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38400" windowHeight="17700"/>
  </bookViews>
  <sheets>
    <sheet name="OEI" sheetId="1" r:id="rId1"/>
    <sheet name="ODIF" sheetId="2" r:id="rId2"/>
    <sheet name="SWAN" sheetId="3" r:id="rId3"/>
    <sheet name="GILT" sheetId="4" r:id="rId4"/>
    <sheet name="ALEG" sheetId="5" r:id="rId5"/>
    <sheet name="OPUS" sheetId="6" r:id="rId6"/>
    <sheet name="OPE" sheetId="7" r:id="rId7"/>
    <sheet name="FDXC" sheetId="8" r:id="rId8"/>
  </sheets>
  <definedNames>
    <definedName name="Z_444EA61C_69FF_425D_9CFF_48F84524037B_.wvu.Cols" localSheetId="4" hidden="1">ALEG!$A:$D,ALEG!$K:$L,ALEG!$R:$W,ALEG!$Y:$Z,ALEG!$AB:$AB</definedName>
    <definedName name="Z_444EA61C_69FF_425D_9CFF_48F84524037B_.wvu.Cols" localSheetId="7" hidden="1">FDXC!$A:$D,FDXC!$K:$L,FDXC!$R:$W,FDXC!$Y:$Z,FDXC!$AB:$AB</definedName>
    <definedName name="Z_444EA61C_69FF_425D_9CFF_48F84524037B_.wvu.Cols" localSheetId="3" hidden="1">GILT!$A:$D,GILT!$K:$L,GILT!$T:$AA,GILT!$AC:$AD,GILT!$AF:$AF</definedName>
    <definedName name="Z_444EA61C_69FF_425D_9CFF_48F84524037B_.wvu.Cols" localSheetId="1" hidden="1">ODIF!$A:$D,ODIF!$K:$L,ODIF!$T:$AA,ODIF!$AC:$AD,ODIF!$AF:$AF</definedName>
    <definedName name="Z_444EA61C_69FF_425D_9CFF_48F84524037B_.wvu.Cols" localSheetId="0" hidden="1">OEI!$A:$D,OEI!$K:$L,OEI!$T:$AA,OEI!$AC:$AD,OEI!$AF:$AF</definedName>
    <definedName name="Z_444EA61C_69FF_425D_9CFF_48F84524037B_.wvu.Cols" localSheetId="6" hidden="1">OPE!$A:$D,OPE!$K:$L,OPE!$R:$W,OPE!$Y:$Z,OPE!$AB:$AB</definedName>
    <definedName name="Z_444EA61C_69FF_425D_9CFF_48F84524037B_.wvu.Cols" localSheetId="5" hidden="1">OPUS!$A:$D,OPUS!$K:$L,OPUS!$R:$W,OPUS!$Y:$Z,OPUS!$AB:$AB</definedName>
    <definedName name="Z_444EA61C_69FF_425D_9CFF_48F84524037B_.wvu.Cols" localSheetId="2" hidden="1">SWAN!$A:$D,SWAN!$K:$L,SWAN!$T:$AA,SWAN!$AC:$AD,SWAN!$AF:$AF</definedName>
    <definedName name="Z_444EA61C_69FF_425D_9CFF_48F84524037B_.wvu.Rows" localSheetId="4" hidden="1">ALEG!$3:$3</definedName>
    <definedName name="Z_444EA61C_69FF_425D_9CFF_48F84524037B_.wvu.Rows" localSheetId="7" hidden="1">FDXC!$3:$3</definedName>
    <definedName name="Z_444EA61C_69FF_425D_9CFF_48F84524037B_.wvu.Rows" localSheetId="3" hidden="1">GILT!$3:$3</definedName>
    <definedName name="Z_444EA61C_69FF_425D_9CFF_48F84524037B_.wvu.Rows" localSheetId="1" hidden="1">ODIF!$3:$3</definedName>
    <definedName name="Z_444EA61C_69FF_425D_9CFF_48F84524037B_.wvu.Rows" localSheetId="0" hidden="1">OEI!$12:$12</definedName>
    <definedName name="Z_444EA61C_69FF_425D_9CFF_48F84524037B_.wvu.Rows" localSheetId="6" hidden="1">OPE!$3:$3</definedName>
    <definedName name="Z_444EA61C_69FF_425D_9CFF_48F84524037B_.wvu.Rows" localSheetId="5" hidden="1">OPUS!$3:$3</definedName>
    <definedName name="Z_444EA61C_69FF_425D_9CFF_48F84524037B_.wvu.Rows" localSheetId="2" hidden="1">SWAN!$3:$3</definedName>
  </definedNames>
  <calcPr calcId="162913"/>
  <customWorkbookViews>
    <customWorkbookView name="Geoff Poore - Personal View" guid="{444EA61C-69FF-425D-9CFF-48F84524037B}" mergeInterval="0" personalView="1" maximized="1" xWindow="2552" yWindow="-8" windowWidth="2576" windowHeight="1416" activeSheetId="1"/>
  </customWorkbookViews>
</workbook>
</file>

<file path=xl/calcChain.xml><?xml version="1.0" encoding="utf-8"?>
<calcChain xmlns="http://schemas.openxmlformats.org/spreadsheetml/2006/main">
  <c r="M9" i="1" l="1"/>
  <c r="N9" i="1"/>
  <c r="Z247" i="1"/>
  <c r="Z87" i="1"/>
  <c r="Z514" i="1"/>
  <c r="Z701" i="1"/>
  <c r="Z189" i="1"/>
  <c r="Z762" i="1"/>
  <c r="Z780" i="1"/>
  <c r="Z114" i="1"/>
  <c r="Z175" i="1"/>
  <c r="Z340" i="1"/>
  <c r="Z583" i="1"/>
  <c r="Z516" i="1"/>
  <c r="Z216" i="1"/>
  <c r="Z177" i="1"/>
  <c r="Z103" i="3"/>
  <c r="Z551" i="1"/>
  <c r="Z47" i="1"/>
  <c r="Z386" i="1"/>
  <c r="Z318" i="1"/>
  <c r="Z476" i="1"/>
  <c r="Z308" i="1"/>
  <c r="Z266" i="1"/>
  <c r="Z94" i="1"/>
  <c r="Z347" i="1"/>
  <c r="Z700" i="1"/>
  <c r="Z691" i="1"/>
  <c r="Z393" i="1"/>
  <c r="Z164" i="3"/>
  <c r="Z782" i="1"/>
  <c r="Z283" i="1"/>
  <c r="Z306" i="1"/>
  <c r="Z97" i="1"/>
  <c r="Z753" i="1"/>
  <c r="Z594" i="1"/>
  <c r="Z445" i="1"/>
  <c r="Z714" i="1"/>
  <c r="Z499" i="1"/>
  <c r="Z281" i="1"/>
  <c r="Z561" i="1"/>
  <c r="Z223" i="1"/>
  <c r="Z331" i="1"/>
  <c r="Z495" i="1"/>
  <c r="Z664" i="1"/>
  <c r="Z589" i="1"/>
  <c r="Z835" i="1"/>
  <c r="Z313" i="1"/>
  <c r="Z161" i="1"/>
  <c r="Z586" i="1"/>
  <c r="Z786" i="1"/>
  <c r="Z384" i="1"/>
  <c r="Z208" i="1"/>
  <c r="Z299" i="1"/>
  <c r="Z323" i="1"/>
  <c r="Z54" i="3"/>
  <c r="Z319" i="1"/>
  <c r="Z380" i="1"/>
  <c r="Z142" i="3"/>
  <c r="Z792" i="1"/>
  <c r="Z603" i="1"/>
  <c r="Z704" i="1"/>
  <c r="Z133" i="1"/>
  <c r="Z810" i="1"/>
  <c r="Z77" i="3"/>
  <c r="Z433" i="1"/>
  <c r="Z80" i="1"/>
  <c r="Z312" i="1"/>
  <c r="Z715" i="1"/>
  <c r="Z663" i="1"/>
  <c r="Z159" i="1"/>
  <c r="Z137" i="1"/>
  <c r="Z195" i="1"/>
  <c r="Z181" i="1"/>
  <c r="Z320" i="1"/>
  <c r="Z129" i="1"/>
  <c r="Z777" i="1"/>
  <c r="Z156" i="1"/>
  <c r="Z260" i="1"/>
  <c r="Z381" i="1"/>
  <c r="Z166" i="3"/>
  <c r="Z301" i="1"/>
  <c r="Z138" i="1"/>
  <c r="Z171" i="1"/>
  <c r="Z530" i="1"/>
  <c r="Z722" i="1"/>
  <c r="Z217" i="1"/>
  <c r="Z537" i="1"/>
  <c r="Z456" i="1"/>
  <c r="Z277" i="1"/>
  <c r="Z758" i="1"/>
  <c r="Z791" i="1"/>
  <c r="Z428" i="1"/>
  <c r="Z736" i="1"/>
  <c r="Z443" i="1"/>
  <c r="Z113" i="1"/>
  <c r="Z233" i="1"/>
  <c r="Z273" i="1"/>
  <c r="Z710" i="1"/>
  <c r="Z298" i="1"/>
  <c r="Z105" i="1"/>
  <c r="Z720" i="1"/>
  <c r="Z816" i="1"/>
  <c r="Z595" i="1"/>
  <c r="Z154" i="1"/>
  <c r="Z833" i="1"/>
  <c r="Z647" i="1"/>
  <c r="Z35" i="1"/>
  <c r="Z15" i="1"/>
  <c r="Z830" i="1"/>
  <c r="Z579" i="1"/>
  <c r="Z221" i="1"/>
  <c r="Z129" i="3"/>
  <c r="Z671" i="1"/>
  <c r="Z421" i="1"/>
  <c r="Z633" i="1"/>
  <c r="Z426" i="1"/>
  <c r="Z769" i="1"/>
  <c r="Z246" i="1"/>
  <c r="Z450" i="1"/>
  <c r="Z214" i="1"/>
  <c r="Z25" i="1"/>
  <c r="Z726" i="1"/>
  <c r="Z775" i="1"/>
  <c r="Z118" i="1"/>
  <c r="Z68" i="1"/>
  <c r="Z222" i="1"/>
  <c r="Z631" i="1"/>
  <c r="Z718" i="1"/>
  <c r="Z832" i="1"/>
  <c r="Z500" i="1"/>
  <c r="Z41" i="1"/>
  <c r="Z173" i="1"/>
  <c r="Z743" i="1"/>
  <c r="Z291" i="1"/>
  <c r="Z644" i="1"/>
  <c r="Z675" i="1"/>
  <c r="Z837" i="1"/>
  <c r="Z442" i="1"/>
  <c r="Z562" i="1"/>
  <c r="Z402" i="1"/>
  <c r="Z343" i="1"/>
  <c r="Z144" i="3"/>
  <c r="Z802" i="1"/>
  <c r="Z465" i="1"/>
  <c r="Z655" i="1"/>
  <c r="Z57" i="1"/>
  <c r="Z689" i="1"/>
  <c r="Z81" i="3"/>
  <c r="Z453" i="1"/>
  <c r="Z424" i="1"/>
  <c r="Z105" i="3"/>
  <c r="Z554" i="1"/>
  <c r="Z120" i="1"/>
  <c r="Z169" i="1"/>
  <c r="Z207" i="1"/>
  <c r="Z65" i="1"/>
  <c r="Z735" i="1"/>
  <c r="Z657" i="1"/>
  <c r="Z45" i="3"/>
  <c r="V25" i="6"/>
  <c r="V18" i="7"/>
  <c r="Z244" i="1"/>
  <c r="V21" i="8"/>
  <c r="V18" i="5"/>
  <c r="Z597" i="1"/>
  <c r="Z109" i="3"/>
  <c r="Z567" i="1"/>
  <c r="Z55" i="1"/>
  <c r="Z400" i="1"/>
  <c r="Z580" i="1"/>
  <c r="Z452" i="1"/>
  <c r="Z346" i="1"/>
  <c r="Z7" i="3"/>
  <c r="Z22" i="1"/>
  <c r="Z773" i="1"/>
  <c r="Z572" i="1"/>
  <c r="Z479" i="1"/>
  <c r="Z632" i="1"/>
  <c r="Z541" i="1"/>
  <c r="Z779" i="1"/>
  <c r="Z342" i="1"/>
  <c r="Z56" i="1"/>
  <c r="Z404" i="1"/>
  <c r="Z219" i="1"/>
  <c r="Z661" i="1"/>
  <c r="Z23" i="3"/>
  <c r="Z61" i="1"/>
  <c r="Z731" i="1"/>
  <c r="Z230" i="1"/>
  <c r="Z89" i="1"/>
  <c r="Z63" i="1"/>
  <c r="Z50" i="1"/>
  <c r="Z766" i="1"/>
  <c r="Z330" i="1"/>
  <c r="Z134" i="3"/>
  <c r="Z705" i="1"/>
  <c r="Z496" i="1"/>
  <c r="Z117" i="3"/>
  <c r="Z611" i="1"/>
  <c r="Z102" i="3"/>
  <c r="Z547" i="1"/>
  <c r="Z211" i="1"/>
  <c r="Z116" i="1"/>
  <c r="Z539" i="1"/>
  <c r="Z358" i="1"/>
  <c r="Z62" i="1"/>
  <c r="Z183" i="1"/>
  <c r="Z77" i="1"/>
  <c r="Z317" i="1"/>
  <c r="Z682" i="1"/>
  <c r="Z740" i="1"/>
  <c r="Z63" i="3"/>
  <c r="Z355" i="1"/>
  <c r="Z337" i="1"/>
  <c r="Z662" i="1"/>
  <c r="Z73" i="1"/>
  <c r="Z454" i="1"/>
  <c r="Z565" i="1"/>
  <c r="Z686" i="1"/>
  <c r="Z492" i="1"/>
  <c r="Z21" i="1"/>
  <c r="Z138" i="3"/>
  <c r="V76" i="6"/>
  <c r="Z733" i="1"/>
  <c r="V70" i="8"/>
  <c r="V68" i="5"/>
  <c r="Z178" i="1"/>
  <c r="Z324" i="1"/>
  <c r="Z771" i="1"/>
  <c r="Z294" i="1"/>
  <c r="Z772" i="1"/>
  <c r="Z192" i="1"/>
  <c r="Z42" i="1"/>
  <c r="Z812" i="1"/>
  <c r="Z734" i="1"/>
  <c r="Z845" i="1"/>
  <c r="Z7" i="4"/>
  <c r="Z119" i="1"/>
  <c r="Z85" i="1"/>
  <c r="Z300" i="1"/>
  <c r="Z326" i="1"/>
  <c r="Z36" i="1"/>
  <c r="Z636" i="1"/>
  <c r="Z794" i="1"/>
  <c r="Z6" i="3"/>
  <c r="Z18" i="1"/>
  <c r="Z278" i="1"/>
  <c r="Z140" i="3"/>
  <c r="Z784" i="1"/>
  <c r="Z842" i="1"/>
  <c r="Z422" i="1"/>
  <c r="Z519" i="1"/>
  <c r="Z295" i="1"/>
  <c r="Z113" i="3"/>
  <c r="V65" i="6"/>
  <c r="V54" i="7"/>
  <c r="Z581" i="1"/>
  <c r="V57" i="8"/>
  <c r="V57" i="5"/>
  <c r="Z31" i="1"/>
  <c r="Z81" i="1"/>
  <c r="Z656" i="1"/>
  <c r="Z152" i="1"/>
  <c r="Z20" i="1"/>
  <c r="Z108" i="1"/>
  <c r="Z552" i="1"/>
  <c r="Z34" i="1"/>
  <c r="Z259" i="1"/>
  <c r="Z712" i="1"/>
  <c r="Z795" i="1"/>
  <c r="Z140" i="1"/>
  <c r="Z776" i="1"/>
  <c r="Z546" i="1"/>
  <c r="Z155" i="3"/>
  <c r="V41" i="7"/>
  <c r="Z187" i="1"/>
  <c r="Z122" i="1"/>
  <c r="Z446" i="1"/>
  <c r="Z98" i="3"/>
  <c r="Z528" i="1"/>
  <c r="Z626" i="1"/>
  <c r="Z841" i="1"/>
  <c r="Z534" i="1"/>
  <c r="Z770" i="1"/>
  <c r="Z593" i="1"/>
  <c r="Z174" i="1"/>
  <c r="Z505" i="1"/>
  <c r="Z375" i="1"/>
  <c r="Z564" i="1"/>
  <c r="Z378" i="1"/>
  <c r="Z90" i="3"/>
  <c r="Z503" i="1"/>
  <c r="Z104" i="1"/>
  <c r="Z359" i="1"/>
  <c r="Z101" i="1"/>
  <c r="Z322" i="1"/>
  <c r="Z284" i="1"/>
  <c r="Z56" i="3"/>
  <c r="Z325" i="1"/>
  <c r="Z194" i="1"/>
  <c r="Z328" i="1"/>
  <c r="Z162" i="1"/>
  <c r="Z742" i="1"/>
  <c r="Z745" i="1"/>
  <c r="Z435" i="1"/>
  <c r="Z550" i="1"/>
  <c r="Z97" i="3"/>
  <c r="V48" i="7"/>
  <c r="Z522" i="1"/>
  <c r="Z749" i="1"/>
  <c r="Z128" i="1"/>
  <c r="Z757" i="1"/>
  <c r="Z240" i="1"/>
  <c r="Z27" i="1"/>
  <c r="Z305" i="1"/>
  <c r="Z191" i="1"/>
  <c r="Z478" i="1"/>
  <c r="Z825" i="1"/>
  <c r="Z827" i="1"/>
  <c r="Z699" i="1"/>
  <c r="Z218" i="1"/>
  <c r="Z362" i="1"/>
  <c r="Z618" i="1"/>
  <c r="Z796" i="1"/>
  <c r="Z193" i="1"/>
  <c r="Z803" i="1"/>
  <c r="Z209" i="1"/>
  <c r="Z525" i="1"/>
  <c r="Z413" i="1"/>
  <c r="Z310" i="1"/>
  <c r="Z143" i="1"/>
  <c r="Z817" i="1"/>
  <c r="Z336" i="1"/>
  <c r="Z263" i="1"/>
  <c r="Z768" i="1"/>
  <c r="Z549" i="1"/>
  <c r="Z602" i="1"/>
  <c r="Z415" i="1"/>
  <c r="Z131" i="1"/>
  <c r="Z824" i="1"/>
  <c r="Z366" i="1"/>
  <c r="Z383" i="1"/>
  <c r="Z739" i="1"/>
  <c r="Z108" i="3"/>
  <c r="Z558" i="1"/>
  <c r="Z459" i="1"/>
  <c r="Z309" i="1"/>
  <c r="Z754" i="1"/>
  <c r="Z46" i="3"/>
  <c r="Z248" i="1"/>
  <c r="Z748" i="1"/>
  <c r="Z220" i="1"/>
  <c r="Z12" i="3"/>
  <c r="Z39" i="1"/>
  <c r="Z623" i="1"/>
  <c r="V12" i="7"/>
  <c r="Z92" i="1"/>
  <c r="Z251" i="1"/>
  <c r="Z436" i="1"/>
  <c r="Z801" i="1"/>
  <c r="Z75" i="1"/>
  <c r="Z265" i="1"/>
  <c r="Z696" i="1"/>
  <c r="Z788" i="1"/>
  <c r="Z417" i="1"/>
  <c r="Z471" i="1"/>
  <c r="Z624" i="1"/>
  <c r="Z469" i="1"/>
  <c r="Z403" i="1"/>
  <c r="Z127" i="1"/>
  <c r="Z165" i="3"/>
  <c r="Z406" i="1"/>
  <c r="Z616" i="1"/>
  <c r="Z176" i="1"/>
  <c r="Z78" i="1"/>
  <c r="Z256" i="1"/>
  <c r="Z458" i="1"/>
  <c r="Z394" i="1"/>
  <c r="Z71" i="3"/>
  <c r="Z395" i="1"/>
  <c r="Z103" i="1"/>
  <c r="Z560" i="1"/>
  <c r="Z508" i="1"/>
  <c r="Z489" i="1"/>
  <c r="Z296" i="1"/>
  <c r="Z293" i="1"/>
  <c r="Z521" i="1"/>
  <c r="Z158" i="1"/>
  <c r="Z653" i="1"/>
  <c r="Z673" i="1"/>
  <c r="Z164" i="1"/>
  <c r="Z196" i="1"/>
  <c r="Z17" i="1"/>
  <c r="Z272" i="1"/>
  <c r="Z197" i="1"/>
  <c r="Z238" i="1"/>
  <c r="Z165" i="1"/>
  <c r="Z502" i="1"/>
  <c r="Z121" i="1"/>
  <c r="Z826" i="1"/>
  <c r="Z747" i="1"/>
  <c r="Z204" i="1"/>
  <c r="Z166" i="1"/>
  <c r="Z41" i="3"/>
  <c r="V22" i="6"/>
  <c r="V15" i="7"/>
  <c r="Z234" i="1"/>
  <c r="V18" i="8"/>
  <c r="V15" i="5"/>
  <c r="Z290" i="1"/>
  <c r="Z601" i="1"/>
  <c r="Z288" i="1"/>
  <c r="Z398" i="1"/>
  <c r="Z335" i="1"/>
  <c r="Z831" i="1"/>
  <c r="Z599" i="1"/>
  <c r="Z303" i="1"/>
  <c r="Z396" i="1"/>
  <c r="Z91" i="1"/>
  <c r="Z376" i="1"/>
  <c r="Z391" i="1"/>
  <c r="Z329" i="1"/>
  <c r="Z280" i="1"/>
  <c r="Z695" i="1"/>
  <c r="Z409" i="1"/>
  <c r="Z137" i="3"/>
  <c r="Z732" i="1"/>
  <c r="Z388" i="1"/>
  <c r="Z76" i="1"/>
  <c r="Z730" i="1"/>
  <c r="Z584" i="1"/>
  <c r="Z576" i="1"/>
  <c r="Z120" i="3"/>
  <c r="V69" i="6"/>
  <c r="V57" i="7"/>
  <c r="Z630" i="1"/>
  <c r="V63" i="8"/>
  <c r="V61" i="5"/>
  <c r="Z100" i="1"/>
  <c r="Z134" i="1"/>
  <c r="Z172" i="1"/>
  <c r="Z427" i="1"/>
  <c r="Z167" i="1"/>
  <c r="Z405" i="1"/>
  <c r="Z93" i="1"/>
  <c r="Z592" i="1"/>
  <c r="Z407" i="1"/>
  <c r="Z698" i="1"/>
  <c r="Z112" i="1"/>
  <c r="Z150" i="1"/>
  <c r="Z470" i="1"/>
  <c r="Z132" i="3"/>
  <c r="Z688" i="1"/>
  <c r="Z156" i="3"/>
  <c r="Z297" i="1"/>
  <c r="Z598" i="1"/>
  <c r="Z711" i="1"/>
  <c r="Z419" i="1"/>
  <c r="Z582" i="1"/>
  <c r="Z106" i="3"/>
  <c r="V60" i="6"/>
  <c r="V50" i="7"/>
  <c r="Z555" i="1"/>
  <c r="V53" i="8"/>
  <c r="V53" i="5"/>
  <c r="Z124" i="3"/>
  <c r="Z649" i="1"/>
  <c r="Z13" i="3"/>
  <c r="Z43" i="1"/>
  <c r="Z574" i="1"/>
  <c r="Z29" i="3"/>
  <c r="Z130" i="1"/>
  <c r="Z420" i="1"/>
  <c r="Z40" i="3"/>
  <c r="Z231" i="1"/>
  <c r="Z524" i="1"/>
  <c r="Z275" i="1"/>
  <c r="Z84" i="1"/>
  <c r="Z385" i="1"/>
  <c r="V38" i="6"/>
  <c r="V31" i="7"/>
  <c r="Z344" i="1"/>
  <c r="V34" i="8"/>
  <c r="V31" i="5"/>
  <c r="Z515" i="1"/>
  <c r="Z387" i="1"/>
  <c r="Z96" i="1"/>
  <c r="Z126" i="3"/>
  <c r="V73" i="6"/>
  <c r="V61" i="7"/>
  <c r="Z652" i="1"/>
  <c r="V67" i="8"/>
  <c r="V65" i="5"/>
  <c r="Z182" i="1"/>
  <c r="Z67" i="1"/>
  <c r="Z504" i="1"/>
  <c r="Z37" i="1"/>
  <c r="Z99" i="1"/>
  <c r="Z348" i="1"/>
  <c r="Z783" i="1"/>
  <c r="Z304" i="1"/>
  <c r="Z179" i="1"/>
  <c r="Z91" i="3"/>
  <c r="V53" i="6"/>
  <c r="V43" i="7"/>
  <c r="Z569" i="1"/>
  <c r="V49" i="8"/>
  <c r="V46" i="5"/>
  <c r="Z370" i="1"/>
  <c r="Z239" i="1"/>
  <c r="Z139" i="3"/>
  <c r="Z756" i="1"/>
  <c r="Z379" i="1"/>
  <c r="Z141" i="1"/>
  <c r="Z377" i="1"/>
  <c r="Z741" i="1"/>
  <c r="Z488" i="1"/>
  <c r="Z19" i="1"/>
  <c r="Z115" i="1"/>
  <c r="Z311" i="1"/>
  <c r="Z548" i="1"/>
  <c r="Z461" i="1"/>
  <c r="Z287" i="1"/>
  <c r="Z111" i="1"/>
  <c r="Z276" i="1"/>
  <c r="Z401" i="1"/>
  <c r="Z261" i="1"/>
  <c r="Z307" i="1"/>
  <c r="Z621" i="1"/>
  <c r="Z752" i="1"/>
  <c r="Z16" i="1"/>
  <c r="Z125" i="3"/>
  <c r="Z650" i="1"/>
  <c r="Z692" i="1"/>
  <c r="Z607" i="1"/>
  <c r="Z615" i="1"/>
  <c r="Z645" i="1"/>
  <c r="Z666" i="1"/>
  <c r="Z609" i="1"/>
  <c r="Z660" i="1"/>
  <c r="Z135" i="1"/>
  <c r="Z729" i="1"/>
  <c r="Z809" i="1"/>
  <c r="Z285" i="1"/>
  <c r="Z506" i="1"/>
  <c r="Z669" i="1"/>
  <c r="Z719" i="1"/>
  <c r="Z149" i="1"/>
  <c r="Z102" i="1"/>
  <c r="Z728" i="1"/>
  <c r="Z130" i="3"/>
  <c r="Z677" i="1"/>
  <c r="Z535" i="1"/>
  <c r="Z706" i="1"/>
  <c r="Z707" i="1"/>
  <c r="Z95" i="1"/>
  <c r="Z117" i="1"/>
  <c r="Z475" i="1"/>
  <c r="Z314" i="1"/>
  <c r="Z588" i="1"/>
  <c r="Z619" i="1"/>
  <c r="Z111" i="3"/>
  <c r="V63" i="6"/>
  <c r="V52" i="7"/>
  <c r="Z573" i="1"/>
  <c r="V55" i="8"/>
  <c r="V55" i="5"/>
  <c r="Z160" i="1"/>
  <c r="Z90" i="1"/>
  <c r="Z703" i="1"/>
  <c r="Z123" i="1"/>
  <c r="Z643" i="1"/>
  <c r="Z432" i="1"/>
  <c r="V67" i="6"/>
  <c r="Z622" i="1"/>
  <c r="V61" i="8"/>
  <c r="V59" i="5"/>
  <c r="Z755" i="1"/>
  <c r="Z96" i="3"/>
  <c r="V57" i="6"/>
  <c r="V47" i="7"/>
  <c r="Z520" i="1"/>
  <c r="V51" i="8"/>
  <c r="V50" i="5"/>
  <c r="Z670" i="1"/>
  <c r="Z634" i="1"/>
  <c r="Z25" i="3"/>
  <c r="Z70" i="1"/>
  <c r="Z449" i="1"/>
  <c r="Z836" i="1"/>
  <c r="Z566" i="1"/>
  <c r="Z685" i="1"/>
  <c r="Z345" i="1"/>
  <c r="Z716" i="1"/>
  <c r="Z439" i="1"/>
  <c r="Z787" i="1"/>
  <c r="Z434" i="1"/>
  <c r="Z540" i="1"/>
  <c r="Z74" i="1"/>
  <c r="Z88" i="1"/>
  <c r="Z627" i="1"/>
  <c r="Z243" i="1"/>
  <c r="Z680" i="1"/>
  <c r="Z68" i="3"/>
  <c r="V42" i="6"/>
  <c r="Z372" i="1"/>
  <c r="V38" i="8"/>
  <c r="V35" i="5"/>
  <c r="Z146" i="3"/>
  <c r="Z814" i="1"/>
  <c r="Z44" i="3"/>
  <c r="Z241" i="1"/>
  <c r="Z462" i="1"/>
  <c r="Z804" i="1"/>
  <c r="Z210" i="1"/>
  <c r="Z89" i="3"/>
  <c r="Z497" i="1"/>
  <c r="Z789" i="1"/>
  <c r="Z600" i="1"/>
  <c r="Z482" i="1"/>
  <c r="Z697" i="1"/>
  <c r="Z24" i="1"/>
  <c r="Z761" i="1"/>
  <c r="Z533" i="1"/>
  <c r="Z262" i="1"/>
  <c r="Z213" i="1"/>
  <c r="Z448" i="1"/>
  <c r="Z760" i="1"/>
  <c r="Z596" i="1"/>
  <c r="Z823" i="1"/>
  <c r="Z132" i="1"/>
  <c r="Z559" i="1"/>
  <c r="Z26" i="1"/>
  <c r="Z185" i="1"/>
  <c r="Z751" i="1"/>
  <c r="Z54" i="1"/>
  <c r="Z279" i="1"/>
  <c r="Z109" i="1"/>
  <c r="Z501" i="1"/>
  <c r="Z687" i="1"/>
  <c r="Z267" i="1"/>
  <c r="Z646" i="1"/>
  <c r="Z464" i="1"/>
  <c r="Z184" i="1"/>
  <c r="Z136" i="1"/>
  <c r="Z523" i="1"/>
  <c r="Z107" i="1"/>
  <c r="Z744" i="1"/>
  <c r="Z60" i="3"/>
  <c r="V37" i="6"/>
  <c r="V30" i="7"/>
  <c r="Z341" i="1"/>
  <c r="V33" i="8"/>
  <c r="V30" i="5"/>
  <c r="V77" i="6"/>
  <c r="V62" i="7"/>
  <c r="V71" i="8"/>
  <c r="V69" i="5"/>
  <c r="Z118" i="3"/>
  <c r="V68" i="6"/>
  <c r="V56" i="7"/>
  <c r="Z628" i="1"/>
  <c r="V62" i="8"/>
  <c r="V60" i="5"/>
  <c r="Z563" i="1"/>
  <c r="Z392" i="1"/>
  <c r="Z608" i="1"/>
  <c r="Z397" i="1"/>
  <c r="Z226" i="1"/>
  <c r="Z242" i="1"/>
  <c r="Z681" i="1"/>
  <c r="V55" i="6"/>
  <c r="V45" i="7"/>
  <c r="Z512" i="1"/>
  <c r="V48" i="5"/>
  <c r="Z100" i="3"/>
  <c r="Z538" i="1"/>
  <c r="Z724" i="1"/>
  <c r="Z829" i="1"/>
  <c r="Z338" i="1"/>
  <c r="Z75" i="3"/>
  <c r="Z425" i="1"/>
  <c r="Z155" i="1"/>
  <c r="Z67" i="3"/>
  <c r="Z371" i="1"/>
  <c r="Z474" i="1"/>
  <c r="Z79" i="1"/>
  <c r="Z480" i="1"/>
  <c r="Z507" i="1"/>
  <c r="Z737" i="1"/>
  <c r="Z591" i="1"/>
  <c r="Z571" i="1"/>
  <c r="Z80" i="3"/>
  <c r="V48" i="6"/>
  <c r="V37" i="7"/>
  <c r="Z444" i="1"/>
  <c r="V44" i="8"/>
  <c r="V41" i="5"/>
  <c r="Z268" i="1"/>
  <c r="Z11" i="3"/>
  <c r="V6" i="6"/>
  <c r="V6" i="7"/>
  <c r="Z38" i="1"/>
  <c r="V6" i="8"/>
  <c r="V6" i="5"/>
  <c r="Z678" i="1"/>
  <c r="Z557" i="1"/>
  <c r="Z168" i="1"/>
  <c r="Z509" i="1"/>
  <c r="Z163" i="3"/>
  <c r="V58" i="6"/>
  <c r="V49" i="7"/>
  <c r="V51" i="5"/>
  <c r="Z532" i="1"/>
  <c r="Z472" i="1"/>
  <c r="Z264" i="1"/>
  <c r="Z668" i="1"/>
  <c r="Z468" i="1"/>
  <c r="Z484" i="1"/>
  <c r="Z486" i="1"/>
  <c r="Z227" i="1"/>
  <c r="Z637" i="1"/>
  <c r="Z526" i="1"/>
  <c r="Z167" i="3"/>
  <c r="Z679" i="1"/>
  <c r="Z255" i="1"/>
  <c r="Z30" i="1"/>
  <c r="Z186" i="1"/>
  <c r="Z638" i="1"/>
  <c r="Z170" i="1"/>
  <c r="Z759" i="1"/>
  <c r="Z151" i="1"/>
  <c r="Z818" i="1"/>
  <c r="Z131" i="3"/>
  <c r="Z683" i="1"/>
  <c r="Z365" i="1"/>
  <c r="Z145" i="3"/>
  <c r="V80" i="6"/>
  <c r="Z808" i="1"/>
  <c r="V74" i="8"/>
  <c r="V72" i="5"/>
  <c r="Z708" i="1"/>
  <c r="Z399" i="1"/>
  <c r="Z665" i="1"/>
  <c r="Z498" i="1"/>
  <c r="Z460" i="1"/>
  <c r="Z834" i="1"/>
  <c r="Z144" i="1"/>
  <c r="Z763" i="1"/>
  <c r="Z112" i="3"/>
  <c r="V64" i="6"/>
  <c r="V53" i="7"/>
  <c r="Z577" i="1"/>
  <c r="V56" i="8"/>
  <c r="V56" i="5"/>
  <c r="Z674" i="1"/>
  <c r="Z654" i="1"/>
  <c r="Z188" i="1"/>
  <c r="Z153" i="1"/>
  <c r="Z50" i="3"/>
  <c r="V29" i="6"/>
  <c r="V22" i="7"/>
  <c r="Z274" i="1"/>
  <c r="V25" i="8"/>
  <c r="V22" i="5"/>
  <c r="Z47" i="3"/>
  <c r="V26" i="6"/>
  <c r="V19" i="7"/>
  <c r="Z252" i="1"/>
  <c r="V22" i="8"/>
  <c r="V19" i="5"/>
  <c r="Z684" i="1"/>
  <c r="Z517" i="1"/>
  <c r="Z148" i="1"/>
  <c r="Z423" i="1"/>
  <c r="Z24" i="3"/>
  <c r="V16" i="6"/>
  <c r="V9" i="7"/>
  <c r="Z64" i="1"/>
  <c r="V12" i="8"/>
  <c r="V12" i="5"/>
  <c r="Z672" i="1"/>
  <c r="Z807" i="1"/>
  <c r="Z190" i="1"/>
  <c r="Z83" i="3"/>
  <c r="Z457" i="1"/>
  <c r="Z269" i="1"/>
  <c r="Z30" i="3"/>
  <c r="Z139" i="1"/>
  <c r="Z349" i="1"/>
  <c r="Z485" i="1"/>
  <c r="Z143" i="3"/>
  <c r="Z793" i="1"/>
  <c r="Z16" i="3"/>
  <c r="V9" i="6"/>
  <c r="Z46" i="1"/>
  <c r="Z828" i="1"/>
  <c r="Z126" i="1"/>
  <c r="Z215" i="1"/>
  <c r="Z493" i="1"/>
  <c r="Z693" i="1"/>
  <c r="Z774" i="1"/>
  <c r="Z690" i="1"/>
  <c r="Z843" i="1"/>
  <c r="Z813" i="1"/>
  <c r="Z99" i="3"/>
  <c r="Z536" i="1"/>
  <c r="Z87" i="3"/>
  <c r="Z487" i="1"/>
  <c r="Z797" i="1"/>
  <c r="Z640" i="1"/>
  <c r="Z98" i="1"/>
  <c r="Z750" i="1"/>
  <c r="Z141" i="3"/>
  <c r="V78" i="6"/>
  <c r="Z785" i="1"/>
  <c r="V72" i="8"/>
  <c r="V70" i="5"/>
  <c r="Z620" i="1"/>
  <c r="Z617" i="1"/>
  <c r="Z781" i="1"/>
  <c r="Z72" i="3"/>
  <c r="V45" i="6"/>
  <c r="V34" i="7"/>
  <c r="Z408" i="1"/>
  <c r="V41" i="8"/>
  <c r="V38" i="5"/>
  <c r="Z121" i="3"/>
  <c r="V70" i="6"/>
  <c r="V58" i="7"/>
  <c r="Z635" i="1"/>
  <c r="V64" i="8"/>
  <c r="V62" i="5"/>
  <c r="Z625" i="1"/>
  <c r="Z51" i="3"/>
  <c r="V30" i="6"/>
  <c r="V23" i="7"/>
  <c r="Z282" i="1"/>
  <c r="V26" i="8"/>
  <c r="V23" i="5"/>
  <c r="Z723" i="1"/>
  <c r="Z412" i="1"/>
  <c r="Z811" i="1"/>
  <c r="Z713" i="1"/>
  <c r="Z339" i="1"/>
  <c r="Z34" i="3"/>
  <c r="Z163" i="1"/>
  <c r="Z110" i="1"/>
  <c r="Z157" i="1"/>
  <c r="Z85" i="3"/>
  <c r="V51" i="6"/>
  <c r="V40" i="7"/>
  <c r="Z473" i="1"/>
  <c r="V47" i="8"/>
  <c r="V44" i="5"/>
  <c r="Z327" i="1"/>
  <c r="Z249" i="1"/>
  <c r="Z590" i="1"/>
  <c r="Z725" i="1"/>
  <c r="Z451" i="1"/>
  <c r="Z614" i="1"/>
  <c r="Z483" i="1"/>
  <c r="Z414" i="1"/>
  <c r="Z767" i="1"/>
  <c r="Z604" i="1"/>
  <c r="Z69" i="1"/>
  <c r="Z289" i="1"/>
  <c r="Z271" i="1"/>
  <c r="Z659" i="1"/>
  <c r="Z805" i="1"/>
  <c r="Z292" i="1"/>
  <c r="V79" i="6"/>
  <c r="Z790" i="1"/>
  <c r="V73" i="8"/>
  <c r="V71" i="5"/>
  <c r="Z19" i="3"/>
  <c r="V12" i="6"/>
  <c r="Z53" i="1"/>
  <c r="V9" i="8"/>
  <c r="V9" i="5"/>
  <c r="Z82" i="3"/>
  <c r="V49" i="6"/>
  <c r="V38" i="7"/>
  <c r="Z455" i="1"/>
  <c r="V45" i="8"/>
  <c r="V42" i="5"/>
  <c r="Z66" i="1"/>
  <c r="Z124" i="1"/>
  <c r="Z490" i="1"/>
  <c r="Z66" i="3"/>
  <c r="V41" i="6"/>
  <c r="Z369" i="1"/>
  <c r="V37" i="8"/>
  <c r="V34" i="5"/>
  <c r="Z815" i="1"/>
  <c r="Z844" i="1"/>
  <c r="Z6" i="4"/>
  <c r="Z55" i="3"/>
  <c r="V33" i="6"/>
  <c r="V26" i="7"/>
  <c r="Z321" i="1"/>
  <c r="V29" i="8"/>
  <c r="V26" i="5"/>
  <c r="Z237" i="1"/>
  <c r="Z648" i="1"/>
  <c r="Z575" i="1"/>
  <c r="Z477" i="1"/>
  <c r="Z676" i="1"/>
  <c r="Z738" i="1"/>
  <c r="Z94" i="3"/>
  <c r="Z511" i="1"/>
  <c r="Z447" i="1"/>
  <c r="Z605" i="1"/>
  <c r="Z418" i="1"/>
  <c r="Z168" i="3"/>
  <c r="Z846" i="1"/>
  <c r="Z302" i="1"/>
  <c r="Z135" i="3"/>
  <c r="Z717" i="1"/>
  <c r="Z95" i="3"/>
  <c r="V56" i="6"/>
  <c r="V46" i="7"/>
  <c r="Z513" i="1"/>
  <c r="V50" i="8"/>
  <c r="V49" i="5"/>
  <c r="Z101" i="3"/>
  <c r="V59" i="6"/>
  <c r="Z545" i="1"/>
  <c r="V52" i="8"/>
  <c r="V52" i="5"/>
  <c r="Z721" i="1"/>
  <c r="Z612" i="1"/>
  <c r="V59" i="8"/>
  <c r="Z245" i="1"/>
  <c r="Z125" i="1"/>
  <c r="Z128" i="3"/>
  <c r="V74" i="6"/>
  <c r="Z667" i="1"/>
  <c r="V68" i="8"/>
  <c r="V66" i="5"/>
  <c r="Z254" i="1"/>
  <c r="Z430" i="1"/>
  <c r="Z116" i="3"/>
  <c r="Z610" i="1"/>
  <c r="Z93" i="3"/>
  <c r="V54" i="6"/>
  <c r="V44" i="7"/>
  <c r="Z613" i="1"/>
  <c r="V60" i="8"/>
  <c r="V47" i="5"/>
  <c r="Z51" i="1"/>
  <c r="Z531" i="1"/>
  <c r="Z59" i="3"/>
  <c r="V36" i="6"/>
  <c r="V29" i="7"/>
  <c r="Z334" i="1"/>
  <c r="V32" i="8"/>
  <c r="V29" i="5"/>
  <c r="Z104" i="3"/>
  <c r="Z553" i="1"/>
  <c r="Z212" i="1"/>
  <c r="V55" i="7"/>
  <c r="Z606" i="1"/>
  <c r="V58" i="8"/>
  <c r="V58" i="5"/>
  <c r="Z107" i="3"/>
  <c r="V61" i="6"/>
  <c r="V51" i="7"/>
  <c r="Z556" i="1"/>
  <c r="V54" i="8"/>
  <c r="V54" i="5"/>
  <c r="Z92" i="3"/>
  <c r="Z570" i="1"/>
  <c r="Z382" i="1"/>
  <c r="Z467" i="1"/>
  <c r="Z114" i="3"/>
  <c r="Z491" i="1"/>
  <c r="Z544" i="1"/>
  <c r="Z286" i="1"/>
  <c r="Z40" i="1"/>
  <c r="Z250" i="1"/>
  <c r="Z136" i="3"/>
  <c r="Z727" i="1"/>
  <c r="Z639" i="1"/>
  <c r="Z709" i="1"/>
  <c r="V69" i="8"/>
  <c r="V67" i="5"/>
  <c r="Z147" i="1"/>
  <c r="Z765" i="1"/>
  <c r="Z200" i="1"/>
  <c r="Z28" i="3"/>
  <c r="Z106" i="1"/>
  <c r="Z510" i="1"/>
  <c r="Z778" i="1"/>
  <c r="Z416" i="1"/>
  <c r="Z270" i="1"/>
  <c r="Z806" i="1"/>
  <c r="Z52" i="1"/>
  <c r="Z431" i="1"/>
  <c r="V52" i="6"/>
  <c r="V42" i="7"/>
  <c r="Z494" i="1"/>
  <c r="V48" i="8"/>
  <c r="V45" i="5"/>
  <c r="Z76" i="3"/>
  <c r="Z429" i="1"/>
  <c r="Z253" i="1"/>
  <c r="Z133" i="3"/>
  <c r="Z702" i="1"/>
  <c r="Z8" i="3"/>
  <c r="Z23" i="1"/>
  <c r="Z31" i="3"/>
  <c r="Z142" i="1"/>
  <c r="Z119" i="3"/>
  <c r="Z629" i="1"/>
  <c r="V46" i="8"/>
  <c r="V43" i="5"/>
  <c r="Z86" i="1"/>
  <c r="H2" i="1" l="1"/>
  <c r="Z88" i="3"/>
  <c r="V39" i="7"/>
  <c r="Z463" i="1"/>
  <c r="Z84" i="3"/>
  <c r="V75" i="6"/>
  <c r="V50" i="6"/>
  <c r="F843" i="1"/>
  <c r="G7" i="4"/>
  <c r="D25" i="6"/>
  <c r="G841" i="1"/>
  <c r="G18" i="5"/>
  <c r="G6" i="4"/>
  <c r="F144" i="3"/>
  <c r="D841" i="1"/>
  <c r="G18" i="7"/>
  <c r="G21" i="8"/>
  <c r="F841" i="1"/>
  <c r="D144" i="3"/>
  <c r="D843" i="1"/>
  <c r="D7" i="4"/>
  <c r="G144" i="3"/>
  <c r="F7" i="4"/>
  <c r="D18" i="5"/>
  <c r="D21" i="8"/>
  <c r="F18" i="5"/>
  <c r="G25" i="6"/>
  <c r="D6" i="4"/>
  <c r="F25" i="6"/>
  <c r="F18" i="7"/>
  <c r="Z115" i="3"/>
  <c r="D18" i="7"/>
  <c r="V66" i="6"/>
  <c r="F6" i="4"/>
  <c r="G843" i="1"/>
  <c r="F21" i="8"/>
  <c r="K841" i="1" l="1"/>
  <c r="T841" i="1"/>
  <c r="H841" i="1"/>
  <c r="I841" i="1" s="1"/>
  <c r="AA841" i="1"/>
  <c r="AB841" i="1" s="1"/>
  <c r="AA144" i="3"/>
  <c r="AB144" i="3" s="1"/>
  <c r="H144" i="3"/>
  <c r="I144" i="3" s="1"/>
  <c r="K144" i="3"/>
  <c r="T144" i="3"/>
  <c r="K6" i="4"/>
  <c r="T6" i="4"/>
  <c r="K843" i="1"/>
  <c r="T843" i="1"/>
  <c r="AA843" i="1"/>
  <c r="AB843" i="1" s="1"/>
  <c r="H6" i="4"/>
  <c r="I6" i="4" s="1"/>
  <c r="AA6" i="4"/>
  <c r="AB6" i="4" s="1"/>
  <c r="H843" i="1"/>
  <c r="I843" i="1" s="1"/>
  <c r="T7" i="4"/>
  <c r="K7" i="4"/>
  <c r="W18" i="5"/>
  <c r="X18" i="5" s="1"/>
  <c r="W21" i="8"/>
  <c r="X21" i="8" s="1"/>
  <c r="H7" i="4"/>
  <c r="H18" i="5"/>
  <c r="R21" i="8"/>
  <c r="K21" i="8"/>
  <c r="H21" i="8"/>
  <c r="R18" i="7"/>
  <c r="K18" i="7"/>
  <c r="W18" i="7"/>
  <c r="X18" i="7" s="1"/>
  <c r="H18" i="7"/>
  <c r="AA7" i="4"/>
  <c r="AB7" i="4" s="1"/>
  <c r="R25" i="6"/>
  <c r="K25" i="6"/>
  <c r="H25" i="6"/>
  <c r="W25" i="6"/>
  <c r="X25" i="6" s="1"/>
  <c r="R18" i="5"/>
  <c r="K18" i="5"/>
  <c r="H9" i="1"/>
  <c r="J9" i="1"/>
  <c r="L21" i="8"/>
  <c r="L25" i="6"/>
  <c r="L144" i="3"/>
  <c r="L18" i="7"/>
  <c r="L843" i="1"/>
  <c r="L7" i="4"/>
  <c r="L18" i="5"/>
  <c r="L6" i="4"/>
  <c r="L841" i="1"/>
  <c r="M841" i="1" s="1"/>
  <c r="Z25" i="6"/>
  <c r="M25" i="6"/>
  <c r="P841" i="1" l="1"/>
  <c r="Q841" i="1" s="1"/>
  <c r="N841" i="1"/>
  <c r="O841" i="1" s="1"/>
  <c r="P25" i="6"/>
  <c r="N25" i="6"/>
  <c r="I21" i="8"/>
  <c r="AA25" i="6"/>
  <c r="I18" i="5"/>
  <c r="I25" i="6"/>
  <c r="I18" i="7"/>
  <c r="I7" i="4"/>
  <c r="AA147" i="3"/>
  <c r="AB147" i="3" s="1"/>
  <c r="T147" i="3"/>
  <c r="K147" i="3"/>
  <c r="H147" i="3"/>
  <c r="I147" i="3" s="1"/>
  <c r="AD144" i="3"/>
  <c r="M7" i="4"/>
  <c r="Z18" i="7"/>
  <c r="Z18" i="5"/>
  <c r="L147" i="3"/>
  <c r="M843" i="1"/>
  <c r="M18" i="7"/>
  <c r="AD6" i="4"/>
  <c r="M21" i="8"/>
  <c r="M6" i="4"/>
  <c r="Z21" i="8"/>
  <c r="M144" i="3"/>
  <c r="M18" i="5"/>
  <c r="AD843" i="1"/>
  <c r="AD7" i="4"/>
  <c r="AD841" i="1"/>
  <c r="N6" i="4" l="1"/>
  <c r="O6" i="4" s="1"/>
  <c r="P6" i="4"/>
  <c r="Q6" i="4" s="1"/>
  <c r="S6" i="4" s="1"/>
  <c r="N7" i="4"/>
  <c r="P7" i="4"/>
  <c r="Q7" i="4" s="1"/>
  <c r="AA18" i="5"/>
  <c r="AE841" i="1"/>
  <c r="P18" i="7"/>
  <c r="Q18" i="7" s="1"/>
  <c r="N18" i="7"/>
  <c r="O18" i="7" s="1"/>
  <c r="AE6" i="4"/>
  <c r="S841" i="1"/>
  <c r="R841" i="1"/>
  <c r="X841" i="1"/>
  <c r="W841" i="1"/>
  <c r="P843" i="1"/>
  <c r="Q843" i="1" s="1"/>
  <c r="N843" i="1"/>
  <c r="O843" i="1" s="1"/>
  <c r="P144" i="3"/>
  <c r="Q144" i="3" s="1"/>
  <c r="S144" i="3" s="1"/>
  <c r="N144" i="3"/>
  <c r="O144" i="3" s="1"/>
  <c r="AE7" i="4"/>
  <c r="AA21" i="8"/>
  <c r="P18" i="5"/>
  <c r="Q18" i="5" s="1"/>
  <c r="N18" i="5"/>
  <c r="O18" i="5" s="1"/>
  <c r="AE843" i="1"/>
  <c r="AE144" i="3"/>
  <c r="AA18" i="7"/>
  <c r="P21" i="8"/>
  <c r="Q21" i="8" s="1"/>
  <c r="N21" i="8"/>
  <c r="O25" i="6"/>
  <c r="Q25" i="6"/>
  <c r="S179" i="3"/>
  <c r="R179" i="3"/>
  <c r="AA178" i="3"/>
  <c r="AB178" i="3" s="1"/>
  <c r="T178" i="3"/>
  <c r="K178" i="3"/>
  <c r="S870" i="1"/>
  <c r="R870" i="1"/>
  <c r="AA867" i="1"/>
  <c r="AB867" i="1" s="1"/>
  <c r="T867" i="1"/>
  <c r="K867" i="1"/>
  <c r="F54" i="7"/>
  <c r="M147" i="3"/>
  <c r="D842" i="1"/>
  <c r="F166" i="3"/>
  <c r="G57" i="8"/>
  <c r="F649" i="1"/>
  <c r="AD147" i="3"/>
  <c r="F842" i="1"/>
  <c r="F57" i="5"/>
  <c r="G124" i="3"/>
  <c r="F65" i="6"/>
  <c r="D65" i="6"/>
  <c r="G166" i="3"/>
  <c r="G57" i="5"/>
  <c r="F124" i="3"/>
  <c r="D166" i="3"/>
  <c r="G842" i="1"/>
  <c r="L178" i="3"/>
  <c r="G178" i="3"/>
  <c r="G867" i="1"/>
  <c r="D57" i="5"/>
  <c r="G649" i="1"/>
  <c r="G65" i="6"/>
  <c r="D649" i="1"/>
  <c r="D54" i="7"/>
  <c r="D57" i="8"/>
  <c r="G54" i="7"/>
  <c r="F57" i="8"/>
  <c r="D124" i="3"/>
  <c r="L867" i="1"/>
  <c r="R6" i="4" l="1"/>
  <c r="X6" i="4"/>
  <c r="N8" i="4"/>
  <c r="O7" i="4"/>
  <c r="P8" i="4"/>
  <c r="AE8" i="4"/>
  <c r="X843" i="1"/>
  <c r="R843" i="1"/>
  <c r="S843" i="1"/>
  <c r="W843" i="1"/>
  <c r="X144" i="3"/>
  <c r="W144" i="3"/>
  <c r="R144" i="3"/>
  <c r="O21" i="8"/>
  <c r="W7" i="4"/>
  <c r="W6" i="4"/>
  <c r="R7" i="4"/>
  <c r="R8" i="4" s="1"/>
  <c r="S7" i="4"/>
  <c r="S8" i="4" s="1"/>
  <c r="Q8" i="4"/>
  <c r="O8" i="4"/>
  <c r="J2" i="1" s="1"/>
  <c r="X7" i="4"/>
  <c r="X8" i="4" s="1"/>
  <c r="P147" i="3"/>
  <c r="Q147" i="3" s="1"/>
  <c r="S147" i="3" s="1"/>
  <c r="N147" i="3"/>
  <c r="O147" i="3" s="1"/>
  <c r="AE147" i="3"/>
  <c r="K842" i="1"/>
  <c r="T842" i="1"/>
  <c r="H842" i="1"/>
  <c r="AA842" i="1"/>
  <c r="AB842" i="1" s="1"/>
  <c r="K124" i="3"/>
  <c r="T124" i="3"/>
  <c r="T649" i="1"/>
  <c r="K649" i="1"/>
  <c r="AA124" i="3"/>
  <c r="AB124" i="3" s="1"/>
  <c r="AA649" i="1"/>
  <c r="H124" i="3"/>
  <c r="I124" i="3" s="1"/>
  <c r="H649" i="1"/>
  <c r="I649" i="1" s="1"/>
  <c r="H867" i="1"/>
  <c r="P867" i="1"/>
  <c r="Q867" i="1" s="1"/>
  <c r="K57" i="8"/>
  <c r="R57" i="8"/>
  <c r="H178" i="3"/>
  <c r="P178" i="3"/>
  <c r="Q178" i="3" s="1"/>
  <c r="R54" i="7"/>
  <c r="K54" i="7"/>
  <c r="W57" i="8"/>
  <c r="X57" i="8" s="1"/>
  <c r="T166" i="3"/>
  <c r="K166" i="3"/>
  <c r="K65" i="6"/>
  <c r="R65" i="6"/>
  <c r="W54" i="7"/>
  <c r="X54" i="7" s="1"/>
  <c r="H57" i="8"/>
  <c r="I57" i="8" s="1"/>
  <c r="AA166" i="3"/>
  <c r="AB166" i="3" s="1"/>
  <c r="K57" i="5"/>
  <c r="R57" i="5"/>
  <c r="W65" i="6"/>
  <c r="X65" i="6" s="1"/>
  <c r="H54" i="7"/>
  <c r="I54" i="7" s="1"/>
  <c r="H166" i="3"/>
  <c r="I166" i="3" s="1"/>
  <c r="W57" i="5"/>
  <c r="X57" i="5" s="1"/>
  <c r="H65" i="6"/>
  <c r="H57" i="5"/>
  <c r="I57" i="5" s="1"/>
  <c r="W15" i="8"/>
  <c r="X15" i="8" s="1"/>
  <c r="H15" i="8"/>
  <c r="Z62" i="6"/>
  <c r="W62" i="6"/>
  <c r="R62" i="6"/>
  <c r="M62" i="6"/>
  <c r="L62" i="6"/>
  <c r="K62" i="6"/>
  <c r="H62" i="6"/>
  <c r="W19" i="6"/>
  <c r="H19" i="6"/>
  <c r="X13" i="6"/>
  <c r="W13" i="6"/>
  <c r="R13" i="6"/>
  <c r="K13" i="6"/>
  <c r="I13" i="6"/>
  <c r="H13" i="6"/>
  <c r="AA177" i="3"/>
  <c r="T177" i="3"/>
  <c r="AA176" i="3"/>
  <c r="T176" i="3"/>
  <c r="K176" i="3"/>
  <c r="AA175" i="3"/>
  <c r="AB175" i="3" s="1"/>
  <c r="T175" i="3"/>
  <c r="K175" i="3"/>
  <c r="S173" i="3"/>
  <c r="R173" i="3"/>
  <c r="AA172" i="3"/>
  <c r="T172" i="3"/>
  <c r="K172" i="3"/>
  <c r="AA171" i="3"/>
  <c r="AB171" i="3" s="1"/>
  <c r="T171" i="3"/>
  <c r="K171" i="3"/>
  <c r="AB162" i="3"/>
  <c r="AA162" i="3"/>
  <c r="T162" i="3"/>
  <c r="K162" i="3"/>
  <c r="I162" i="3"/>
  <c r="H162" i="3"/>
  <c r="AB161" i="3"/>
  <c r="AA161" i="3"/>
  <c r="T161" i="3"/>
  <c r="K161" i="3"/>
  <c r="I161" i="3"/>
  <c r="H161" i="3"/>
  <c r="AB160" i="3"/>
  <c r="AA160" i="3"/>
  <c r="T160" i="3"/>
  <c r="K160" i="3"/>
  <c r="I160" i="3"/>
  <c r="H160" i="3"/>
  <c r="AB159" i="3"/>
  <c r="AA159" i="3"/>
  <c r="T159" i="3"/>
  <c r="K159" i="3"/>
  <c r="I159" i="3"/>
  <c r="H159" i="3"/>
  <c r="AB158" i="3"/>
  <c r="AA158" i="3"/>
  <c r="T158" i="3"/>
  <c r="K158" i="3"/>
  <c r="I158" i="3"/>
  <c r="H158" i="3"/>
  <c r="AB157" i="3"/>
  <c r="AA157" i="3"/>
  <c r="T157" i="3"/>
  <c r="K157" i="3"/>
  <c r="I157" i="3"/>
  <c r="H157" i="3"/>
  <c r="AA154" i="3"/>
  <c r="H154" i="3"/>
  <c r="I154" i="3" s="1"/>
  <c r="AA153" i="3"/>
  <c r="AB153" i="3" s="1"/>
  <c r="H153" i="3"/>
  <c r="AA152" i="3"/>
  <c r="AB152" i="3" s="1"/>
  <c r="H152" i="3"/>
  <c r="I152" i="3" s="1"/>
  <c r="AA127" i="3"/>
  <c r="AB127" i="3" s="1"/>
  <c r="T127" i="3"/>
  <c r="K127" i="3"/>
  <c r="H127" i="3"/>
  <c r="I127" i="3" s="1"/>
  <c r="AA110" i="3"/>
  <c r="AB110" i="3" s="1"/>
  <c r="T110" i="3"/>
  <c r="K110" i="3"/>
  <c r="H110" i="3"/>
  <c r="I110" i="3" s="1"/>
  <c r="AA86" i="3"/>
  <c r="T86" i="3"/>
  <c r="K86" i="3"/>
  <c r="H86" i="3"/>
  <c r="I86" i="3" s="1"/>
  <c r="AA37" i="3"/>
  <c r="H37" i="3"/>
  <c r="I37" i="3" s="1"/>
  <c r="S900" i="1"/>
  <c r="R900" i="1"/>
  <c r="AD899" i="1"/>
  <c r="AD898" i="1" s="1"/>
  <c r="AA899" i="1"/>
  <c r="AA898" i="1" s="1"/>
  <c r="T899" i="1"/>
  <c r="M899" i="1"/>
  <c r="M898" i="1" s="1"/>
  <c r="L899" i="1"/>
  <c r="L898" i="1" s="1"/>
  <c r="K899" i="1"/>
  <c r="K898" i="1" s="1"/>
  <c r="AC898" i="1"/>
  <c r="Z898" i="1"/>
  <c r="T898" i="1"/>
  <c r="J898" i="1"/>
  <c r="J900" i="1" s="1"/>
  <c r="F898" i="1"/>
  <c r="S894" i="1"/>
  <c r="R894" i="1"/>
  <c r="AD893" i="1"/>
  <c r="AD892" i="1" s="1"/>
  <c r="AA893" i="1"/>
  <c r="AB893" i="1" s="1"/>
  <c r="AB892" i="1" s="1"/>
  <c r="T893" i="1"/>
  <c r="M893" i="1"/>
  <c r="M892" i="1" s="1"/>
  <c r="L893" i="1"/>
  <c r="L892" i="1" s="1"/>
  <c r="K893" i="1"/>
  <c r="K892" i="1" s="1"/>
  <c r="AC892" i="1"/>
  <c r="Z892" i="1"/>
  <c r="T892" i="1"/>
  <c r="J892" i="1"/>
  <c r="J894" i="1" s="1"/>
  <c r="F892" i="1"/>
  <c r="S888" i="1"/>
  <c r="R888" i="1"/>
  <c r="AD887" i="1"/>
  <c r="AA887" i="1"/>
  <c r="T887" i="1"/>
  <c r="M887" i="1"/>
  <c r="L887" i="1"/>
  <c r="K887" i="1"/>
  <c r="AD886" i="1"/>
  <c r="AA886" i="1"/>
  <c r="T886" i="1"/>
  <c r="M886" i="1"/>
  <c r="L886" i="1"/>
  <c r="K886" i="1"/>
  <c r="AD885" i="1"/>
  <c r="AA885" i="1"/>
  <c r="AB885" i="1" s="1"/>
  <c r="T885" i="1"/>
  <c r="M885" i="1"/>
  <c r="L885" i="1"/>
  <c r="K885" i="1"/>
  <c r="AA884" i="1"/>
  <c r="AB884" i="1" s="1"/>
  <c r="T884" i="1"/>
  <c r="K884" i="1"/>
  <c r="AD883" i="1"/>
  <c r="AA883" i="1"/>
  <c r="AB883" i="1" s="1"/>
  <c r="T883" i="1"/>
  <c r="M883" i="1"/>
  <c r="L883" i="1"/>
  <c r="K883" i="1"/>
  <c r="AD882" i="1"/>
  <c r="AA882" i="1"/>
  <c r="T882" i="1"/>
  <c r="M882" i="1"/>
  <c r="L882" i="1"/>
  <c r="K882" i="1"/>
  <c r="AD881" i="1"/>
  <c r="AA881" i="1"/>
  <c r="T881" i="1"/>
  <c r="M881" i="1"/>
  <c r="L881" i="1"/>
  <c r="K881" i="1"/>
  <c r="AD880" i="1"/>
  <c r="AA880" i="1"/>
  <c r="AB880" i="1" s="1"/>
  <c r="T880" i="1"/>
  <c r="M880" i="1"/>
  <c r="L880" i="1"/>
  <c r="K880" i="1"/>
  <c r="AA879" i="1"/>
  <c r="T879" i="1"/>
  <c r="K879" i="1"/>
  <c r="AA878" i="1"/>
  <c r="AB878" i="1" s="1"/>
  <c r="T878" i="1"/>
  <c r="K878" i="1"/>
  <c r="AD877" i="1"/>
  <c r="AA877" i="1"/>
  <c r="T877" i="1"/>
  <c r="M877" i="1"/>
  <c r="L877" i="1"/>
  <c r="K877" i="1"/>
  <c r="AD876" i="1"/>
  <c r="AA876" i="1"/>
  <c r="T876" i="1"/>
  <c r="M876" i="1"/>
  <c r="L876" i="1"/>
  <c r="K876" i="1"/>
  <c r="X872" i="1"/>
  <c r="W872" i="1"/>
  <c r="AA869" i="1"/>
  <c r="T869" i="1"/>
  <c r="K869" i="1"/>
  <c r="AA868" i="1"/>
  <c r="T868" i="1"/>
  <c r="K868" i="1"/>
  <c r="AA866" i="1"/>
  <c r="AB866" i="1" s="1"/>
  <c r="T866" i="1"/>
  <c r="AA865" i="1"/>
  <c r="AB865" i="1" s="1"/>
  <c r="T865" i="1"/>
  <c r="K865" i="1"/>
  <c r="AA864" i="1"/>
  <c r="AB864" i="1" s="1"/>
  <c r="T864" i="1"/>
  <c r="K864" i="1"/>
  <c r="S862" i="1"/>
  <c r="R862" i="1"/>
  <c r="AA861" i="1"/>
  <c r="T861" i="1"/>
  <c r="K861" i="1"/>
  <c r="AA860" i="1"/>
  <c r="T860" i="1"/>
  <c r="K860" i="1"/>
  <c r="AA859" i="1"/>
  <c r="AB859" i="1" s="1"/>
  <c r="T859" i="1"/>
  <c r="K859" i="1"/>
  <c r="AA858" i="1"/>
  <c r="AB858" i="1" s="1"/>
  <c r="T858" i="1"/>
  <c r="K858" i="1"/>
  <c r="AA857" i="1"/>
  <c r="T857" i="1"/>
  <c r="K857" i="1"/>
  <c r="AA856" i="1"/>
  <c r="AB856" i="1" s="1"/>
  <c r="T856" i="1"/>
  <c r="K856" i="1"/>
  <c r="AA855" i="1"/>
  <c r="T855" i="1"/>
  <c r="K855" i="1"/>
  <c r="AA854" i="1"/>
  <c r="T854" i="1"/>
  <c r="K854" i="1"/>
  <c r="AA853" i="1"/>
  <c r="AB853" i="1" s="1"/>
  <c r="T853" i="1"/>
  <c r="K853" i="1"/>
  <c r="AA852" i="1"/>
  <c r="T852" i="1"/>
  <c r="K852" i="1"/>
  <c r="AA851" i="1"/>
  <c r="T851" i="1"/>
  <c r="K851" i="1"/>
  <c r="AA850" i="1"/>
  <c r="T850" i="1"/>
  <c r="K850" i="1"/>
  <c r="AA849" i="1"/>
  <c r="AB849" i="1" s="1"/>
  <c r="T849" i="1"/>
  <c r="K849" i="1"/>
  <c r="AA840" i="1"/>
  <c r="AB840" i="1" s="1"/>
  <c r="H840" i="1"/>
  <c r="AA839" i="1"/>
  <c r="H839" i="1"/>
  <c r="I839" i="1" s="1"/>
  <c r="AA838" i="1"/>
  <c r="AB838" i="1" s="1"/>
  <c r="H838" i="1"/>
  <c r="I838" i="1" s="1"/>
  <c r="AA800" i="1"/>
  <c r="AB800" i="1" s="1"/>
  <c r="T800" i="1"/>
  <c r="K800" i="1"/>
  <c r="H800" i="1"/>
  <c r="AA799" i="1"/>
  <c r="AB799" i="1" s="1"/>
  <c r="T799" i="1"/>
  <c r="K799" i="1"/>
  <c r="H799" i="1"/>
  <c r="AA798" i="1"/>
  <c r="T798" i="1"/>
  <c r="K798" i="1"/>
  <c r="H798" i="1"/>
  <c r="AB764" i="1"/>
  <c r="AA764" i="1"/>
  <c r="T764" i="1"/>
  <c r="K764" i="1"/>
  <c r="I764" i="1"/>
  <c r="H764" i="1"/>
  <c r="AA746" i="1"/>
  <c r="T746" i="1"/>
  <c r="K746" i="1"/>
  <c r="H746" i="1"/>
  <c r="AB694" i="1"/>
  <c r="AA694" i="1"/>
  <c r="T694" i="1"/>
  <c r="K694" i="1"/>
  <c r="I694" i="1"/>
  <c r="H694" i="1"/>
  <c r="AA658" i="1"/>
  <c r="AB658" i="1" s="1"/>
  <c r="T658" i="1"/>
  <c r="K658" i="1"/>
  <c r="H658" i="1"/>
  <c r="AB651" i="1"/>
  <c r="AA651" i="1"/>
  <c r="T651" i="1"/>
  <c r="K651" i="1"/>
  <c r="I651" i="1"/>
  <c r="H651" i="1"/>
  <c r="AA587" i="1"/>
  <c r="T587" i="1"/>
  <c r="K587" i="1"/>
  <c r="H587" i="1"/>
  <c r="AA585" i="1"/>
  <c r="T585" i="1"/>
  <c r="K585" i="1"/>
  <c r="H585" i="1"/>
  <c r="I585" i="1" s="1"/>
  <c r="AA578" i="1"/>
  <c r="AB578" i="1" s="1"/>
  <c r="T578" i="1"/>
  <c r="K578" i="1"/>
  <c r="H578" i="1"/>
  <c r="AA568" i="1"/>
  <c r="AB568" i="1" s="1"/>
  <c r="T568" i="1"/>
  <c r="K568" i="1"/>
  <c r="H568" i="1"/>
  <c r="AA543" i="1"/>
  <c r="T543" i="1"/>
  <c r="K543" i="1"/>
  <c r="H543" i="1"/>
  <c r="I543" i="1" s="1"/>
  <c r="AA542" i="1"/>
  <c r="T542" i="1"/>
  <c r="K542" i="1"/>
  <c r="H542" i="1"/>
  <c r="AA529" i="1"/>
  <c r="AB529" i="1" s="1"/>
  <c r="T529" i="1"/>
  <c r="K529" i="1"/>
  <c r="H529" i="1"/>
  <c r="AA527" i="1"/>
  <c r="T527" i="1"/>
  <c r="K527" i="1"/>
  <c r="H527" i="1"/>
  <c r="AA518" i="1"/>
  <c r="AB518" i="1" s="1"/>
  <c r="T518" i="1"/>
  <c r="K518" i="1"/>
  <c r="H518" i="1"/>
  <c r="I518" i="1" s="1"/>
  <c r="AA481" i="1"/>
  <c r="T481" i="1"/>
  <c r="K481" i="1"/>
  <c r="H481" i="1"/>
  <c r="I481" i="1" s="1"/>
  <c r="AA466" i="1"/>
  <c r="T466" i="1"/>
  <c r="K466" i="1"/>
  <c r="H466" i="1"/>
  <c r="AA354" i="1"/>
  <c r="AB354" i="1" s="1"/>
  <c r="T354" i="1"/>
  <c r="K354" i="1"/>
  <c r="H354" i="1"/>
  <c r="AA353" i="1"/>
  <c r="AB353" i="1" s="1"/>
  <c r="T353" i="1"/>
  <c r="K353" i="1"/>
  <c r="H353" i="1"/>
  <c r="I353" i="1" s="1"/>
  <c r="AA352" i="1"/>
  <c r="T352" i="1"/>
  <c r="K352" i="1"/>
  <c r="H352" i="1"/>
  <c r="I352" i="1" s="1"/>
  <c r="AA232" i="1"/>
  <c r="AB232" i="1" s="1"/>
  <c r="T232" i="1"/>
  <c r="K232" i="1"/>
  <c r="H232" i="1"/>
  <c r="I232" i="1" s="1"/>
  <c r="AA203" i="1"/>
  <c r="H203" i="1"/>
  <c r="AD180" i="1"/>
  <c r="AB180" i="1"/>
  <c r="AA180" i="1"/>
  <c r="T180" i="1"/>
  <c r="M180" i="1"/>
  <c r="L180" i="1"/>
  <c r="K180" i="1"/>
  <c r="I180" i="1"/>
  <c r="H180" i="1"/>
  <c r="P9" i="1"/>
  <c r="O9" i="1"/>
  <c r="I9" i="1"/>
  <c r="F9" i="1"/>
  <c r="L842" i="1"/>
  <c r="L649" i="1"/>
  <c r="L124" i="3"/>
  <c r="M867" i="1"/>
  <c r="W8" i="4" l="1"/>
  <c r="W147" i="3"/>
  <c r="X147" i="3"/>
  <c r="R147" i="3"/>
  <c r="I842" i="1"/>
  <c r="AB649" i="1"/>
  <c r="AE886" i="1"/>
  <c r="AE880" i="1"/>
  <c r="I65" i="6"/>
  <c r="P62" i="6"/>
  <c r="Q62" i="6" s="1"/>
  <c r="I178" i="3"/>
  <c r="N867" i="1"/>
  <c r="O867" i="1" s="1"/>
  <c r="X867" i="1" s="1"/>
  <c r="I867" i="1"/>
  <c r="N62" i="6"/>
  <c r="O62" i="6" s="1"/>
  <c r="AA892" i="1"/>
  <c r="AE892" i="1" s="1"/>
  <c r="P180" i="1"/>
  <c r="Q180" i="1" s="1"/>
  <c r="S180" i="1" s="1"/>
  <c r="AE877" i="1"/>
  <c r="AE881" i="1"/>
  <c r="AE899" i="1"/>
  <c r="AE882" i="1"/>
  <c r="AE876" i="1"/>
  <c r="AE887" i="1"/>
  <c r="AB887" i="1"/>
  <c r="AB882" i="1"/>
  <c r="AB899" i="1"/>
  <c r="AB898" i="1" s="1"/>
  <c r="AE883" i="1"/>
  <c r="AB877" i="1"/>
  <c r="N180" i="1"/>
  <c r="O180" i="1" s="1"/>
  <c r="AE898" i="1"/>
  <c r="AE180" i="1"/>
  <c r="AA58" i="1"/>
  <c r="AB58" i="1" s="1"/>
  <c r="AA20" i="3"/>
  <c r="AB20" i="3" s="1"/>
  <c r="I203" i="1"/>
  <c r="AB203" i="1"/>
  <c r="I354" i="1"/>
  <c r="AB481" i="1"/>
  <c r="I466" i="1"/>
  <c r="AB352" i="1"/>
  <c r="I529" i="1"/>
  <c r="AB543" i="1"/>
  <c r="I527" i="1"/>
  <c r="AB466" i="1"/>
  <c r="I542" i="1"/>
  <c r="AB527" i="1"/>
  <c r="I578" i="1"/>
  <c r="AB585" i="1"/>
  <c r="AB542" i="1"/>
  <c r="I568" i="1"/>
  <c r="I587" i="1"/>
  <c r="I658" i="1"/>
  <c r="AB587" i="1"/>
  <c r="AB746" i="1"/>
  <c r="AB854" i="1"/>
  <c r="I799" i="1"/>
  <c r="AB857" i="1"/>
  <c r="I746" i="1"/>
  <c r="I798" i="1"/>
  <c r="AB839" i="1"/>
  <c r="AB798" i="1"/>
  <c r="I840" i="1"/>
  <c r="AB861" i="1"/>
  <c r="AB851" i="1"/>
  <c r="AB37" i="3"/>
  <c r="AB876" i="1"/>
  <c r="AB852" i="1"/>
  <c r="AB855" i="1"/>
  <c r="AB886" i="1"/>
  <c r="AB868" i="1"/>
  <c r="AE893" i="1"/>
  <c r="AB869" i="1"/>
  <c r="AB850" i="1"/>
  <c r="I800" i="1"/>
  <c r="AB154" i="3"/>
  <c r="AB879" i="1"/>
  <c r="AB860" i="1"/>
  <c r="I153" i="3"/>
  <c r="AB86" i="3"/>
  <c r="AB881" i="1"/>
  <c r="AE885" i="1"/>
  <c r="I19" i="6"/>
  <c r="AB177" i="3"/>
  <c r="AB172" i="3"/>
  <c r="AB176" i="3"/>
  <c r="X19" i="6"/>
  <c r="AA62" i="6"/>
  <c r="X62" i="6"/>
  <c r="I62" i="6"/>
  <c r="I15" i="8"/>
  <c r="F845" i="1"/>
  <c r="L879" i="1"/>
  <c r="L865" i="1"/>
  <c r="L855" i="1"/>
  <c r="M649" i="1"/>
  <c r="D846" i="1"/>
  <c r="D844" i="1"/>
  <c r="M124" i="3"/>
  <c r="AD124" i="3"/>
  <c r="L884" i="1"/>
  <c r="F846" i="1"/>
  <c r="L852" i="1"/>
  <c r="F844" i="1"/>
  <c r="L869" i="1"/>
  <c r="AD649" i="1"/>
  <c r="L851" i="1"/>
  <c r="L850" i="1"/>
  <c r="AD867" i="1"/>
  <c r="D845" i="1"/>
  <c r="M842" i="1"/>
  <c r="L868" i="1"/>
  <c r="AD842" i="1"/>
  <c r="P649" i="1" l="1"/>
  <c r="Q649" i="1" s="1"/>
  <c r="N649" i="1"/>
  <c r="O649" i="1" s="1"/>
  <c r="P124" i="3"/>
  <c r="N124" i="3"/>
  <c r="AE649" i="1"/>
  <c r="P842" i="1"/>
  <c r="Q842" i="1" s="1"/>
  <c r="S842" i="1" s="1"/>
  <c r="N842" i="1"/>
  <c r="O842" i="1" s="1"/>
  <c r="AE124" i="3"/>
  <c r="AE842" i="1"/>
  <c r="AA846" i="1"/>
  <c r="AB846" i="1" s="1"/>
  <c r="T846" i="1"/>
  <c r="K846" i="1"/>
  <c r="K844" i="1"/>
  <c r="T844" i="1"/>
  <c r="AE867" i="1"/>
  <c r="AA844" i="1"/>
  <c r="AB844" i="1" s="1"/>
  <c r="AA845" i="1"/>
  <c r="AB845" i="1" s="1"/>
  <c r="T845" i="1"/>
  <c r="K845" i="1"/>
  <c r="X180" i="1"/>
  <c r="W867" i="1"/>
  <c r="R180" i="1"/>
  <c r="W180" i="1"/>
  <c r="X649" i="1" l="1"/>
  <c r="S649" i="1"/>
  <c r="R649" i="1"/>
  <c r="W649" i="1"/>
  <c r="Q124" i="3"/>
  <c r="O124" i="3"/>
  <c r="W842" i="1"/>
  <c r="X842" i="1"/>
  <c r="R842" i="1"/>
  <c r="R124" i="3" l="1"/>
  <c r="W124" i="3"/>
  <c r="X124" i="3"/>
  <c r="S124" i="3"/>
  <c r="G396" i="1"/>
  <c r="G23" i="1"/>
  <c r="F141" i="1"/>
  <c r="G614" i="1"/>
  <c r="D829" i="1"/>
  <c r="F704" i="1"/>
  <c r="F51" i="3"/>
  <c r="F91" i="3"/>
  <c r="G259" i="1"/>
  <c r="F570" i="1"/>
  <c r="G299" i="1"/>
  <c r="F335" i="1"/>
  <c r="F560" i="1"/>
  <c r="F48" i="6"/>
  <c r="G329" i="1"/>
  <c r="F782" i="1"/>
  <c r="D98" i="3"/>
  <c r="G52" i="8"/>
  <c r="G49" i="8"/>
  <c r="G452" i="1"/>
  <c r="D64" i="6"/>
  <c r="D62" i="5"/>
  <c r="G504" i="1"/>
  <c r="G468" i="1"/>
  <c r="F284" i="1"/>
  <c r="L839" i="1"/>
  <c r="F192" i="1"/>
  <c r="F740" i="1"/>
  <c r="G869" i="1"/>
  <c r="F526" i="1"/>
  <c r="G765" i="1"/>
  <c r="D733" i="1"/>
  <c r="G98" i="3"/>
  <c r="F581" i="1"/>
  <c r="G736" i="1"/>
  <c r="G94" i="1"/>
  <c r="D25" i="1"/>
  <c r="G24" i="1"/>
  <c r="D67" i="6"/>
  <c r="G75" i="1"/>
  <c r="G346" i="1"/>
  <c r="G50" i="1"/>
  <c r="F204" i="1"/>
  <c r="F717" i="1"/>
  <c r="G624" i="1"/>
  <c r="F385" i="1"/>
  <c r="G99" i="1"/>
  <c r="D430" i="1"/>
  <c r="F96" i="1"/>
  <c r="F120" i="3"/>
  <c r="F69" i="6"/>
  <c r="G711" i="1"/>
  <c r="G244" i="1"/>
  <c r="D806" i="1"/>
  <c r="E828" i="1"/>
  <c r="D19" i="5"/>
  <c r="F52" i="1"/>
  <c r="F126" i="3"/>
  <c r="G537" i="1"/>
  <c r="F63" i="1"/>
  <c r="F660" i="1"/>
  <c r="G857" i="1"/>
  <c r="F97" i="1"/>
  <c r="G74" i="1"/>
  <c r="D463" i="1"/>
  <c r="F818" i="1"/>
  <c r="G864" i="1"/>
  <c r="D574" i="1"/>
  <c r="G57" i="6"/>
  <c r="F42" i="6"/>
  <c r="D727" i="1"/>
  <c r="D678" i="1"/>
  <c r="F559" i="1"/>
  <c r="D686" i="1"/>
  <c r="M851" i="1"/>
  <c r="G68" i="5"/>
  <c r="D171" i="1"/>
  <c r="D100" i="1"/>
  <c r="G51" i="6"/>
  <c r="D135" i="3"/>
  <c r="G489" i="1"/>
  <c r="D805" i="1"/>
  <c r="G154" i="1"/>
  <c r="F305" i="1"/>
  <c r="G508" i="1"/>
  <c r="F295" i="1"/>
  <c r="F730" i="1"/>
  <c r="F143" i="3"/>
  <c r="D31" i="7"/>
  <c r="D484" i="1"/>
  <c r="G125" i="1"/>
  <c r="D779" i="1"/>
  <c r="D752" i="1"/>
  <c r="D6" i="3"/>
  <c r="D77" i="1"/>
  <c r="D57" i="1"/>
  <c r="G171" i="3"/>
  <c r="AD884" i="1"/>
  <c r="G582" i="1"/>
  <c r="D793" i="1"/>
  <c r="D789" i="1"/>
  <c r="G803" i="1"/>
  <c r="F127" i="1"/>
  <c r="D183" i="1"/>
  <c r="F376" i="1"/>
  <c r="F656" i="1"/>
  <c r="F56" i="8"/>
  <c r="D537" i="1"/>
  <c r="G61" i="5"/>
  <c r="F12" i="8"/>
  <c r="D72" i="5"/>
  <c r="G854" i="1"/>
  <c r="D71" i="5"/>
  <c r="D239" i="1"/>
  <c r="D237" i="1"/>
  <c r="D48" i="6"/>
  <c r="G192" i="1"/>
  <c r="G245" i="1"/>
  <c r="G61" i="7"/>
  <c r="F491" i="1"/>
  <c r="D406" i="1"/>
  <c r="D152" i="3"/>
  <c r="F519" i="1"/>
  <c r="L746" i="1"/>
  <c r="G397" i="1"/>
  <c r="F756" i="1"/>
  <c r="F805" i="1"/>
  <c r="D52" i="6"/>
  <c r="G359" i="1"/>
  <c r="G457" i="1"/>
  <c r="F136" i="1"/>
  <c r="F561" i="1"/>
  <c r="G103" i="3"/>
  <c r="G73" i="1"/>
  <c r="D479" i="1"/>
  <c r="G62" i="7"/>
  <c r="F485" i="1"/>
  <c r="F460" i="1"/>
  <c r="G859" i="1"/>
  <c r="G678" i="1"/>
  <c r="D489" i="1"/>
  <c r="G38" i="8"/>
  <c r="E237" i="1"/>
  <c r="G62" i="1"/>
  <c r="D448" i="1"/>
  <c r="D42" i="5"/>
  <c r="F29" i="6"/>
  <c r="G653" i="1"/>
  <c r="D293" i="1"/>
  <c r="G829" i="1"/>
  <c r="F504" i="1"/>
  <c r="D488" i="1"/>
  <c r="D260" i="1"/>
  <c r="F112" i="3"/>
  <c r="G16" i="1"/>
  <c r="F473" i="1"/>
  <c r="F595" i="1"/>
  <c r="G66" i="1"/>
  <c r="D164" i="3"/>
  <c r="F85" i="1"/>
  <c r="D792" i="1"/>
  <c r="G200" i="1"/>
  <c r="D420" i="1"/>
  <c r="F22" i="8"/>
  <c r="F453" i="1"/>
  <c r="F647" i="1"/>
  <c r="G704" i="1"/>
  <c r="E836" i="1"/>
  <c r="G431" i="1"/>
  <c r="G101" i="1"/>
  <c r="L846" i="1"/>
  <c r="F26" i="6"/>
  <c r="F129" i="3"/>
  <c r="G85" i="3"/>
  <c r="L152" i="3"/>
  <c r="F676" i="1"/>
  <c r="G610" i="1"/>
  <c r="D329" i="1"/>
  <c r="G509" i="1"/>
  <c r="G249" i="1"/>
  <c r="D564" i="1"/>
  <c r="D66" i="6"/>
  <c r="G248" i="1"/>
  <c r="G139" i="1"/>
  <c r="F15" i="1"/>
  <c r="G369" i="1"/>
  <c r="F343" i="1"/>
  <c r="F131" i="1"/>
  <c r="G380" i="1"/>
  <c r="F36" i="1"/>
  <c r="D69" i="5"/>
  <c r="L585" i="1"/>
  <c r="AD585" i="1" s="1"/>
  <c r="L176" i="3"/>
  <c r="G776" i="1"/>
  <c r="G837" i="1"/>
  <c r="D99" i="1"/>
  <c r="D328" i="1"/>
  <c r="F178" i="1"/>
  <c r="D382" i="1"/>
  <c r="D34" i="8"/>
  <c r="D196" i="1"/>
  <c r="F72" i="5"/>
  <c r="D717" i="1"/>
  <c r="G849" i="1"/>
  <c r="D645" i="1"/>
  <c r="G73" i="6"/>
  <c r="G262" i="1"/>
  <c r="F620" i="1"/>
  <c r="D19" i="3"/>
  <c r="D131" i="1"/>
  <c r="F64" i="8"/>
  <c r="D184" i="1"/>
  <c r="G131" i="3"/>
  <c r="D145" i="3"/>
  <c r="G515" i="1"/>
  <c r="G77" i="1"/>
  <c r="D70" i="5"/>
  <c r="D242" i="1"/>
  <c r="D9" i="8"/>
  <c r="F663" i="1"/>
  <c r="F727" i="1"/>
  <c r="G62" i="5"/>
  <c r="F311" i="1"/>
  <c r="F814" i="1"/>
  <c r="D109" i="3"/>
  <c r="D141" i="3"/>
  <c r="G767" i="1"/>
  <c r="G141" i="3"/>
  <c r="F419" i="1"/>
  <c r="G682" i="1"/>
  <c r="D780" i="1"/>
  <c r="F61" i="1"/>
  <c r="G855" i="1"/>
  <c r="D56" i="7"/>
  <c r="F462" i="1"/>
  <c r="F262" i="1"/>
  <c r="F657" i="1"/>
  <c r="G278" i="1"/>
  <c r="D111" i="1"/>
  <c r="F114" i="1"/>
  <c r="D312" i="1"/>
  <c r="G519" i="1"/>
  <c r="F25" i="3"/>
  <c r="F53" i="1"/>
  <c r="F193" i="1"/>
  <c r="D442" i="1"/>
  <c r="F624" i="1"/>
  <c r="F521" i="1"/>
  <c r="D600" i="1"/>
  <c r="D380" i="1"/>
  <c r="G80" i="3"/>
  <c r="E84" i="1"/>
  <c r="D508" i="1"/>
  <c r="D321" i="1"/>
  <c r="D608" i="1"/>
  <c r="F802" i="1"/>
  <c r="G417" i="1"/>
  <c r="G577" i="1"/>
  <c r="F55" i="5"/>
  <c r="G89" i="3"/>
  <c r="D282" i="1"/>
  <c r="L527" i="1"/>
  <c r="F709" i="1"/>
  <c r="F71" i="3"/>
  <c r="F69" i="8"/>
  <c r="G300" i="1"/>
  <c r="F763" i="1"/>
  <c r="D471" i="1"/>
  <c r="G54" i="5"/>
  <c r="G55" i="7"/>
  <c r="F281" i="1"/>
  <c r="D677" i="1"/>
  <c r="D131" i="3"/>
  <c r="D8" i="3"/>
  <c r="F779" i="1"/>
  <c r="F556" i="1"/>
  <c r="G448" i="1"/>
  <c r="G544" i="1"/>
  <c r="F6" i="3"/>
  <c r="D797" i="1"/>
  <c r="G699" i="1"/>
  <c r="G132" i="3"/>
  <c r="F53" i="6"/>
  <c r="D451" i="1"/>
  <c r="F112" i="1"/>
  <c r="F458" i="1"/>
  <c r="F583" i="1"/>
  <c r="D617" i="1"/>
  <c r="D464" i="1"/>
  <c r="D51" i="8"/>
  <c r="G756" i="1"/>
  <c r="D51" i="7"/>
  <c r="D35" i="1"/>
  <c r="G125" i="3"/>
  <c r="G70" i="8"/>
  <c r="G771" i="1"/>
  <c r="G750" i="1"/>
  <c r="G644" i="1"/>
  <c r="D7" i="3"/>
  <c r="F427" i="1"/>
  <c r="G41" i="3"/>
  <c r="F69" i="1"/>
  <c r="G330" i="1"/>
  <c r="G31" i="5"/>
  <c r="F113" i="3"/>
  <c r="F58" i="7"/>
  <c r="G399" i="1"/>
  <c r="G697" i="1"/>
  <c r="F179" i="1"/>
  <c r="F807" i="1"/>
  <c r="D194" i="1"/>
  <c r="D53" i="6"/>
  <c r="F741" i="1"/>
  <c r="F93" i="3"/>
  <c r="F661" i="1"/>
  <c r="D276" i="1"/>
  <c r="D835" i="1"/>
  <c r="G97" i="3"/>
  <c r="D762" i="1"/>
  <c r="F303" i="1"/>
  <c r="G6" i="5"/>
  <c r="F138" i="1"/>
  <c r="D753" i="1"/>
  <c r="G155" i="3"/>
  <c r="D19" i="1"/>
  <c r="G105" i="3"/>
  <c r="F74" i="6"/>
  <c r="D740" i="1"/>
  <c r="D109" i="1"/>
  <c r="G669" i="1"/>
  <c r="F62" i="8"/>
  <c r="F132" i="3"/>
  <c r="G9" i="7"/>
  <c r="L175" i="3"/>
  <c r="M175" i="3" s="1"/>
  <c r="D142" i="1"/>
  <c r="D413" i="1"/>
  <c r="G64" i="8"/>
  <c r="F528" i="1"/>
  <c r="F574" i="1"/>
  <c r="G71" i="8"/>
  <c r="G42" i="5"/>
  <c r="G138" i="1"/>
  <c r="F122" i="1"/>
  <c r="D557" i="1"/>
  <c r="F418" i="1"/>
  <c r="F761" i="1"/>
  <c r="G338" i="1"/>
  <c r="G129" i="3"/>
  <c r="G12" i="5"/>
  <c r="G113" i="1"/>
  <c r="F632" i="1"/>
  <c r="G175" i="1"/>
  <c r="D501" i="1"/>
  <c r="F81" i="1"/>
  <c r="D618" i="1"/>
  <c r="G64" i="1"/>
  <c r="D811" i="1"/>
  <c r="D726" i="1"/>
  <c r="F45" i="7"/>
  <c r="G526" i="1"/>
  <c r="D67" i="5"/>
  <c r="G604" i="1"/>
  <c r="L518" i="1"/>
  <c r="F398" i="1"/>
  <c r="D787" i="1"/>
  <c r="F633" i="1"/>
  <c r="D595" i="1"/>
  <c r="F490" i="1"/>
  <c r="F162" i="1"/>
  <c r="F345" i="1"/>
  <c r="G23" i="5"/>
  <c r="F824" i="1"/>
  <c r="G120" i="1"/>
  <c r="D41" i="1"/>
  <c r="D423" i="1"/>
  <c r="G134" i="1"/>
  <c r="G516" i="1"/>
  <c r="G408" i="1"/>
  <c r="D162" i="1"/>
  <c r="L542" i="1"/>
  <c r="F636" i="1"/>
  <c r="D493" i="1"/>
  <c r="G388" i="1"/>
  <c r="L127" i="3"/>
  <c r="AD127" i="3" s="1"/>
  <c r="F795" i="1"/>
  <c r="D207" i="1"/>
  <c r="F57" i="6"/>
  <c r="F403" i="1"/>
  <c r="D38" i="5"/>
  <c r="F183" i="1"/>
  <c r="D566" i="1"/>
  <c r="F18" i="8"/>
  <c r="D41" i="5"/>
  <c r="G66" i="3"/>
  <c r="G46" i="3"/>
  <c r="F215" i="1"/>
  <c r="D767" i="1"/>
  <c r="D330" i="1"/>
  <c r="F268" i="1"/>
  <c r="F291" i="1"/>
  <c r="G41" i="7"/>
  <c r="D512" i="1"/>
  <c r="D64" i="1"/>
  <c r="F280" i="1"/>
  <c r="G188" i="1"/>
  <c r="D61" i="7"/>
  <c r="F118" i="3"/>
  <c r="D379" i="1"/>
  <c r="G282" i="1"/>
  <c r="D383" i="1"/>
  <c r="L171" i="3"/>
  <c r="G483" i="1"/>
  <c r="AD879" i="1"/>
  <c r="D285" i="1"/>
  <c r="F634" i="1"/>
  <c r="G770" i="1"/>
  <c r="D75" i="6"/>
  <c r="D304" i="1"/>
  <c r="F131" i="3"/>
  <c r="D22" i="8"/>
  <c r="AD175" i="3"/>
  <c r="D53" i="1"/>
  <c r="D90" i="1"/>
  <c r="F185" i="1"/>
  <c r="G102" i="3"/>
  <c r="F34" i="3"/>
  <c r="G67" i="6"/>
  <c r="G591" i="1"/>
  <c r="D639" i="1"/>
  <c r="D837" i="1"/>
  <c r="D562" i="1"/>
  <c r="D782" i="1"/>
  <c r="G210" i="1"/>
  <c r="G487" i="1"/>
  <c r="F137" i="3"/>
  <c r="F759" i="1"/>
  <c r="F217" i="1"/>
  <c r="F159" i="1"/>
  <c r="G589" i="1"/>
  <c r="F52" i="6"/>
  <c r="D30" i="3"/>
  <c r="G12" i="7"/>
  <c r="F443" i="1"/>
  <c r="D680" i="1"/>
  <c r="F170" i="1"/>
  <c r="F253" i="1"/>
  <c r="G133" i="1"/>
  <c r="D113" i="3"/>
  <c r="D12" i="7"/>
  <c r="D375" i="1"/>
  <c r="G38" i="7"/>
  <c r="D179" i="1"/>
  <c r="G580" i="1"/>
  <c r="F223" i="1"/>
  <c r="F380" i="1"/>
  <c r="G64" i="6"/>
  <c r="G136" i="3"/>
  <c r="G59" i="6"/>
  <c r="F338" i="1"/>
  <c r="F237" i="1"/>
  <c r="D697" i="1"/>
  <c r="F226" i="1"/>
  <c r="F75" i="6"/>
  <c r="F467" i="1"/>
  <c r="D47" i="3"/>
  <c r="E643" i="1"/>
  <c r="G733" i="1"/>
  <c r="D19" i="6"/>
  <c r="D534" i="1"/>
  <c r="G107" i="1"/>
  <c r="D37" i="6"/>
  <c r="D591" i="1"/>
  <c r="F255" i="1"/>
  <c r="G168" i="3"/>
  <c r="F464" i="1"/>
  <c r="G522" i="1"/>
  <c r="F9" i="6"/>
  <c r="F90" i="1"/>
  <c r="F592" i="1"/>
  <c r="F607" i="1"/>
  <c r="G394" i="1"/>
  <c r="D670" i="1"/>
  <c r="G538" i="1"/>
  <c r="F407" i="1"/>
  <c r="D52" i="8"/>
  <c r="F33" i="8"/>
  <c r="D271" i="1"/>
  <c r="F156" i="3"/>
  <c r="F39" i="1"/>
  <c r="G34" i="3"/>
  <c r="F827" i="1"/>
  <c r="G712" i="1"/>
  <c r="F231" i="1"/>
  <c r="G339" i="1"/>
  <c r="F43" i="5"/>
  <c r="F479" i="1"/>
  <c r="F600" i="1"/>
  <c r="D41" i="8"/>
  <c r="D593" i="1"/>
  <c r="G307" i="1"/>
  <c r="F71" i="5"/>
  <c r="F168" i="3"/>
  <c r="F447" i="1"/>
  <c r="F220" i="1"/>
  <c r="G34" i="5"/>
  <c r="G648" i="1"/>
  <c r="F24" i="1"/>
  <c r="G490" i="1"/>
  <c r="G281" i="1"/>
  <c r="D607" i="1"/>
  <c r="D66" i="5"/>
  <c r="D757" i="1"/>
  <c r="D18" i="1"/>
  <c r="G54" i="1"/>
  <c r="G475" i="1"/>
  <c r="D523" i="1"/>
  <c r="G412" i="1"/>
  <c r="F713" i="1"/>
  <c r="D704" i="1"/>
  <c r="F133" i="3"/>
  <c r="G48" i="8"/>
  <c r="D731" i="1"/>
  <c r="D130" i="1"/>
  <c r="D696" i="1"/>
  <c r="F22" i="7"/>
  <c r="G618" i="1"/>
  <c r="G470" i="1"/>
  <c r="G271" i="1"/>
  <c r="D387" i="1"/>
  <c r="G238" i="1"/>
  <c r="G47" i="8"/>
  <c r="F56" i="5"/>
  <c r="G15" i="1"/>
  <c r="G502" i="1"/>
  <c r="F401" i="1"/>
  <c r="D33" i="8"/>
  <c r="F420" i="1"/>
  <c r="G762" i="1"/>
  <c r="G294" i="1"/>
  <c r="G9" i="6"/>
  <c r="F471" i="1"/>
  <c r="G523" i="1"/>
  <c r="F47" i="1"/>
  <c r="F395" i="1"/>
  <c r="G491" i="1"/>
  <c r="D718" i="1"/>
  <c r="D620" i="1"/>
  <c r="D627" i="1"/>
  <c r="G387" i="1"/>
  <c r="D238" i="1"/>
  <c r="G498" i="1"/>
  <c r="F59" i="6"/>
  <c r="G71" i="5"/>
  <c r="D808" i="1"/>
  <c r="D699" i="1"/>
  <c r="D609" i="1"/>
  <c r="G834" i="1"/>
  <c r="F679" i="1"/>
  <c r="G138" i="3"/>
  <c r="D246" i="1"/>
  <c r="D25" i="3"/>
  <c r="D656" i="1"/>
  <c r="F56" i="6"/>
  <c r="F54" i="5"/>
  <c r="D90" i="3"/>
  <c r="D12" i="8"/>
  <c r="D657" i="1"/>
  <c r="G876" i="1"/>
  <c r="D555" i="1"/>
  <c r="G104" i="3"/>
  <c r="D614" i="1"/>
  <c r="D9" i="6"/>
  <c r="G881" i="1"/>
  <c r="F394" i="1"/>
  <c r="G156" i="3"/>
  <c r="D251" i="1"/>
  <c r="D690" i="1"/>
  <c r="G524" i="1"/>
  <c r="F42" i="5"/>
  <c r="G674" i="1"/>
  <c r="F823" i="1"/>
  <c r="F80" i="1"/>
  <c r="F57" i="7"/>
  <c r="F833" i="1"/>
  <c r="D519" i="1"/>
  <c r="D491" i="1"/>
  <c r="D832" i="1"/>
  <c r="D504" i="1"/>
  <c r="D577" i="1"/>
  <c r="G21" i="1"/>
  <c r="F686" i="1"/>
  <c r="F30" i="1"/>
  <c r="D737" i="1"/>
  <c r="G590" i="1"/>
  <c r="F250" i="1"/>
  <c r="F349" i="1"/>
  <c r="G277" i="1"/>
  <c r="G714" i="1"/>
  <c r="F754" i="1"/>
  <c r="D583" i="1"/>
  <c r="D59" i="8"/>
  <c r="D209" i="1"/>
  <c r="F532" i="1"/>
  <c r="F39" i="7"/>
  <c r="G161" i="1"/>
  <c r="G620" i="1"/>
  <c r="G34" i="8"/>
  <c r="F648" i="1"/>
  <c r="G687" i="1"/>
  <c r="F270" i="1"/>
  <c r="G887" i="1"/>
  <c r="F475" i="1"/>
  <c r="D181" i="1"/>
  <c r="G395" i="1"/>
  <c r="G554" i="1"/>
  <c r="F25" i="8"/>
  <c r="L177" i="3"/>
  <c r="D72" i="8"/>
  <c r="D130" i="3"/>
  <c r="F747" i="1"/>
  <c r="G19" i="1"/>
  <c r="F623" i="1"/>
  <c r="D41" i="6"/>
  <c r="F25" i="1"/>
  <c r="F586" i="1"/>
  <c r="D274" i="1"/>
  <c r="D500" i="1"/>
  <c r="G638" i="1"/>
  <c r="G774" i="1"/>
  <c r="G239" i="1"/>
  <c r="F42" i="1"/>
  <c r="F83" i="3"/>
  <c r="D756" i="1"/>
  <c r="D264" i="1"/>
  <c r="D77" i="3"/>
  <c r="D12" i="6"/>
  <c r="F721" i="1"/>
  <c r="F628" i="1"/>
  <c r="D70" i="1"/>
  <c r="G208" i="1"/>
  <c r="F548" i="1"/>
  <c r="G462" i="1"/>
  <c r="F79" i="6"/>
  <c r="F331" i="1"/>
  <c r="D50" i="8"/>
  <c r="G250" i="1"/>
  <c r="F760" i="1"/>
  <c r="G681" i="1"/>
  <c r="G266" i="1"/>
  <c r="G128" i="1"/>
  <c r="F767" i="1"/>
  <c r="D539" i="1"/>
  <c r="G157" i="1"/>
  <c r="G265" i="1"/>
  <c r="G93" i="1"/>
  <c r="G536" i="1"/>
  <c r="G85" i="1"/>
  <c r="F104" i="3"/>
  <c r="G381" i="1"/>
  <c r="G801" i="1"/>
  <c r="D465" i="1"/>
  <c r="G56" i="1"/>
  <c r="D118" i="3"/>
  <c r="G377" i="1"/>
  <c r="F95" i="1"/>
  <c r="G486" i="1"/>
  <c r="G446" i="1"/>
  <c r="G142" i="1"/>
  <c r="F9" i="7"/>
  <c r="G17" i="1"/>
  <c r="F618" i="1"/>
  <c r="G50" i="8"/>
  <c r="D41" i="7"/>
  <c r="G561" i="1"/>
  <c r="D40" i="3"/>
  <c r="D259" i="1"/>
  <c r="D151" i="1"/>
  <c r="G400" i="1"/>
  <c r="G72" i="3"/>
  <c r="G6" i="8"/>
  <c r="D510" i="1"/>
  <c r="G274" i="1"/>
  <c r="D120" i="1"/>
  <c r="D391" i="1"/>
  <c r="D695" i="1"/>
  <c r="G306" i="1"/>
  <c r="D125" i="3"/>
  <c r="D268" i="1"/>
  <c r="G778" i="1"/>
  <c r="D18" i="8"/>
  <c r="G507" i="1"/>
  <c r="D786" i="1"/>
  <c r="D60" i="8"/>
  <c r="D45" i="8"/>
  <c r="F492" i="1"/>
  <c r="D29" i="8"/>
  <c r="G826" i="1"/>
  <c r="F171" i="1"/>
  <c r="D79" i="1"/>
  <c r="G287" i="1"/>
  <c r="D185" i="1"/>
  <c r="D69" i="8"/>
  <c r="G58" i="8"/>
  <c r="D474" i="1"/>
  <c r="D163" i="3"/>
  <c r="G453" i="1"/>
  <c r="G488" i="1"/>
  <c r="F710" i="1"/>
  <c r="F525" i="1"/>
  <c r="G860" i="1"/>
  <c r="G865" i="1"/>
  <c r="G513" i="1"/>
  <c r="F38" i="6"/>
  <c r="F51" i="6"/>
  <c r="G476" i="1"/>
  <c r="D547" i="1"/>
  <c r="D432" i="1"/>
  <c r="F60" i="5"/>
  <c r="L154" i="3"/>
  <c r="F489" i="1"/>
  <c r="F625" i="1"/>
  <c r="D254" i="1"/>
  <c r="L54" i="7"/>
  <c r="G461" i="1"/>
  <c r="F381" i="1"/>
  <c r="G13" i="3"/>
  <c r="F809" i="1"/>
  <c r="G673" i="1"/>
  <c r="G546" i="1"/>
  <c r="D814" i="1"/>
  <c r="F155" i="3"/>
  <c r="F46" i="3"/>
  <c r="F313" i="1"/>
  <c r="D54" i="3"/>
  <c r="D43" i="7"/>
  <c r="L354" i="1"/>
  <c r="G576" i="1"/>
  <c r="F46" i="1"/>
  <c r="F69" i="5"/>
  <c r="G61" i="8"/>
  <c r="F283" i="1"/>
  <c r="D101" i="3"/>
  <c r="D538" i="1"/>
  <c r="G101" i="3"/>
  <c r="F32" i="8"/>
  <c r="G592" i="1"/>
  <c r="G304" i="1"/>
  <c r="D348" i="1"/>
  <c r="D499" i="1"/>
  <c r="G675" i="1"/>
  <c r="D288" i="1"/>
  <c r="D75" i="3"/>
  <c r="E829" i="1"/>
  <c r="F50" i="1"/>
  <c r="G629" i="1"/>
  <c r="F472" i="1"/>
  <c r="D68" i="5"/>
  <c r="D42" i="6"/>
  <c r="D213" i="1"/>
  <c r="D371" i="1"/>
  <c r="G185" i="1"/>
  <c r="F434" i="1"/>
  <c r="G50" i="6"/>
  <c r="D710" i="1"/>
  <c r="G215" i="1"/>
  <c r="G56" i="3"/>
  <c r="G50" i="3"/>
  <c r="F105" i="3"/>
  <c r="D541" i="1"/>
  <c r="D6" i="7"/>
  <c r="F72" i="8"/>
  <c r="D503" i="1"/>
  <c r="G797" i="1"/>
  <c r="G612" i="1"/>
  <c r="G73" i="8"/>
  <c r="G196" i="1"/>
  <c r="G77" i="3"/>
  <c r="D613" i="1"/>
  <c r="F150" i="1"/>
  <c r="D107" i="3"/>
  <c r="F288" i="1"/>
  <c r="F30" i="6"/>
  <c r="F24" i="3"/>
  <c r="F108" i="3"/>
  <c r="F172" i="1"/>
  <c r="D47" i="7"/>
  <c r="L840" i="1"/>
  <c r="F773" i="1"/>
  <c r="D9" i="5"/>
  <c r="D261" i="1"/>
  <c r="D839" i="1"/>
  <c r="F626" i="1"/>
  <c r="G94" i="3"/>
  <c r="G512" i="1"/>
  <c r="G242" i="1"/>
  <c r="D195" i="1"/>
  <c r="G132" i="1"/>
  <c r="F384" i="1"/>
  <c r="F563" i="1"/>
  <c r="G716" i="1"/>
  <c r="D140" i="3"/>
  <c r="D170" i="1"/>
  <c r="D750" i="1"/>
  <c r="G126" i="1"/>
  <c r="D138" i="3"/>
  <c r="F742" i="1"/>
  <c r="G63" i="6"/>
  <c r="G601" i="1"/>
  <c r="D60" i="5"/>
  <c r="F151" i="1"/>
  <c r="F12" i="3"/>
  <c r="F554" i="1"/>
  <c r="G484" i="1"/>
  <c r="F46" i="5"/>
  <c r="F30" i="7"/>
  <c r="D561" i="1"/>
  <c r="D54" i="1"/>
  <c r="G20" i="1"/>
  <c r="G18" i="8"/>
  <c r="D46" i="8"/>
  <c r="D113" i="1"/>
  <c r="D33" i="6"/>
  <c r="G195" i="1"/>
  <c r="D362" i="1"/>
  <c r="F227" i="1"/>
  <c r="F70" i="5"/>
  <c r="F831" i="1"/>
  <c r="D133" i="3"/>
  <c r="D243" i="1"/>
  <c r="F665" i="1"/>
  <c r="F602" i="1"/>
  <c r="D769" i="1"/>
  <c r="D749" i="1"/>
  <c r="D653" i="1"/>
  <c r="F40" i="1"/>
  <c r="D636" i="1"/>
  <c r="F60" i="8"/>
  <c r="G818" i="1"/>
  <c r="F234" i="1"/>
  <c r="E442" i="1"/>
  <c r="L587" i="1"/>
  <c r="G119" i="3"/>
  <c r="G786" i="1"/>
  <c r="G314" i="1"/>
  <c r="D117" i="1"/>
  <c r="F415" i="1"/>
  <c r="G137" i="3"/>
  <c r="G384" i="1"/>
  <c r="F785" i="1"/>
  <c r="G46" i="8"/>
  <c r="F341" i="1"/>
  <c r="F214" i="1"/>
  <c r="G116" i="1"/>
  <c r="G135" i="1"/>
  <c r="F233" i="1"/>
  <c r="D408" i="1"/>
  <c r="F522" i="1"/>
  <c r="G167" i="3"/>
  <c r="G44" i="3"/>
  <c r="M518" i="1"/>
  <c r="F45" i="3"/>
  <c r="D23" i="1"/>
  <c r="G227" i="1"/>
  <c r="G52" i="1"/>
  <c r="F755" i="1"/>
  <c r="G501" i="1"/>
  <c r="G52" i="5"/>
  <c r="G879" i="1"/>
  <c r="F165" i="3"/>
  <c r="G44" i="5"/>
  <c r="D150" i="1"/>
  <c r="D98" i="1"/>
  <c r="D87" i="3"/>
  <c r="D193" i="1"/>
  <c r="D556" i="1"/>
  <c r="D272" i="1"/>
  <c r="G403" i="1"/>
  <c r="G560" i="1"/>
  <c r="G118" i="1"/>
  <c r="D751" i="1"/>
  <c r="D331" i="1"/>
  <c r="D826" i="1"/>
  <c r="D70" i="8"/>
  <c r="F712" i="1"/>
  <c r="F167" i="1"/>
  <c r="G725" i="1"/>
  <c r="G572" i="1"/>
  <c r="D252" i="1"/>
  <c r="D827" i="1"/>
  <c r="D612" i="1"/>
  <c r="F496" i="1"/>
  <c r="D340" i="1"/>
  <c r="L157" i="3"/>
  <c r="M157" i="3" s="1"/>
  <c r="F751" i="1"/>
  <c r="G482" i="1"/>
  <c r="F564" i="1"/>
  <c r="G420" i="1"/>
  <c r="D75" i="1"/>
  <c r="F589" i="1"/>
  <c r="F397" i="1"/>
  <c r="D526" i="1"/>
  <c r="F52" i="8"/>
  <c r="F321" i="1"/>
  <c r="D433" i="1"/>
  <c r="D713" i="1"/>
  <c r="F517" i="1"/>
  <c r="F101" i="1"/>
  <c r="M884" i="1"/>
  <c r="G337" i="1"/>
  <c r="F627" i="1"/>
  <c r="G777" i="1"/>
  <c r="G729" i="1"/>
  <c r="AD746" i="1"/>
  <c r="D240" i="1"/>
  <c r="G290" i="1"/>
  <c r="G241" i="1"/>
  <c r="G465" i="1"/>
  <c r="F50" i="6"/>
  <c r="D599" i="1"/>
  <c r="F29" i="8"/>
  <c r="F631" i="1"/>
  <c r="L352" i="1"/>
  <c r="F149" i="1"/>
  <c r="G564" i="1"/>
  <c r="D431" i="1"/>
  <c r="G74" i="6"/>
  <c r="G740" i="1"/>
  <c r="D134" i="1"/>
  <c r="F70" i="1"/>
  <c r="F219" i="1"/>
  <c r="F477" i="1"/>
  <c r="G48" i="7"/>
  <c r="G54" i="6"/>
  <c r="D365" i="1"/>
  <c r="G114" i="3"/>
  <c r="G835" i="1"/>
  <c r="G534" i="1"/>
  <c r="D323" i="1"/>
  <c r="F450" i="1"/>
  <c r="D50" i="1"/>
  <c r="G6" i="3"/>
  <c r="D82" i="3"/>
  <c r="F84" i="3"/>
  <c r="G60" i="8"/>
  <c r="G856" i="1"/>
  <c r="F130" i="1"/>
  <c r="F567" i="1"/>
  <c r="F414" i="1"/>
  <c r="D267" i="1"/>
  <c r="G123" i="1"/>
  <c r="D95" i="1"/>
  <c r="F61" i="8"/>
  <c r="D445" i="1"/>
  <c r="G128" i="3"/>
  <c r="D346" i="1"/>
  <c r="D434" i="1"/>
  <c r="D34" i="7"/>
  <c r="D429" i="1"/>
  <c r="G599" i="1"/>
  <c r="L86" i="3"/>
  <c r="G499" i="1"/>
  <c r="G340" i="1"/>
  <c r="D615" i="1"/>
  <c r="AD177" i="3"/>
  <c r="G557" i="1"/>
  <c r="G78" i="1"/>
  <c r="D506" i="1"/>
  <c r="F77" i="6"/>
  <c r="G696" i="1"/>
  <c r="D817" i="1"/>
  <c r="G630" i="1"/>
  <c r="D754" i="1"/>
  <c r="F34" i="1"/>
  <c r="F45" i="8"/>
  <c r="F12" i="5"/>
  <c r="D55" i="8"/>
  <c r="D569" i="1"/>
  <c r="F784" i="1"/>
  <c r="D545" i="1"/>
  <c r="F320" i="1"/>
  <c r="D388" i="1"/>
  <c r="D247" i="1"/>
  <c r="F431" i="1"/>
  <c r="D214" i="1"/>
  <c r="G817" i="1"/>
  <c r="F697" i="1"/>
  <c r="L159" i="3"/>
  <c r="D69" i="6"/>
  <c r="G295" i="1"/>
  <c r="F749" i="1"/>
  <c r="F37" i="1"/>
  <c r="F815" i="1"/>
  <c r="F678" i="1"/>
  <c r="F638" i="1"/>
  <c r="D565" i="1"/>
  <c r="L800" i="1"/>
  <c r="G450" i="1"/>
  <c r="D453" i="1"/>
  <c r="G272" i="1"/>
  <c r="D36" i="1"/>
  <c r="F454" i="1"/>
  <c r="F337" i="1"/>
  <c r="G691" i="1"/>
  <c r="D233" i="1"/>
  <c r="D801" i="1"/>
  <c r="G734" i="1"/>
  <c r="D169" i="1"/>
  <c r="G143" i="1"/>
  <c r="D338" i="1"/>
  <c r="F557" i="1"/>
  <c r="F40" i="7"/>
  <c r="F78" i="6"/>
  <c r="D104" i="3"/>
  <c r="D326" i="1"/>
  <c r="D60" i="6"/>
  <c r="D99" i="3"/>
  <c r="F290" i="1"/>
  <c r="F392" i="1"/>
  <c r="D741" i="1"/>
  <c r="G219" i="1"/>
  <c r="G289" i="1"/>
  <c r="G813" i="1"/>
  <c r="D714" i="1"/>
  <c r="F55" i="8"/>
  <c r="D216" i="1"/>
  <c r="G597" i="1"/>
  <c r="F68" i="5"/>
  <c r="G29" i="6"/>
  <c r="G11" i="3"/>
  <c r="G583" i="1"/>
  <c r="G172" i="1"/>
  <c r="F766" i="1"/>
  <c r="G60" i="6"/>
  <c r="F91" i="1"/>
  <c r="G761" i="1"/>
  <c r="G158" i="1"/>
  <c r="D127" i="1"/>
  <c r="G16" i="3"/>
  <c r="G264" i="1"/>
  <c r="G186" i="1"/>
  <c r="M868" i="1"/>
  <c r="F87" i="1"/>
  <c r="G540" i="1"/>
  <c r="L466" i="1"/>
  <c r="G830" i="1"/>
  <c r="F114" i="3"/>
  <c r="F449" i="1"/>
  <c r="F545" i="1"/>
  <c r="D129" i="3"/>
  <c r="F801" i="1"/>
  <c r="G667" i="1"/>
  <c r="F788" i="1"/>
  <c r="F758" i="1"/>
  <c r="F702" i="1"/>
  <c r="D217" i="1"/>
  <c r="G43" i="1"/>
  <c r="D317" i="1"/>
  <c r="F275" i="1"/>
  <c r="F669" i="1"/>
  <c r="F728" i="1"/>
  <c r="D513" i="1"/>
  <c r="F34" i="8"/>
  <c r="D530" i="1"/>
  <c r="D759" i="1"/>
  <c r="G401" i="1"/>
  <c r="D286" i="1"/>
  <c r="F312" i="1"/>
  <c r="D156" i="3"/>
  <c r="D838" i="1"/>
  <c r="D701" i="1"/>
  <c r="G327" i="1"/>
  <c r="D335" i="1"/>
  <c r="D444" i="1"/>
  <c r="G25" i="3"/>
  <c r="G324" i="1"/>
  <c r="D57" i="7"/>
  <c r="F68" i="1"/>
  <c r="M127" i="3"/>
  <c r="F459" i="1"/>
  <c r="G301" i="1"/>
  <c r="F386" i="1"/>
  <c r="F12" i="7"/>
  <c r="F222" i="1"/>
  <c r="G833" i="1"/>
  <c r="F828" i="1"/>
  <c r="D93" i="1"/>
  <c r="D45" i="6"/>
  <c r="G451" i="1"/>
  <c r="F190" i="1"/>
  <c r="D698" i="1"/>
  <c r="F221" i="1"/>
  <c r="G622" i="1"/>
  <c r="F500" i="1"/>
  <c r="D112" i="1"/>
  <c r="F98" i="3"/>
  <c r="F425" i="1"/>
  <c r="D570" i="1"/>
  <c r="D401" i="1"/>
  <c r="G61" i="1"/>
  <c r="F503" i="1"/>
  <c r="F294" i="1"/>
  <c r="F45" i="6"/>
  <c r="F682" i="1"/>
  <c r="F416" i="1"/>
  <c r="F382" i="1"/>
  <c r="D253" i="1"/>
  <c r="D68" i="3"/>
  <c r="D745" i="1"/>
  <c r="G9" i="5"/>
  <c r="D58" i="8"/>
  <c r="F535" i="1"/>
  <c r="F605" i="1"/>
  <c r="F18" i="1"/>
  <c r="F195" i="1"/>
  <c r="G728" i="1"/>
  <c r="D592" i="1"/>
  <c r="G243" i="1"/>
  <c r="D452" i="1"/>
  <c r="G247" i="1"/>
  <c r="F622" i="1"/>
  <c r="D514" i="1"/>
  <c r="F429" i="1"/>
  <c r="L849" i="1"/>
  <c r="D220" i="1"/>
  <c r="AD800" i="1"/>
  <c r="D17" i="1"/>
  <c r="F61" i="5"/>
  <c r="D659" i="1"/>
  <c r="D307" i="1"/>
  <c r="G514" i="1"/>
  <c r="D336" i="1"/>
  <c r="D834" i="1"/>
  <c r="F733" i="1"/>
  <c r="F757" i="1"/>
  <c r="F156" i="1"/>
  <c r="F148" i="1"/>
  <c r="D63" i="1"/>
  <c r="F722" i="1"/>
  <c r="F182" i="1"/>
  <c r="F680" i="1"/>
  <c r="F137" i="1"/>
  <c r="S3" i="1"/>
  <c r="G473" i="1"/>
  <c r="F175" i="1"/>
  <c r="G76" i="6"/>
  <c r="D311" i="1"/>
  <c r="D343" i="1"/>
  <c r="G435" i="1"/>
  <c r="G35" i="1"/>
  <c r="F27" i="1"/>
  <c r="L578" i="1"/>
  <c r="G112" i="1"/>
  <c r="F130" i="3"/>
  <c r="F37" i="7"/>
  <c r="F781" i="1"/>
  <c r="D296" i="1"/>
  <c r="G293" i="1"/>
  <c r="F745" i="1"/>
  <c r="G613" i="1"/>
  <c r="D249" i="1"/>
  <c r="D168" i="1"/>
  <c r="G796" i="1"/>
  <c r="D16" i="1"/>
  <c r="G685" i="1"/>
  <c r="G385" i="1"/>
  <c r="D22" i="6"/>
  <c r="G263" i="1"/>
  <c r="G533" i="1"/>
  <c r="D747" i="1"/>
  <c r="F64" i="1"/>
  <c r="G45" i="3"/>
  <c r="F703" i="1"/>
  <c r="G779" i="1"/>
  <c r="G42" i="7"/>
  <c r="G38" i="6"/>
  <c r="D230" i="1"/>
  <c r="G211" i="1"/>
  <c r="D495" i="1"/>
  <c r="G126" i="3"/>
  <c r="G646" i="1"/>
  <c r="G166" i="1"/>
  <c r="G207" i="1"/>
  <c r="F123" i="1"/>
  <c r="D654" i="1"/>
  <c r="D278" i="1"/>
  <c r="D424" i="1"/>
  <c r="F739" i="1"/>
  <c r="G672" i="1"/>
  <c r="F20" i="1"/>
  <c r="G80" i="1"/>
  <c r="G824" i="1"/>
  <c r="G142" i="3"/>
  <c r="D748" i="1"/>
  <c r="G497" i="1"/>
  <c r="E443" i="1"/>
  <c r="D421" i="1"/>
  <c r="G30" i="3"/>
  <c r="F524" i="1"/>
  <c r="F406" i="1"/>
  <c r="D525" i="1"/>
  <c r="AD466" i="1"/>
  <c r="D95" i="3"/>
  <c r="F301" i="1"/>
  <c r="G69" i="8"/>
  <c r="F510" i="1"/>
  <c r="F362" i="1"/>
  <c r="F30" i="5"/>
  <c r="G69" i="1"/>
  <c r="F75" i="3"/>
  <c r="F47" i="8"/>
  <c r="F377" i="1"/>
  <c r="G92" i="1"/>
  <c r="D836" i="1"/>
  <c r="F307" i="1"/>
  <c r="D773" i="1"/>
  <c r="G616" i="1"/>
  <c r="G71" i="3"/>
  <c r="G552" i="1"/>
  <c r="D13" i="3"/>
  <c r="D55" i="5"/>
  <c r="F365" i="1"/>
  <c r="G603" i="1"/>
  <c r="D227" i="1"/>
  <c r="G759" i="1"/>
  <c r="D29" i="6"/>
  <c r="G366" i="1"/>
  <c r="E830" i="1"/>
  <c r="E147" i="1"/>
  <c r="G25" i="1"/>
  <c r="G689" i="1"/>
  <c r="G96" i="1"/>
  <c r="F507" i="1"/>
  <c r="D319" i="1"/>
  <c r="G75" i="6"/>
  <c r="F168" i="1"/>
  <c r="G58" i="7"/>
  <c r="F339" i="1"/>
  <c r="F446" i="1"/>
  <c r="D647" i="1"/>
  <c r="D79" i="6"/>
  <c r="F108" i="1"/>
  <c r="F87" i="3"/>
  <c r="F536" i="1"/>
  <c r="F666" i="1"/>
  <c r="M159" i="3"/>
  <c r="G251" i="1"/>
  <c r="D712" i="1"/>
  <c r="G240" i="1"/>
  <c r="G596" i="1"/>
  <c r="G179" i="1"/>
  <c r="D165" i="3"/>
  <c r="F16" i="1"/>
  <c r="G344" i="1"/>
  <c r="G115" i="1"/>
  <c r="G230" i="1"/>
  <c r="L857" i="1"/>
  <c r="AD857" i="1" s="1"/>
  <c r="F577" i="1"/>
  <c r="G67" i="3"/>
  <c r="D6" i="8"/>
  <c r="D833" i="1"/>
  <c r="G145" i="3"/>
  <c r="D397" i="1"/>
  <c r="D601" i="1"/>
  <c r="D702" i="1"/>
  <c r="G705" i="1"/>
  <c r="F95" i="3"/>
  <c r="G755" i="1"/>
  <c r="D358" i="1"/>
  <c r="F134" i="3"/>
  <c r="G371" i="1"/>
  <c r="F378" i="1"/>
  <c r="G34" i="1"/>
  <c r="D248" i="1"/>
  <c r="F606" i="1"/>
  <c r="F47" i="3"/>
  <c r="G664" i="1"/>
  <c r="F51" i="7"/>
  <c r="D781" i="1"/>
  <c r="L57" i="5"/>
  <c r="G341" i="1"/>
  <c r="G52" i="7"/>
  <c r="G443" i="1"/>
  <c r="G530" i="1"/>
  <c r="F588" i="1"/>
  <c r="G478" i="1"/>
  <c r="G31" i="7"/>
  <c r="G106" i="3"/>
  <c r="G48" i="6"/>
  <c r="D709" i="1"/>
  <c r="D664" i="1"/>
  <c r="F88" i="3"/>
  <c r="M865" i="1"/>
  <c r="M855" i="1"/>
  <c r="D666" i="1"/>
  <c r="F31" i="7"/>
  <c r="F654" i="1"/>
  <c r="G70" i="1"/>
  <c r="F771" i="1"/>
  <c r="F474" i="1"/>
  <c r="F51" i="5"/>
  <c r="D58" i="7"/>
  <c r="G525" i="1"/>
  <c r="G752" i="1"/>
  <c r="M849" i="1"/>
  <c r="D20" i="1"/>
  <c r="G804" i="1"/>
  <c r="G347" i="1"/>
  <c r="D711" i="1"/>
  <c r="D48" i="8"/>
  <c r="F302" i="1"/>
  <c r="G164" i="1"/>
  <c r="D38" i="7"/>
  <c r="G256" i="1"/>
  <c r="L232" i="1"/>
  <c r="G656" i="1"/>
  <c r="D155" i="1"/>
  <c r="G670" i="1"/>
  <c r="D384" i="1"/>
  <c r="D794" i="1"/>
  <c r="G37" i="6"/>
  <c r="G715" i="1"/>
  <c r="G415" i="1"/>
  <c r="G97" i="1"/>
  <c r="G34" i="7"/>
  <c r="D629" i="1"/>
  <c r="D105" i="3"/>
  <c r="D673" i="1"/>
  <c r="G769" i="1"/>
  <c r="F6" i="6"/>
  <c r="D626" i="1"/>
  <c r="F708" i="1"/>
  <c r="G133" i="3"/>
  <c r="G719" i="1"/>
  <c r="D377" i="1"/>
  <c r="D300" i="1"/>
  <c r="D418" i="1"/>
  <c r="S2" i="1"/>
  <c r="D43" i="1"/>
  <c r="F470" i="1"/>
  <c r="F37" i="8"/>
  <c r="G877" i="1"/>
  <c r="D66" i="1"/>
  <c r="G615" i="1"/>
  <c r="D48" i="7"/>
  <c r="F299" i="1"/>
  <c r="G702" i="1"/>
  <c r="G113" i="3"/>
  <c r="D15" i="7"/>
  <c r="F344" i="1"/>
  <c r="G191" i="1"/>
  <c r="D785" i="1"/>
  <c r="F706" i="1"/>
  <c r="F67" i="6"/>
  <c r="D23" i="7"/>
  <c r="F614" i="1"/>
  <c r="G738" i="1"/>
  <c r="D804" i="1"/>
  <c r="G335" i="1"/>
  <c r="G413" i="1"/>
  <c r="D571" i="1"/>
  <c r="G56" i="8"/>
  <c r="F30" i="3"/>
  <c r="F165" i="1"/>
  <c r="F487" i="1"/>
  <c r="D100" i="3"/>
  <c r="F486" i="1"/>
  <c r="D30" i="6"/>
  <c r="G41" i="8"/>
  <c r="F511" i="1"/>
  <c r="AD157" i="3"/>
  <c r="G60" i="3"/>
  <c r="D136" i="3"/>
  <c r="D112" i="3"/>
  <c r="F110" i="1"/>
  <c r="G404" i="1"/>
  <c r="G442" i="1"/>
  <c r="G688" i="1"/>
  <c r="D485" i="1"/>
  <c r="D56" i="3"/>
  <c r="G288" i="1"/>
  <c r="F103" i="1"/>
  <c r="F167" i="3"/>
  <c r="D154" i="1"/>
  <c r="D45" i="5"/>
  <c r="D625" i="1"/>
  <c r="D426" i="1"/>
  <c r="G493" i="1"/>
  <c r="D582" i="1"/>
  <c r="L153" i="3"/>
  <c r="G46" i="5"/>
  <c r="D775" i="1"/>
  <c r="D6" i="6"/>
  <c r="G26" i="6"/>
  <c r="D334" i="1"/>
  <c r="D337" i="1"/>
  <c r="D735" i="1"/>
  <c r="D67" i="3"/>
  <c r="F78" i="1"/>
  <c r="D29" i="7"/>
  <c r="F60" i="6"/>
  <c r="L166" i="3"/>
  <c r="M166" i="3" s="1"/>
  <c r="G52" i="6"/>
  <c r="F716" i="1"/>
  <c r="F244" i="1"/>
  <c r="AD578" i="1"/>
  <c r="F482" i="1"/>
  <c r="D38" i="8"/>
  <c r="G574" i="1"/>
  <c r="F248" i="1"/>
  <c r="F566" i="1"/>
  <c r="G86" i="1"/>
  <c r="F502" i="1"/>
  <c r="G212" i="1"/>
  <c r="D313" i="1"/>
  <c r="G645" i="1"/>
  <c r="D110" i="1"/>
  <c r="F67" i="5"/>
  <c r="G146" i="3"/>
  <c r="F383" i="1"/>
  <c r="D123" i="1"/>
  <c r="G402" i="1"/>
  <c r="F555" i="1"/>
  <c r="L858" i="1"/>
  <c r="G823" i="1"/>
  <c r="G562" i="1"/>
  <c r="G40" i="3"/>
  <c r="G72" i="8"/>
  <c r="D85" i="1"/>
  <c r="D342" i="1"/>
  <c r="G164" i="3"/>
  <c r="D56" i="6"/>
  <c r="G409" i="1"/>
  <c r="G506" i="1"/>
  <c r="F601" i="1"/>
  <c r="F796" i="1"/>
  <c r="D114" i="3"/>
  <c r="G472" i="1"/>
  <c r="F646" i="1"/>
  <c r="G703" i="1"/>
  <c r="F433" i="1"/>
  <c r="G59" i="3"/>
  <c r="F97" i="3"/>
  <c r="D80" i="3"/>
  <c r="F334" i="1"/>
  <c r="F19" i="3"/>
  <c r="E644" i="1"/>
  <c r="L856" i="1"/>
  <c r="AD856" i="1" s="1"/>
  <c r="G261" i="1"/>
  <c r="D788" i="1"/>
  <c r="L161" i="3"/>
  <c r="F573" i="1"/>
  <c r="D634" i="1"/>
  <c r="F60" i="3"/>
  <c r="F115" i="1"/>
  <c r="D392" i="1"/>
  <c r="D168" i="3"/>
  <c r="D54" i="6"/>
  <c r="D359" i="1"/>
  <c r="F161" i="1"/>
  <c r="D26" i="6"/>
  <c r="G109" i="3"/>
  <c r="L65" i="6"/>
  <c r="M65" i="6" s="1"/>
  <c r="D89" i="3"/>
  <c r="D528" i="1"/>
  <c r="F66" i="6"/>
  <c r="D62" i="8"/>
  <c r="D347" i="1"/>
  <c r="D498" i="1"/>
  <c r="G24" i="3"/>
  <c r="G791" i="1"/>
  <c r="D58" i="6"/>
  <c r="G479" i="1"/>
  <c r="F720" i="1"/>
  <c r="G91" i="1"/>
  <c r="G747" i="1"/>
  <c r="F673" i="1"/>
  <c r="F17" i="1"/>
  <c r="D84" i="3"/>
  <c r="G726" i="1"/>
  <c r="F99" i="3"/>
  <c r="G42" i="6"/>
  <c r="G532" i="1"/>
  <c r="D761" i="1"/>
  <c r="F323" i="1"/>
  <c r="G313" i="1"/>
  <c r="G170" i="1"/>
  <c r="F82" i="3"/>
  <c r="G177" i="1"/>
  <c r="D37" i="1"/>
  <c r="D422" i="1"/>
  <c r="F652" i="1"/>
  <c r="G22" i="1"/>
  <c r="D118" i="1"/>
  <c r="G852" i="1"/>
  <c r="G106" i="1"/>
  <c r="D153" i="1"/>
  <c r="G311" i="1"/>
  <c r="D776" i="1"/>
  <c r="F102" i="3"/>
  <c r="D132" i="1"/>
  <c r="L844" i="1"/>
  <c r="F597" i="1"/>
  <c r="G121" i="1"/>
  <c r="G858" i="1"/>
  <c r="F142" i="1"/>
  <c r="F125" i="1"/>
  <c r="AD352" i="1"/>
  <c r="D551" i="1"/>
  <c r="G50" i="5"/>
  <c r="G58" i="1"/>
  <c r="D616" i="1"/>
  <c r="D598" i="1"/>
  <c r="D81" i="1"/>
  <c r="D553" i="1"/>
  <c r="G322" i="1"/>
  <c r="D46" i="7"/>
  <c r="F44" i="3"/>
  <c r="F26" i="5"/>
  <c r="G816" i="1"/>
  <c r="F448" i="1"/>
  <c r="G144" i="1"/>
  <c r="D25" i="8"/>
  <c r="D803" i="1"/>
  <c r="G784" i="1"/>
  <c r="G60" i="5"/>
  <c r="D449" i="1"/>
  <c r="D116" i="1"/>
  <c r="F35" i="1"/>
  <c r="D447" i="1"/>
  <c r="G33" i="6"/>
  <c r="F498" i="1"/>
  <c r="F15" i="5"/>
  <c r="G627" i="1"/>
  <c r="F422" i="1"/>
  <c r="F90" i="3"/>
  <c r="F251" i="1"/>
  <c r="D668" i="1"/>
  <c r="F26" i="1"/>
  <c r="F169" i="1"/>
  <c r="D46" i="1"/>
  <c r="D163" i="1"/>
  <c r="D37" i="3"/>
  <c r="F402" i="1"/>
  <c r="D378" i="1"/>
  <c r="F70" i="8"/>
  <c r="F835" i="1"/>
  <c r="F71" i="8"/>
  <c r="F603" i="1"/>
  <c r="D596" i="1"/>
  <c r="F44" i="8"/>
  <c r="F128" i="3"/>
  <c r="F278" i="1"/>
  <c r="F748" i="1"/>
  <c r="G29" i="3"/>
  <c r="D590" i="1"/>
  <c r="F101" i="3"/>
  <c r="G317" i="1"/>
  <c r="D121" i="3"/>
  <c r="D831" i="1"/>
  <c r="F145" i="3"/>
  <c r="F43" i="1"/>
  <c r="F121" i="3"/>
  <c r="F571" i="1"/>
  <c r="G588" i="1"/>
  <c r="D777" i="1"/>
  <c r="D245" i="1"/>
  <c r="D81" i="3"/>
  <c r="F409" i="1"/>
  <c r="G18" i="1"/>
  <c r="D669" i="1"/>
  <c r="G130" i="1"/>
  <c r="D222" i="1"/>
  <c r="F551" i="1"/>
  <c r="G788" i="1"/>
  <c r="D622" i="1"/>
  <c r="G521" i="1"/>
  <c r="D143" i="1"/>
  <c r="F57" i="1"/>
  <c r="G626" i="1"/>
  <c r="G92" i="3"/>
  <c r="G297" i="1"/>
  <c r="F494" i="1"/>
  <c r="D49" i="8"/>
  <c r="G43" i="5"/>
  <c r="D791" i="1"/>
  <c r="G51" i="7"/>
  <c r="G181" i="1"/>
  <c r="D210" i="1"/>
  <c r="G275" i="1"/>
  <c r="D26" i="5"/>
  <c r="D661" i="1"/>
  <c r="F609" i="1"/>
  <c r="D830" i="1"/>
  <c r="G98" i="1"/>
  <c r="G88" i="3"/>
  <c r="D482" i="1"/>
  <c r="G633" i="1"/>
  <c r="F423" i="1"/>
  <c r="F49" i="8"/>
  <c r="G780" i="1"/>
  <c r="D646" i="1"/>
  <c r="F643" i="1"/>
  <c r="F286" i="1"/>
  <c r="D536" i="1"/>
  <c r="G45" i="6"/>
  <c r="D339" i="1"/>
  <c r="F550" i="1"/>
  <c r="D132" i="3"/>
  <c r="G794" i="1"/>
  <c r="G787" i="1"/>
  <c r="D88" i="1"/>
  <c r="G550" i="1"/>
  <c r="D129" i="1"/>
  <c r="D101" i="1"/>
  <c r="F808" i="1"/>
  <c r="F104" i="1"/>
  <c r="G9" i="8"/>
  <c r="F140" i="3"/>
  <c r="D490" i="1"/>
  <c r="D166" i="1"/>
  <c r="F274" i="1"/>
  <c r="F461" i="1"/>
  <c r="G152" i="1"/>
  <c r="F778" i="1"/>
  <c r="D27" i="1"/>
  <c r="F413" i="1"/>
  <c r="L694" i="1"/>
  <c r="M694" i="1" s="1"/>
  <c r="F310" i="1"/>
  <c r="D167" i="3"/>
  <c r="F834" i="1"/>
  <c r="F94" i="1"/>
  <c r="F812" i="1"/>
  <c r="G539" i="1"/>
  <c r="D20" i="3"/>
  <c r="F780" i="1"/>
  <c r="F207" i="1"/>
  <c r="D211" i="1"/>
  <c r="G41" i="5"/>
  <c r="G90" i="3"/>
  <c r="E831" i="1"/>
  <c r="D385" i="1"/>
  <c r="G594" i="1"/>
  <c r="D144" i="1"/>
  <c r="D765" i="1"/>
  <c r="G485" i="1"/>
  <c r="G26" i="1"/>
  <c r="G444" i="1"/>
  <c r="D584" i="1"/>
  <c r="D59" i="3"/>
  <c r="G171" i="1"/>
  <c r="F102" i="1"/>
  <c r="G850" i="1"/>
  <c r="G183" i="1"/>
  <c r="F41" i="8"/>
  <c r="F84" i="1"/>
  <c r="D104" i="1"/>
  <c r="D80" i="1"/>
  <c r="D55" i="1"/>
  <c r="E825" i="1"/>
  <c r="D141" i="1"/>
  <c r="F541" i="1"/>
  <c r="F267" i="1"/>
  <c r="F358" i="1"/>
  <c r="G79" i="6"/>
  <c r="E85" i="1"/>
  <c r="D725" i="1"/>
  <c r="D155" i="3"/>
  <c r="D419" i="1"/>
  <c r="E834" i="1"/>
  <c r="D721" i="1"/>
  <c r="D327" i="1"/>
  <c r="F309" i="1"/>
  <c r="D126" i="1"/>
  <c r="D37" i="7"/>
  <c r="F393" i="1"/>
  <c r="D381" i="1"/>
  <c r="G273" i="1"/>
  <c r="F247" i="1"/>
  <c r="F366" i="1"/>
  <c r="G355" i="1"/>
  <c r="D68" i="6"/>
  <c r="F836" i="1"/>
  <c r="G31" i="3"/>
  <c r="F15" i="7"/>
  <c r="F48" i="5"/>
  <c r="F51" i="1"/>
  <c r="AD694" i="1"/>
  <c r="G127" i="1"/>
  <c r="D178" i="1"/>
  <c r="L543" i="1"/>
  <c r="M543" i="1" s="1"/>
  <c r="F826" i="1"/>
  <c r="G430" i="1"/>
  <c r="D531" i="1"/>
  <c r="D91" i="1"/>
  <c r="G757" i="1"/>
  <c r="G254" i="1"/>
  <c r="F79" i="1"/>
  <c r="G75" i="3"/>
  <c r="G55" i="6"/>
  <c r="D26" i="7"/>
  <c r="F216" i="1"/>
  <c r="AD851" i="1"/>
  <c r="F29" i="5"/>
  <c r="F435" i="1"/>
  <c r="G424" i="1"/>
  <c r="D454" i="1"/>
  <c r="F726" i="1"/>
  <c r="D509" i="1"/>
  <c r="D494" i="1"/>
  <c r="G511" i="1"/>
  <c r="G793" i="1"/>
  <c r="G789" i="1"/>
  <c r="D83" i="3"/>
  <c r="G16" i="6"/>
  <c r="G419" i="1"/>
  <c r="F7" i="3"/>
  <c r="D594" i="1"/>
  <c r="D45" i="3"/>
  <c r="F297" i="1"/>
  <c r="F263" i="1"/>
  <c r="D241" i="1"/>
  <c r="D263" i="1"/>
  <c r="F456" i="1"/>
  <c r="F582" i="1"/>
  <c r="G176" i="3"/>
  <c r="D507" i="1"/>
  <c r="D44" i="3"/>
  <c r="D62" i="1"/>
  <c r="G808" i="1"/>
  <c r="G565" i="1"/>
  <c r="D30" i="5"/>
  <c r="F252" i="1"/>
  <c r="D52" i="5"/>
  <c r="F325" i="1"/>
  <c r="F810" i="1"/>
  <c r="G647" i="1"/>
  <c r="F308" i="1"/>
  <c r="D611" i="1"/>
  <c r="D502" i="1"/>
  <c r="G63" i="3"/>
  <c r="D102" i="1"/>
  <c r="G49" i="5"/>
  <c r="F772" i="1"/>
  <c r="L853" i="1"/>
  <c r="G792" i="1"/>
  <c r="F569" i="1"/>
  <c r="G189" i="1"/>
  <c r="F76" i="1"/>
  <c r="G628" i="1"/>
  <c r="D768" i="1"/>
  <c r="D42" i="1"/>
  <c r="G53" i="5"/>
  <c r="D115" i="1"/>
  <c r="D783" i="1"/>
  <c r="G783" i="1"/>
  <c r="D705" i="1"/>
  <c r="F70" i="6"/>
  <c r="E837" i="1"/>
  <c r="G53" i="6"/>
  <c r="F399" i="1"/>
  <c r="F28" i="3"/>
  <c r="F533" i="1"/>
  <c r="D436" i="1"/>
  <c r="F64" i="6"/>
  <c r="D683" i="1"/>
  <c r="D548" i="1"/>
  <c r="F408" i="1"/>
  <c r="G140" i="3"/>
  <c r="G545" i="1"/>
  <c r="D521" i="1"/>
  <c r="G751" i="1"/>
  <c r="F318" i="1"/>
  <c r="F269" i="1"/>
  <c r="F287" i="1"/>
  <c r="G566" i="1"/>
  <c r="F6" i="7"/>
  <c r="D96" i="1"/>
  <c r="L764" i="1"/>
  <c r="G162" i="1"/>
  <c r="D728" i="1"/>
  <c r="L529" i="1"/>
  <c r="G45" i="7"/>
  <c r="D477" i="1"/>
  <c r="D619" i="1"/>
  <c r="D116" i="3"/>
  <c r="D16" i="6"/>
  <c r="F239" i="1"/>
  <c r="D715" i="1"/>
  <c r="D143" i="3"/>
  <c r="D324" i="1"/>
  <c r="D655" i="1"/>
  <c r="F508" i="1"/>
  <c r="D266" i="1"/>
  <c r="F584" i="1"/>
  <c r="F770" i="1"/>
  <c r="G6" i="6"/>
  <c r="D341" i="1"/>
  <c r="F116" i="1"/>
  <c r="G434" i="1"/>
  <c r="F483" i="1"/>
  <c r="G49" i="7"/>
  <c r="D409" i="1"/>
  <c r="F650" i="1"/>
  <c r="F430" i="1"/>
  <c r="F322" i="1"/>
  <c r="G666" i="1"/>
  <c r="G581" i="1"/>
  <c r="F107" i="3"/>
  <c r="G37" i="1"/>
  <c r="G342" i="1"/>
  <c r="F133" i="1"/>
  <c r="D133" i="1"/>
  <c r="F154" i="1"/>
  <c r="D128" i="3"/>
  <c r="G28" i="3"/>
  <c r="D91" i="3"/>
  <c r="F128" i="1"/>
  <c r="L353" i="1"/>
  <c r="D270" i="1"/>
  <c r="D532" i="1"/>
  <c r="E832" i="1"/>
  <c r="G735" i="1"/>
  <c r="G163" i="1"/>
  <c r="D729" i="1"/>
  <c r="D402" i="1"/>
  <c r="F832" i="1"/>
  <c r="D480" i="1"/>
  <c r="D395" i="1"/>
  <c r="F659" i="1"/>
  <c r="G77" i="6"/>
  <c r="D476" i="1"/>
  <c r="D473" i="1"/>
  <c r="D269" i="1"/>
  <c r="D818" i="1"/>
  <c r="G753" i="1"/>
  <c r="F209" i="1"/>
  <c r="G47" i="5"/>
  <c r="F54" i="1"/>
  <c r="F9" i="5"/>
  <c r="D345" i="1"/>
  <c r="G671" i="1"/>
  <c r="G828" i="1"/>
  <c r="G66" i="6"/>
  <c r="G584" i="1"/>
  <c r="G184" i="1"/>
  <c r="D41" i="3"/>
  <c r="G731" i="1"/>
  <c r="D770" i="1"/>
  <c r="D483" i="1"/>
  <c r="D31" i="1"/>
  <c r="G56" i="7"/>
  <c r="G72" i="5"/>
  <c r="D840" i="1"/>
  <c r="G531" i="1"/>
  <c r="D74" i="6"/>
  <c r="D522" i="1"/>
  <c r="F789" i="1"/>
  <c r="D66" i="3"/>
  <c r="F439" i="1"/>
  <c r="G65" i="5"/>
  <c r="D478" i="1"/>
  <c r="F81" i="3"/>
  <c r="G386" i="1"/>
  <c r="F19" i="5"/>
  <c r="D262" i="1"/>
  <c r="F348" i="1"/>
  <c r="F41" i="6"/>
  <c r="G683" i="1"/>
  <c r="D325" i="1"/>
  <c r="G708" i="1"/>
  <c r="D208" i="1"/>
  <c r="D15" i="1"/>
  <c r="D46" i="5"/>
  <c r="F117" i="3"/>
  <c r="F139" i="1"/>
  <c r="D255" i="1"/>
  <c r="F531" i="1"/>
  <c r="F505" i="1"/>
  <c r="G100" i="3"/>
  <c r="G39" i="7"/>
  <c r="F38" i="1"/>
  <c r="G167" i="1"/>
  <c r="D55" i="7"/>
  <c r="D372" i="1"/>
  <c r="D197" i="1"/>
  <c r="D774" i="1"/>
  <c r="F86" i="1"/>
  <c r="G117" i="3"/>
  <c r="D492" i="1"/>
  <c r="D416" i="1"/>
  <c r="D559" i="1"/>
  <c r="D29" i="5"/>
  <c r="F497" i="1"/>
  <c r="G156" i="1"/>
  <c r="D6" i="5"/>
  <c r="D540" i="1"/>
  <c r="G276" i="1"/>
  <c r="G305" i="1"/>
  <c r="D552" i="1"/>
  <c r="G868" i="1"/>
  <c r="F115" i="3"/>
  <c r="F664" i="1"/>
  <c r="G851" i="1"/>
  <c r="F208" i="1"/>
  <c r="D58" i="5"/>
  <c r="G68" i="1"/>
  <c r="D120" i="3"/>
  <c r="G693" i="1"/>
  <c r="M178" i="3"/>
  <c r="F565" i="1"/>
  <c r="F119" i="3"/>
  <c r="G129" i="1"/>
  <c r="F791" i="1"/>
  <c r="F775" i="1"/>
  <c r="F26" i="8"/>
  <c r="F737" i="1"/>
  <c r="D189" i="1"/>
  <c r="F177" i="1"/>
  <c r="D43" i="5"/>
  <c r="F213" i="1"/>
  <c r="D720" i="1"/>
  <c r="G55" i="1"/>
  <c r="D297" i="1"/>
  <c r="D707" i="1"/>
  <c r="F67" i="1"/>
  <c r="AD852" i="1"/>
  <c r="G111" i="3"/>
  <c r="F6" i="5"/>
  <c r="G135" i="3"/>
  <c r="D61" i="6"/>
  <c r="F547" i="1"/>
  <c r="D648" i="1"/>
  <c r="D121" i="1"/>
  <c r="AD855" i="1"/>
  <c r="G392" i="1"/>
  <c r="F667" i="1"/>
  <c r="F405" i="1"/>
  <c r="F54" i="3"/>
  <c r="G291" i="1"/>
  <c r="F639" i="1"/>
  <c r="D415" i="1"/>
  <c r="F537" i="1"/>
  <c r="G739" i="1"/>
  <c r="G831" i="1"/>
  <c r="D57" i="6"/>
  <c r="D22" i="7"/>
  <c r="G41" i="6"/>
  <c r="F776" i="1"/>
  <c r="G376" i="1"/>
  <c r="G83" i="3"/>
  <c r="D681" i="1"/>
  <c r="G439" i="1"/>
  <c r="F117" i="1"/>
  <c r="F53" i="7"/>
  <c r="G102" i="1"/>
  <c r="G40" i="1"/>
  <c r="D628" i="1"/>
  <c r="D366" i="1"/>
  <c r="D142" i="3"/>
  <c r="D23" i="3"/>
  <c r="F53" i="8"/>
  <c r="F144" i="1"/>
  <c r="D192" i="1"/>
  <c r="D486" i="1"/>
  <c r="G676" i="1"/>
  <c r="G76" i="3"/>
  <c r="G372" i="1"/>
  <c r="G662" i="1"/>
  <c r="F326" i="1"/>
  <c r="M54" i="7"/>
  <c r="M86" i="3"/>
  <c r="D62" i="7"/>
  <c r="F48" i="7"/>
  <c r="D26" i="8"/>
  <c r="G253" i="1"/>
  <c r="F31" i="3"/>
  <c r="G496" i="1"/>
  <c r="D26" i="1"/>
  <c r="F837" i="1"/>
  <c r="D119" i="3"/>
  <c r="G885" i="1"/>
  <c r="D812" i="1"/>
  <c r="D47" i="8"/>
  <c r="G296" i="1"/>
  <c r="F54" i="6"/>
  <c r="F540" i="1"/>
  <c r="G447" i="1"/>
  <c r="F41" i="5"/>
  <c r="D154" i="3"/>
  <c r="F56" i="1"/>
  <c r="D69" i="1"/>
  <c r="F22" i="1"/>
  <c r="F488" i="1"/>
  <c r="G172" i="3"/>
  <c r="D36" i="6"/>
  <c r="G22" i="7"/>
  <c r="F47" i="7"/>
  <c r="G44" i="7"/>
  <c r="F93" i="1"/>
  <c r="F552" i="1"/>
  <c r="D796" i="1"/>
  <c r="D398" i="1"/>
  <c r="D137" i="3"/>
  <c r="D37" i="8"/>
  <c r="G343" i="1"/>
  <c r="F157" i="1"/>
  <c r="F794" i="1"/>
  <c r="D638" i="1"/>
  <c r="G90" i="1"/>
  <c r="F786" i="1"/>
  <c r="G548" i="1"/>
  <c r="D425" i="1"/>
  <c r="F396" i="1"/>
  <c r="F769" i="1"/>
  <c r="D665" i="1"/>
  <c r="F9" i="8"/>
  <c r="G721" i="1"/>
  <c r="D563" i="1"/>
  <c r="G148" i="1"/>
  <c r="D560" i="1"/>
  <c r="G109" i="1"/>
  <c r="D579" i="1"/>
  <c r="F432" i="1"/>
  <c r="F106" i="3"/>
  <c r="D158" i="1"/>
  <c r="G213" i="1"/>
  <c r="F166" i="1"/>
  <c r="D558" i="1"/>
  <c r="D589" i="1"/>
  <c r="F55" i="3"/>
  <c r="F41" i="1"/>
  <c r="G29" i="8"/>
  <c r="F576" i="1"/>
  <c r="F478" i="1"/>
  <c r="G115" i="3"/>
  <c r="G58" i="6"/>
  <c r="F292" i="1"/>
  <c r="D68" i="8"/>
  <c r="G650" i="1"/>
  <c r="D399" i="1"/>
  <c r="F590" i="1"/>
  <c r="G724" i="1"/>
  <c r="D92" i="1"/>
  <c r="D47" i="1"/>
  <c r="F328" i="1"/>
  <c r="D88" i="3"/>
  <c r="D72" i="3"/>
  <c r="G853" i="1"/>
  <c r="G814" i="1"/>
  <c r="F777" i="1"/>
  <c r="G555" i="1"/>
  <c r="G220" i="1"/>
  <c r="F465" i="1"/>
  <c r="G30" i="5"/>
  <c r="G39" i="1"/>
  <c r="G312" i="1"/>
  <c r="L845" i="1"/>
  <c r="D9" i="7"/>
  <c r="D674" i="1"/>
  <c r="G136" i="1"/>
  <c r="G84" i="1"/>
  <c r="G802" i="1"/>
  <c r="G723" i="1"/>
  <c r="G861" i="1"/>
  <c r="D140" i="1"/>
  <c r="F184" i="1"/>
  <c r="D450" i="1"/>
  <c r="X889" i="1"/>
  <c r="G190" i="1"/>
  <c r="G899" i="1"/>
  <c r="D535" i="1"/>
  <c r="D505" i="1"/>
  <c r="F452" i="1"/>
  <c r="F762" i="1"/>
  <c r="D73" i="6"/>
  <c r="G197" i="1"/>
  <c r="F670" i="1"/>
  <c r="G494" i="1"/>
  <c r="D487" i="1"/>
  <c r="F260" i="1"/>
  <c r="D115" i="3"/>
  <c r="G541" i="1"/>
  <c r="D755" i="1"/>
  <c r="D273" i="1"/>
  <c r="G605" i="1"/>
  <c r="G575" i="1"/>
  <c r="D640" i="1"/>
  <c r="F58" i="6"/>
  <c r="F176" i="1"/>
  <c r="G602" i="1"/>
  <c r="G169" i="1"/>
  <c r="G571" i="1"/>
  <c r="D31" i="3"/>
  <c r="D55" i="6"/>
  <c r="D49" i="5"/>
  <c r="F35" i="5"/>
  <c r="G47" i="1"/>
  <c r="G782" i="1"/>
  <c r="F734" i="1"/>
  <c r="F391" i="1"/>
  <c r="G549" i="1"/>
  <c r="D71" i="8"/>
  <c r="G320" i="1"/>
  <c r="G237" i="1"/>
  <c r="G45" i="5"/>
  <c r="F118" i="1"/>
  <c r="F100" i="1"/>
  <c r="F246" i="1"/>
  <c r="G174" i="1"/>
  <c r="F610" i="1"/>
  <c r="D439" i="1"/>
  <c r="F16" i="6"/>
  <c r="G222" i="1"/>
  <c r="G87" i="1"/>
  <c r="F89" i="3"/>
  <c r="G112" i="3"/>
  <c r="F48" i="8"/>
  <c r="G137" i="1"/>
  <c r="L866" i="1"/>
  <c r="G41" i="1"/>
  <c r="G57" i="1"/>
  <c r="L172" i="3"/>
  <c r="E824" i="1"/>
  <c r="L799" i="1"/>
  <c r="L859" i="1"/>
  <c r="G432" i="1"/>
  <c r="G319" i="1"/>
  <c r="G766" i="1"/>
  <c r="D56" i="8"/>
  <c r="L860" i="1"/>
  <c r="G606" i="1"/>
  <c r="F56" i="7"/>
  <c r="F400" i="1"/>
  <c r="D61" i="5"/>
  <c r="F38" i="7"/>
  <c r="D221" i="1"/>
  <c r="G745" i="1"/>
  <c r="G153" i="1"/>
  <c r="F753" i="1"/>
  <c r="G325" i="1"/>
  <c r="D743" i="1"/>
  <c r="G405" i="1"/>
  <c r="D49" i="7"/>
  <c r="G809" i="1"/>
  <c r="F59" i="5"/>
  <c r="D76" i="1"/>
  <c r="F50" i="5"/>
  <c r="D30" i="1"/>
  <c r="D279" i="1"/>
  <c r="L864" i="1"/>
  <c r="AD527" i="1"/>
  <c r="G621" i="1"/>
  <c r="D643" i="1"/>
  <c r="M845" i="1"/>
  <c r="D54" i="5"/>
  <c r="D572" i="1"/>
  <c r="D49" i="6"/>
  <c r="F530" i="1"/>
  <c r="D284" i="1"/>
  <c r="G116" i="3"/>
  <c r="F594" i="1"/>
  <c r="F6" i="8"/>
  <c r="F768" i="1"/>
  <c r="D650" i="1"/>
  <c r="D289" i="1"/>
  <c r="G12" i="3"/>
  <c r="AD542" i="1"/>
  <c r="F51" i="8"/>
  <c r="G12" i="6"/>
  <c r="G455" i="1"/>
  <c r="G535" i="1"/>
  <c r="F264" i="1"/>
  <c r="G732" i="1"/>
  <c r="D51" i="5"/>
  <c r="F355" i="1"/>
  <c r="D54" i="8"/>
  <c r="G827" i="1"/>
  <c r="D188" i="1"/>
  <c r="G608" i="1"/>
  <c r="F111" i="3"/>
  <c r="F58" i="5"/>
  <c r="D277" i="1"/>
  <c r="F111" i="1"/>
  <c r="G110" i="1"/>
  <c r="G55" i="8"/>
  <c r="F26" i="7"/>
  <c r="D771" i="1"/>
  <c r="G358" i="1"/>
  <c r="F62" i="5"/>
  <c r="F617" i="1"/>
  <c r="D64" i="8"/>
  <c r="G163" i="3"/>
  <c r="D281" i="1"/>
  <c r="D138" i="1"/>
  <c r="D292" i="1"/>
  <c r="E375" i="1"/>
  <c r="D87" i="1"/>
  <c r="G68" i="3"/>
  <c r="F692" i="1"/>
  <c r="G421" i="1"/>
  <c r="G573" i="1"/>
  <c r="D161" i="1"/>
  <c r="D45" i="7"/>
  <c r="G880" i="1"/>
  <c r="D61" i="8"/>
  <c r="G718" i="1"/>
  <c r="G844" i="1"/>
  <c r="D722" i="1"/>
  <c r="F37" i="6"/>
  <c r="F520" i="1"/>
  <c r="D67" i="1"/>
  <c r="F421" i="1"/>
  <c r="D111" i="3"/>
  <c r="D736" i="1"/>
  <c r="F77" i="3"/>
  <c r="G749" i="1"/>
  <c r="G80" i="6"/>
  <c r="G131" i="1"/>
  <c r="D734" i="1"/>
  <c r="G407" i="1"/>
  <c r="G44" i="8"/>
  <c r="G321" i="1"/>
  <c r="F793" i="1"/>
  <c r="G68" i="8"/>
  <c r="F59" i="3"/>
  <c r="L57" i="8"/>
  <c r="G375" i="1"/>
  <c r="F76" i="3"/>
  <c r="G141" i="1"/>
  <c r="F73" i="1"/>
  <c r="F484" i="1"/>
  <c r="F96" i="3"/>
  <c r="D32" i="8"/>
  <c r="G32" i="8"/>
  <c r="F825" i="1"/>
  <c r="G67" i="8"/>
  <c r="D203" i="1"/>
  <c r="F695" i="1"/>
  <c r="D31" i="5"/>
  <c r="D12" i="3"/>
  <c r="F22" i="6"/>
  <c r="G517" i="1"/>
  <c r="F107" i="1"/>
  <c r="D303" i="1"/>
  <c r="D685" i="1"/>
  <c r="G463" i="1"/>
  <c r="F412" i="1"/>
  <c r="G383" i="1"/>
  <c r="F66" i="3"/>
  <c r="G285" i="1"/>
  <c r="G695" i="1"/>
  <c r="F21" i="1"/>
  <c r="F516" i="1"/>
  <c r="G15" i="7"/>
  <c r="G707" i="1"/>
  <c r="F715" i="1"/>
  <c r="F685" i="1"/>
  <c r="F80" i="6"/>
  <c r="D644" i="1"/>
  <c r="F41" i="3"/>
  <c r="D93" i="3"/>
  <c r="D376" i="1"/>
  <c r="F62" i="1"/>
  <c r="F723" i="1"/>
  <c r="F604" i="1"/>
  <c r="G698" i="1"/>
  <c r="D231" i="1"/>
  <c r="F304" i="1"/>
  <c r="D318" i="1"/>
  <c r="D663" i="1"/>
  <c r="G414" i="1"/>
  <c r="G217" i="1"/>
  <c r="D662" i="1"/>
  <c r="E833" i="1"/>
  <c r="D55" i="3"/>
  <c r="F43" i="7"/>
  <c r="D52" i="7"/>
  <c r="G884" i="1"/>
  <c r="F613" i="1"/>
  <c r="G619" i="1"/>
  <c r="D400" i="1"/>
  <c r="F63" i="8"/>
  <c r="G88" i="1"/>
  <c r="G634" i="1"/>
  <c r="G727" i="1"/>
  <c r="E412" i="1"/>
  <c r="F317" i="1"/>
  <c r="AD846" i="1"/>
  <c r="F629" i="1"/>
  <c r="G328" i="1"/>
  <c r="G70" i="5"/>
  <c r="F271" i="1"/>
  <c r="D15" i="5"/>
  <c r="G29" i="7"/>
  <c r="D200" i="1"/>
  <c r="L568" i="1"/>
  <c r="M568" i="1" s="1"/>
  <c r="F289" i="1"/>
  <c r="D51" i="6"/>
  <c r="F8" i="3"/>
  <c r="F714" i="1"/>
  <c r="G96" i="3"/>
  <c r="D573" i="1"/>
  <c r="G706" i="1"/>
  <c r="D177" i="1"/>
  <c r="G89" i="1"/>
  <c r="F38" i="8"/>
  <c r="G93" i="3"/>
  <c r="D80" i="6"/>
  <c r="F68" i="3"/>
  <c r="G460" i="1"/>
  <c r="F109" i="3"/>
  <c r="G51" i="1"/>
  <c r="D456" i="1"/>
  <c r="D77" i="6"/>
  <c r="F591" i="1"/>
  <c r="G570" i="1"/>
  <c r="F711" i="1"/>
  <c r="D152" i="1"/>
  <c r="G55" i="3"/>
  <c r="G370" i="1"/>
  <c r="F480" i="1"/>
  <c r="F342" i="1"/>
  <c r="G286" i="1"/>
  <c r="D468" i="1"/>
  <c r="F493" i="1"/>
  <c r="G111" i="1"/>
  <c r="G35" i="5"/>
  <c r="D511" i="1"/>
  <c r="D602" i="1"/>
  <c r="F56" i="3"/>
  <c r="G76" i="1"/>
  <c r="D146" i="3"/>
  <c r="D244" i="1"/>
  <c r="F572" i="1"/>
  <c r="G600" i="1"/>
  <c r="AD865" i="1"/>
  <c r="F65" i="1"/>
  <c r="D766" i="1"/>
  <c r="G345" i="1"/>
  <c r="G140" i="1"/>
  <c r="F803" i="1"/>
  <c r="G160" i="1"/>
  <c r="D30" i="7"/>
  <c r="G23" i="7"/>
  <c r="G182" i="1"/>
  <c r="F558" i="1"/>
  <c r="G422" i="1"/>
  <c r="D763" i="1"/>
  <c r="G49" i="6"/>
  <c r="M850" i="1"/>
  <c r="G810" i="1"/>
  <c r="L658" i="1"/>
  <c r="F59" i="8"/>
  <c r="G775" i="1"/>
  <c r="F92" i="1"/>
  <c r="G741" i="1"/>
  <c r="G149" i="1"/>
  <c r="D157" i="1"/>
  <c r="F616" i="1"/>
  <c r="AD159" i="3"/>
  <c r="G805" i="1"/>
  <c r="D459" i="1"/>
  <c r="G713" i="1"/>
  <c r="F476" i="1"/>
  <c r="D73" i="8"/>
  <c r="D102" i="3"/>
  <c r="G639" i="1"/>
  <c r="F700" i="1"/>
  <c r="F371" i="1"/>
  <c r="G773" i="1"/>
  <c r="F163" i="1"/>
  <c r="D719" i="1"/>
  <c r="D103" i="3"/>
  <c r="G665" i="1"/>
  <c r="F417" i="1"/>
  <c r="D136" i="1"/>
  <c r="F671" i="1"/>
  <c r="F53" i="5"/>
  <c r="F765" i="1"/>
  <c r="G416" i="1"/>
  <c r="Z65" i="6"/>
  <c r="G832" i="1"/>
  <c r="D405" i="1"/>
  <c r="D403" i="1"/>
  <c r="F63" i="3"/>
  <c r="G625" i="1"/>
  <c r="G61" i="6"/>
  <c r="F544" i="1"/>
  <c r="D44" i="7"/>
  <c r="M799" i="1"/>
  <c r="F146" i="3"/>
  <c r="D119" i="1"/>
  <c r="G623" i="1"/>
  <c r="F211" i="1"/>
  <c r="D74" i="1"/>
  <c r="G743" i="1"/>
  <c r="G503" i="1"/>
  <c r="D190" i="1"/>
  <c r="G631" i="1"/>
  <c r="F72" i="3"/>
  <c r="G56" i="5"/>
  <c r="D153" i="3"/>
  <c r="F44" i="5"/>
  <c r="G130" i="3"/>
  <c r="G806" i="1"/>
  <c r="AD764" i="1"/>
  <c r="F77" i="1"/>
  <c r="Z54" i="7"/>
  <c r="D117" i="3"/>
  <c r="G69" i="6"/>
  <c r="D349" i="1"/>
  <c r="F608" i="1"/>
  <c r="G223" i="1"/>
  <c r="F189" i="1"/>
  <c r="D603" i="1"/>
  <c r="F55" i="7"/>
  <c r="D290" i="1"/>
  <c r="F672" i="1"/>
  <c r="G59" i="8"/>
  <c r="D630" i="1"/>
  <c r="G551" i="1"/>
  <c r="F277" i="1"/>
  <c r="F143" i="1"/>
  <c r="D546" i="1"/>
  <c r="F55" i="1"/>
  <c r="F655" i="1"/>
  <c r="F690" i="1"/>
  <c r="D610" i="1"/>
  <c r="F336" i="1"/>
  <c r="D470" i="1"/>
  <c r="F34" i="7"/>
  <c r="F240" i="1"/>
  <c r="D60" i="3"/>
  <c r="G763" i="1"/>
  <c r="F50" i="7"/>
  <c r="D809" i="1"/>
  <c r="D148" i="1"/>
  <c r="G22" i="6"/>
  <c r="D394" i="1"/>
  <c r="F644" i="1"/>
  <c r="F729" i="1"/>
  <c r="G632" i="1"/>
  <c r="L160" i="3"/>
  <c r="M160" i="3" s="1"/>
  <c r="D53" i="7"/>
  <c r="F562" i="1"/>
  <c r="G815" i="1"/>
  <c r="D496" i="1"/>
  <c r="F103" i="3"/>
  <c r="F792" i="1"/>
  <c r="G378" i="1"/>
  <c r="F346" i="1"/>
  <c r="G95" i="3"/>
  <c r="G569" i="1"/>
  <c r="D672" i="1"/>
  <c r="F424" i="1"/>
  <c r="G336" i="1"/>
  <c r="G216" i="1"/>
  <c r="F298" i="1"/>
  <c r="L651" i="1"/>
  <c r="F52" i="5"/>
  <c r="G637" i="1"/>
  <c r="G19" i="7"/>
  <c r="F811" i="1"/>
  <c r="D813" i="1"/>
  <c r="F501" i="1"/>
  <c r="D810" i="1"/>
  <c r="D760" i="1"/>
  <c r="M879" i="1"/>
  <c r="D22" i="1"/>
  <c r="F696" i="1"/>
  <c r="D256" i="1"/>
  <c r="G467" i="1"/>
  <c r="D693" i="1"/>
  <c r="G284" i="1"/>
  <c r="F73" i="6"/>
  <c r="G47" i="7"/>
  <c r="D59" i="6"/>
  <c r="G36" i="6"/>
  <c r="G720" i="1"/>
  <c r="F49" i="5"/>
  <c r="D97" i="1"/>
  <c r="F181" i="1"/>
  <c r="F68" i="8"/>
  <c r="G308" i="1"/>
  <c r="G406" i="1"/>
  <c r="G7" i="3"/>
  <c r="G492" i="1"/>
  <c r="D275" i="1"/>
  <c r="D61" i="1"/>
  <c r="D427" i="1"/>
  <c r="D652" i="1"/>
  <c r="F404" i="1"/>
  <c r="D38" i="6"/>
  <c r="F254" i="1"/>
  <c r="G710" i="1"/>
  <c r="D396" i="1"/>
  <c r="D742" i="1"/>
  <c r="F272" i="1"/>
  <c r="G59" i="5"/>
  <c r="F196" i="1"/>
  <c r="D320" i="1"/>
  <c r="F29" i="3"/>
  <c r="L861" i="1"/>
  <c r="D50" i="5"/>
  <c r="F99" i="1"/>
  <c r="G730" i="1"/>
  <c r="F738" i="1"/>
  <c r="F92" i="3"/>
  <c r="F693" i="1"/>
  <c r="D632" i="1"/>
  <c r="G520" i="1"/>
  <c r="F42" i="7"/>
  <c r="F38" i="5"/>
  <c r="F158" i="1"/>
  <c r="D11" i="3"/>
  <c r="F546" i="1"/>
  <c r="F121" i="1"/>
  <c r="F135" i="1"/>
  <c r="D700" i="1"/>
  <c r="F455" i="1"/>
  <c r="G70" i="6"/>
  <c r="D314" i="1"/>
  <c r="L798" i="1"/>
  <c r="G280" i="1"/>
  <c r="D63" i="8"/>
  <c r="G209" i="1"/>
  <c r="G165" i="3"/>
  <c r="G495" i="1"/>
  <c r="D21" i="1"/>
  <c r="D124" i="1"/>
  <c r="F75" i="1"/>
  <c r="F200" i="1"/>
  <c r="F12" i="6"/>
  <c r="F743" i="1"/>
  <c r="G15" i="5"/>
  <c r="G63" i="1"/>
  <c r="G100" i="1"/>
  <c r="D76" i="6"/>
  <c r="D581" i="1"/>
  <c r="D815" i="1"/>
  <c r="D128" i="1"/>
  <c r="F58" i="8"/>
  <c r="F173" i="1"/>
  <c r="D68" i="1"/>
  <c r="G134" i="3"/>
  <c r="D56" i="5"/>
  <c r="D550" i="1"/>
  <c r="G124" i="1"/>
  <c r="D732" i="1"/>
  <c r="D24" i="3"/>
  <c r="D53" i="5"/>
  <c r="D549" i="1"/>
  <c r="G283" i="1"/>
  <c r="D386" i="1"/>
  <c r="D544" i="1"/>
  <c r="G686" i="1"/>
  <c r="D34" i="3"/>
  <c r="G781" i="1"/>
  <c r="G27" i="1"/>
  <c r="F29" i="7"/>
  <c r="F85" i="3"/>
  <c r="D165" i="1"/>
  <c r="D287" i="1"/>
  <c r="G46" i="1"/>
  <c r="D39" i="1"/>
  <c r="D218" i="1"/>
  <c r="F691" i="1"/>
  <c r="G204" i="1"/>
  <c r="F164" i="3"/>
  <c r="D637" i="1"/>
  <c r="G310" i="1"/>
  <c r="F76" i="6"/>
  <c r="F36" i="6"/>
  <c r="D70" i="6"/>
  <c r="D457" i="1"/>
  <c r="D160" i="1"/>
  <c r="F109" i="1"/>
  <c r="D16" i="3"/>
  <c r="D15" i="8"/>
  <c r="F596" i="1"/>
  <c r="F677" i="1"/>
  <c r="D739" i="1"/>
  <c r="D580" i="1"/>
  <c r="G38" i="1"/>
  <c r="D687" i="1"/>
  <c r="F612" i="1"/>
  <c r="F463" i="1"/>
  <c r="F705" i="1"/>
  <c r="D428" i="1"/>
  <c r="D47" i="5"/>
  <c r="G107" i="3"/>
  <c r="F73" i="8"/>
  <c r="G429" i="1"/>
  <c r="G147" i="1"/>
  <c r="G117" i="1"/>
  <c r="F523" i="1"/>
  <c r="G233" i="1"/>
  <c r="D461" i="1"/>
  <c r="G12" i="8"/>
  <c r="G37" i="8"/>
  <c r="D250" i="1"/>
  <c r="M858" i="1"/>
  <c r="D50" i="7"/>
  <c r="F619" i="1"/>
  <c r="G168" i="1"/>
  <c r="L481" i="1"/>
  <c r="G165" i="1"/>
  <c r="F635" i="1"/>
  <c r="G684" i="1"/>
  <c r="D223" i="1"/>
  <c r="D407" i="1"/>
  <c r="F74" i="8"/>
  <c r="D97" i="3"/>
  <c r="F66" i="5"/>
  <c r="F138" i="3"/>
  <c r="G754" i="1"/>
  <c r="G643" i="1"/>
  <c r="G528" i="1"/>
  <c r="G30" i="6"/>
  <c r="D42" i="7"/>
  <c r="F74" i="1"/>
  <c r="G579" i="1"/>
  <c r="D295" i="1"/>
  <c r="F98" i="1"/>
  <c r="D35" i="5"/>
  <c r="D40" i="1"/>
  <c r="D105" i="1"/>
  <c r="D443" i="1"/>
  <c r="D48" i="5"/>
  <c r="G677" i="1"/>
  <c r="G701" i="1"/>
  <c r="G348" i="1"/>
  <c r="F88" i="1"/>
  <c r="G81" i="1"/>
  <c r="G469" i="1"/>
  <c r="F707" i="1"/>
  <c r="G598" i="1"/>
  <c r="D94" i="1"/>
  <c r="D675" i="1"/>
  <c r="F67" i="3"/>
  <c r="L158" i="3"/>
  <c r="D305" i="1"/>
  <c r="G609" i="1"/>
  <c r="G119" i="1"/>
  <c r="F194" i="1"/>
  <c r="G53" i="8"/>
  <c r="D212" i="1"/>
  <c r="D623" i="1"/>
  <c r="G690" i="1"/>
  <c r="D298" i="1"/>
  <c r="G155" i="1"/>
  <c r="G382" i="1"/>
  <c r="D19" i="7"/>
  <c r="D56" i="1"/>
  <c r="D706" i="1"/>
  <c r="D73" i="1"/>
  <c r="F675" i="1"/>
  <c r="G559" i="1"/>
  <c r="G680" i="1"/>
  <c r="G104" i="1"/>
  <c r="G194" i="1"/>
  <c r="D12" i="5"/>
  <c r="AD868" i="1"/>
  <c r="F46" i="7"/>
  <c r="G349" i="1"/>
  <c r="D306" i="1"/>
  <c r="D139" i="1"/>
  <c r="G586" i="1"/>
  <c r="G700" i="1"/>
  <c r="F242" i="1"/>
  <c r="D404" i="1"/>
  <c r="F442" i="1"/>
  <c r="G267" i="1"/>
  <c r="D458" i="1"/>
  <c r="D139" i="3"/>
  <c r="F67" i="8"/>
  <c r="F141" i="3"/>
  <c r="D191" i="1"/>
  <c r="F23" i="7"/>
  <c r="G692" i="1"/>
  <c r="F640" i="1"/>
  <c r="F55" i="6"/>
  <c r="D738" i="1"/>
  <c r="G178" i="1"/>
  <c r="D497" i="1"/>
  <c r="F630" i="1"/>
  <c r="M658" i="1"/>
  <c r="F245" i="1"/>
  <c r="M800" i="1"/>
  <c r="F653" i="1"/>
  <c r="G553" i="1"/>
  <c r="F506" i="1"/>
  <c r="G309" i="1"/>
  <c r="E826" i="1"/>
  <c r="D78" i="6"/>
  <c r="G323" i="1"/>
  <c r="G717" i="1"/>
  <c r="F164" i="1"/>
  <c r="G255" i="1"/>
  <c r="F428" i="1"/>
  <c r="F701" i="1"/>
  <c r="D71" i="3"/>
  <c r="M844" i="1"/>
  <c r="M177" i="3"/>
  <c r="F113" i="1"/>
  <c r="AD587" i="1"/>
  <c r="D744" i="1"/>
  <c r="G48" i="5"/>
  <c r="D520" i="1"/>
  <c r="G785" i="1"/>
  <c r="F135" i="3"/>
  <c r="F372" i="1"/>
  <c r="D554" i="1"/>
  <c r="F732" i="1"/>
  <c r="G150" i="1"/>
  <c r="G398" i="1"/>
  <c r="G617" i="1"/>
  <c r="G143" i="3"/>
  <c r="G758" i="1"/>
  <c r="D22" i="5"/>
  <c r="G25" i="8"/>
  <c r="D412" i="1"/>
  <c r="F534" i="1"/>
  <c r="G471" i="1"/>
  <c r="F804" i="1"/>
  <c r="D187" i="1"/>
  <c r="D730" i="1"/>
  <c r="G886" i="1"/>
  <c r="D44" i="8"/>
  <c r="F23" i="1"/>
  <c r="G176" i="1"/>
  <c r="D467" i="1"/>
  <c r="G464" i="1"/>
  <c r="D671" i="1"/>
  <c r="D691" i="1"/>
  <c r="D692" i="1"/>
  <c r="D784" i="1"/>
  <c r="F436" i="1"/>
  <c r="D823" i="1"/>
  <c r="F65" i="5"/>
  <c r="D122" i="1"/>
  <c r="G474" i="1"/>
  <c r="L854" i="1"/>
  <c r="M854" i="1" s="1"/>
  <c r="G82" i="3"/>
  <c r="F553" i="1"/>
  <c r="G268" i="1"/>
  <c r="F469" i="1"/>
  <c r="F681" i="1"/>
  <c r="M746" i="1"/>
  <c r="D28" i="3"/>
  <c r="D40" i="7"/>
  <c r="D219" i="1"/>
  <c r="D89" i="1"/>
  <c r="F31" i="1"/>
  <c r="G654" i="1"/>
  <c r="G108" i="3"/>
  <c r="G81" i="3"/>
  <c r="D39" i="7"/>
  <c r="G175" i="3"/>
  <c r="G6" i="7"/>
  <c r="G74" i="8"/>
  <c r="F163" i="3"/>
  <c r="D94" i="3"/>
  <c r="G425" i="1"/>
  <c r="F210" i="1"/>
  <c r="G679" i="1"/>
  <c r="G214" i="1"/>
  <c r="D605" i="1"/>
  <c r="F259" i="1"/>
  <c r="G46" i="7"/>
  <c r="F688" i="1"/>
  <c r="F49" i="6"/>
  <c r="G95" i="1"/>
  <c r="Z57" i="8"/>
  <c r="F119" i="1"/>
  <c r="G878" i="1"/>
  <c r="F106" i="1"/>
  <c r="F598" i="1"/>
  <c r="F44" i="7"/>
  <c r="F752" i="1"/>
  <c r="F11" i="3"/>
  <c r="G393" i="1"/>
  <c r="F40" i="3"/>
  <c r="G63" i="8"/>
  <c r="G30" i="7"/>
  <c r="G661" i="1"/>
  <c r="AD178" i="3"/>
  <c r="F47" i="5"/>
  <c r="G31" i="1"/>
  <c r="G480" i="1"/>
  <c r="G362" i="1"/>
  <c r="G19" i="3"/>
  <c r="D684" i="1"/>
  <c r="F265" i="1"/>
  <c r="D586" i="1"/>
  <c r="F615" i="1"/>
  <c r="D446" i="1"/>
  <c r="F19" i="1"/>
  <c r="D164" i="1"/>
  <c r="F285" i="1"/>
  <c r="D176" i="1"/>
  <c r="G365" i="1"/>
  <c r="F126" i="1"/>
  <c r="G334" i="1"/>
  <c r="F134" i="1"/>
  <c r="M857" i="1"/>
  <c r="AD568" i="1"/>
  <c r="G428" i="1"/>
  <c r="F687" i="1"/>
  <c r="AD869" i="1"/>
  <c r="G45" i="8"/>
  <c r="E823" i="1"/>
  <c r="G87" i="3"/>
  <c r="L878" i="1"/>
  <c r="AD878" i="1" s="1"/>
  <c r="G40" i="7"/>
  <c r="D517" i="1"/>
  <c r="G302" i="1"/>
  <c r="F296" i="1"/>
  <c r="D309" i="1"/>
  <c r="D106" i="3"/>
  <c r="D825" i="1"/>
  <c r="F23" i="3"/>
  <c r="F370" i="1"/>
  <c r="D65" i="1"/>
  <c r="F54" i="8"/>
  <c r="D51" i="1"/>
  <c r="G298" i="1"/>
  <c r="G454" i="1"/>
  <c r="D597" i="1"/>
  <c r="F444" i="1"/>
  <c r="D59" i="5"/>
  <c r="D576" i="1"/>
  <c r="G55" i="5"/>
  <c r="D137" i="1"/>
  <c r="G78" i="6"/>
  <c r="G187" i="1"/>
  <c r="L838" i="1"/>
  <c r="D186" i="1"/>
  <c r="D635" i="1"/>
  <c r="D515" i="1"/>
  <c r="D807" i="1"/>
  <c r="G500" i="1"/>
  <c r="D74" i="8"/>
  <c r="G331" i="1"/>
  <c r="F509" i="1"/>
  <c r="D63" i="6"/>
  <c r="D778" i="1"/>
  <c r="F16" i="3"/>
  <c r="G159" i="1"/>
  <c r="F147" i="1"/>
  <c r="D631" i="1"/>
  <c r="F19" i="7"/>
  <c r="F736" i="1"/>
  <c r="D23" i="5"/>
  <c r="F152" i="1"/>
  <c r="G26" i="5"/>
  <c r="G883" i="1"/>
  <c r="F513" i="1"/>
  <c r="G893" i="1"/>
  <c r="F379" i="1"/>
  <c r="F683" i="1"/>
  <c r="D516" i="1"/>
  <c r="D167" i="1"/>
  <c r="F282" i="1"/>
  <c r="G29" i="5"/>
  <c r="D149" i="1"/>
  <c r="F549" i="1"/>
  <c r="G51" i="8"/>
  <c r="F142" i="3"/>
  <c r="F599" i="1"/>
  <c r="F139" i="3"/>
  <c r="D65" i="5"/>
  <c r="D758" i="1"/>
  <c r="F61" i="6"/>
  <c r="G218" i="1"/>
  <c r="F674" i="1"/>
  <c r="G84" i="3"/>
  <c r="F153" i="1"/>
  <c r="G768" i="1"/>
  <c r="D280" i="1"/>
  <c r="D369" i="1"/>
  <c r="G459" i="1"/>
  <c r="F140" i="1"/>
  <c r="D723" i="1"/>
  <c r="G825" i="1"/>
  <c r="F33" i="6"/>
  <c r="G593" i="1"/>
  <c r="G43" i="7"/>
  <c r="F249" i="1"/>
  <c r="G772" i="1"/>
  <c r="D344" i="1"/>
  <c r="G458" i="1"/>
  <c r="F129" i="1"/>
  <c r="D58" i="1"/>
  <c r="D204" i="1"/>
  <c r="F100" i="3"/>
  <c r="D103" i="1"/>
  <c r="G722" i="1"/>
  <c r="F155" i="1"/>
  <c r="G636" i="1"/>
  <c r="D621" i="1"/>
  <c r="G426" i="1"/>
  <c r="D34" i="5"/>
  <c r="G108" i="1"/>
  <c r="D126" i="3"/>
  <c r="D182" i="1"/>
  <c r="F23" i="5"/>
  <c r="D816" i="1"/>
  <c r="D108" i="3"/>
  <c r="G8" i="3"/>
  <c r="F197" i="1"/>
  <c r="F125" i="3"/>
  <c r="D724" i="1"/>
  <c r="D114" i="1"/>
  <c r="G505" i="1"/>
  <c r="G151" i="1"/>
  <c r="F457" i="1"/>
  <c r="D417" i="1"/>
  <c r="D716" i="1"/>
  <c r="D455" i="1"/>
  <c r="D604" i="1"/>
  <c r="M798" i="1"/>
  <c r="G122" i="1"/>
  <c r="F593" i="1"/>
  <c r="G66" i="5"/>
  <c r="D159" i="1"/>
  <c r="G42" i="1"/>
  <c r="G657" i="1"/>
  <c r="L13" i="6"/>
  <c r="D533" i="1"/>
  <c r="D472" i="1"/>
  <c r="G36" i="1"/>
  <c r="G709" i="1"/>
  <c r="G19" i="5"/>
  <c r="G567" i="1"/>
  <c r="F514" i="1"/>
  <c r="D606" i="1"/>
  <c r="F261" i="1"/>
  <c r="D63" i="3"/>
  <c r="D660" i="1"/>
  <c r="G120" i="3"/>
  <c r="F256" i="1"/>
  <c r="F369" i="1"/>
  <c r="G660" i="1"/>
  <c r="F451" i="1"/>
  <c r="G91" i="3"/>
  <c r="G659" i="1"/>
  <c r="F774" i="1"/>
  <c r="G269" i="1"/>
  <c r="D84" i="1"/>
  <c r="D689" i="1"/>
  <c r="G173" i="1"/>
  <c r="D34" i="1"/>
  <c r="G62" i="8"/>
  <c r="E835" i="1"/>
  <c r="D633" i="1"/>
  <c r="D134" i="3"/>
  <c r="F539" i="1"/>
  <c r="D308" i="1"/>
  <c r="G607" i="1"/>
  <c r="D624" i="1"/>
  <c r="E259" i="1"/>
  <c r="F238" i="1"/>
  <c r="F719" i="1"/>
  <c r="G69" i="5"/>
  <c r="F276" i="1"/>
  <c r="Z57" i="5"/>
  <c r="G795" i="1"/>
  <c r="F124" i="1"/>
  <c r="F662" i="1"/>
  <c r="D52" i="1"/>
  <c r="F698" i="1"/>
  <c r="D53" i="8"/>
  <c r="F46" i="8"/>
  <c r="AD864" i="1"/>
  <c r="F340" i="1"/>
  <c r="G279" i="1"/>
  <c r="AD850" i="1"/>
  <c r="G234" i="1"/>
  <c r="D414" i="1"/>
  <c r="G252" i="1"/>
  <c r="G742" i="1"/>
  <c r="D393" i="1"/>
  <c r="G558" i="1"/>
  <c r="E827" i="1"/>
  <c r="D107" i="1"/>
  <c r="F306" i="1"/>
  <c r="D355" i="1"/>
  <c r="G139" i="3"/>
  <c r="D291" i="1"/>
  <c r="F388" i="1"/>
  <c r="G510" i="1"/>
  <c r="F495" i="1"/>
  <c r="G23" i="3"/>
  <c r="D226" i="1"/>
  <c r="G640" i="1"/>
  <c r="F829" i="1"/>
  <c r="D76" i="3"/>
  <c r="D67" i="8"/>
  <c r="G391" i="1"/>
  <c r="F50" i="3"/>
  <c r="F13" i="3"/>
  <c r="F750" i="1"/>
  <c r="G114" i="1"/>
  <c r="D175" i="1"/>
  <c r="G221" i="1"/>
  <c r="D772" i="1"/>
  <c r="D679" i="1"/>
  <c r="D708" i="1"/>
  <c r="F783" i="1"/>
  <c r="D567" i="1"/>
  <c r="D588" i="1"/>
  <c r="F45" i="5"/>
  <c r="F41" i="7"/>
  <c r="F66" i="1"/>
  <c r="G30" i="1"/>
  <c r="D44" i="5"/>
  <c r="G56" i="6"/>
  <c r="F468" i="1"/>
  <c r="G105" i="1"/>
  <c r="F314" i="1"/>
  <c r="F132" i="1"/>
  <c r="G53" i="1"/>
  <c r="G22" i="5"/>
  <c r="G270" i="1"/>
  <c r="D147" i="1"/>
  <c r="G556" i="1"/>
  <c r="L110" i="3"/>
  <c r="D85" i="3"/>
  <c r="G652" i="1"/>
  <c r="F218" i="1"/>
  <c r="D135" i="1"/>
  <c r="F80" i="3"/>
  <c r="F319" i="1"/>
  <c r="G635" i="1"/>
  <c r="F579" i="1"/>
  <c r="G456" i="1"/>
  <c r="G47" i="3"/>
  <c r="D667" i="1"/>
  <c r="F293" i="1"/>
  <c r="D462" i="1"/>
  <c r="D475" i="1"/>
  <c r="G427" i="1"/>
  <c r="G845" i="1"/>
  <c r="F725" i="1"/>
  <c r="G812" i="1"/>
  <c r="F718" i="1"/>
  <c r="D96" i="3"/>
  <c r="D299" i="1"/>
  <c r="F830" i="1"/>
  <c r="F52" i="7"/>
  <c r="G846" i="1"/>
  <c r="F61" i="7"/>
  <c r="G67" i="1"/>
  <c r="F186" i="1"/>
  <c r="D51" i="3"/>
  <c r="G547" i="1"/>
  <c r="G68" i="6"/>
  <c r="G118" i="3"/>
  <c r="G436" i="1"/>
  <c r="D460" i="1"/>
  <c r="M578" i="1"/>
  <c r="F790" i="1"/>
  <c r="D92" i="3"/>
  <c r="F512" i="1"/>
  <c r="D234" i="1"/>
  <c r="G37" i="7"/>
  <c r="D322" i="1"/>
  <c r="F300" i="1"/>
  <c r="D302" i="1"/>
  <c r="G737" i="1"/>
  <c r="F105" i="1"/>
  <c r="G292" i="1"/>
  <c r="G22" i="8"/>
  <c r="D435" i="1"/>
  <c r="G790" i="1"/>
  <c r="G54" i="3"/>
  <c r="F515" i="1"/>
  <c r="D38" i="1"/>
  <c r="D156" i="1"/>
  <c r="F68" i="6"/>
  <c r="D676" i="1"/>
  <c r="D294" i="1"/>
  <c r="D265" i="1"/>
  <c r="G260" i="1"/>
  <c r="M352" i="1"/>
  <c r="F329" i="1"/>
  <c r="G246" i="1"/>
  <c r="F611" i="1"/>
  <c r="G445" i="1"/>
  <c r="F426" i="1"/>
  <c r="F241" i="1"/>
  <c r="F188" i="1"/>
  <c r="G51" i="3"/>
  <c r="F31" i="5"/>
  <c r="F279" i="1"/>
  <c r="G744" i="1"/>
  <c r="D172" i="1"/>
  <c r="G99" i="3"/>
  <c r="F817" i="1"/>
  <c r="D310" i="1"/>
  <c r="D824" i="1"/>
  <c r="F621" i="1"/>
  <c r="D790" i="1"/>
  <c r="F230" i="1"/>
  <c r="D173" i="1"/>
  <c r="G418" i="1"/>
  <c r="F375" i="1"/>
  <c r="G303" i="1"/>
  <c r="F347" i="1"/>
  <c r="G748" i="1"/>
  <c r="D828" i="1"/>
  <c r="F174" i="1"/>
  <c r="F187" i="1"/>
  <c r="M869" i="1"/>
  <c r="M585" i="1"/>
  <c r="F538" i="1"/>
  <c r="G326" i="1"/>
  <c r="D46" i="3"/>
  <c r="D802" i="1"/>
  <c r="G449" i="1"/>
  <c r="F744" i="1"/>
  <c r="AD160" i="3"/>
  <c r="F575" i="1"/>
  <c r="G33" i="8"/>
  <c r="G423" i="1"/>
  <c r="F735" i="1"/>
  <c r="F324" i="1"/>
  <c r="F62" i="7"/>
  <c r="F637" i="1"/>
  <c r="F89" i="1"/>
  <c r="F63" i="6"/>
  <c r="D86" i="1"/>
  <c r="G79" i="1"/>
  <c r="M864" i="1"/>
  <c r="F699" i="1"/>
  <c r="G836" i="1"/>
  <c r="F160" i="1"/>
  <c r="F273" i="1"/>
  <c r="F787" i="1"/>
  <c r="F684" i="1"/>
  <c r="AD543" i="1"/>
  <c r="M852" i="1"/>
  <c r="G663" i="1"/>
  <c r="G807" i="1"/>
  <c r="F813" i="1"/>
  <c r="G668" i="1"/>
  <c r="F34" i="5"/>
  <c r="G882" i="1"/>
  <c r="F22" i="5"/>
  <c r="F266" i="1"/>
  <c r="G760" i="1"/>
  <c r="D29" i="3"/>
  <c r="F327" i="1"/>
  <c r="G67" i="5"/>
  <c r="F116" i="3"/>
  <c r="G121" i="3"/>
  <c r="G226" i="1"/>
  <c r="F689" i="1"/>
  <c r="D283" i="1"/>
  <c r="D174" i="1"/>
  <c r="D524" i="1"/>
  <c r="G57" i="7"/>
  <c r="G318" i="1"/>
  <c r="G563" i="1"/>
  <c r="G26" i="7"/>
  <c r="D370" i="1"/>
  <c r="G65" i="1"/>
  <c r="D469" i="1"/>
  <c r="D50" i="3"/>
  <c r="G433" i="1"/>
  <c r="G811" i="1"/>
  <c r="F645" i="1"/>
  <c r="F243" i="1"/>
  <c r="G58" i="5"/>
  <c r="G611" i="1"/>
  <c r="G20" i="3"/>
  <c r="AD176" i="3"/>
  <c r="F330" i="1"/>
  <c r="F136" i="3"/>
  <c r="D682" i="1"/>
  <c r="G53" i="7"/>
  <c r="F724" i="1"/>
  <c r="D301" i="1"/>
  <c r="D106" i="1"/>
  <c r="G38" i="5"/>
  <c r="F212" i="1"/>
  <c r="D125" i="1"/>
  <c r="F806" i="1"/>
  <c r="F94" i="3"/>
  <c r="F580" i="1"/>
  <c r="M856" i="1"/>
  <c r="F797" i="1"/>
  <c r="G26" i="8"/>
  <c r="F499" i="1"/>
  <c r="F120" i="1"/>
  <c r="D575" i="1"/>
  <c r="G54" i="8"/>
  <c r="F359" i="1"/>
  <c r="L162" i="3"/>
  <c r="F668" i="1"/>
  <c r="F445" i="1"/>
  <c r="D703" i="1"/>
  <c r="G103" i="1"/>
  <c r="F816" i="1"/>
  <c r="D50" i="6"/>
  <c r="D688" i="1"/>
  <c r="F50" i="8"/>
  <c r="G50" i="7"/>
  <c r="G379" i="1"/>
  <c r="G231" i="1"/>
  <c r="D108" i="1"/>
  <c r="F49" i="7"/>
  <c r="G655" i="1"/>
  <c r="G477" i="1"/>
  <c r="D24" i="1"/>
  <c r="G595" i="1"/>
  <c r="D795" i="1"/>
  <c r="D78" i="1"/>
  <c r="F191" i="1"/>
  <c r="F387" i="1"/>
  <c r="G51" i="5"/>
  <c r="M353" i="1"/>
  <c r="G193" i="1"/>
  <c r="F731" i="1"/>
  <c r="D215" i="1"/>
  <c r="AD166" i="3"/>
  <c r="AD658" i="1"/>
  <c r="AD798" i="1"/>
  <c r="M466" i="1"/>
  <c r="M764" i="1"/>
  <c r="M846" i="1"/>
  <c r="M542" i="1"/>
  <c r="M57" i="8"/>
  <c r="AD849" i="1"/>
  <c r="M878" i="1"/>
  <c r="AD854" i="1"/>
  <c r="M587" i="1"/>
  <c r="AD171" i="3"/>
  <c r="M354" i="1"/>
  <c r="AD354" i="1"/>
  <c r="AD232" i="1"/>
  <c r="M161" i="3"/>
  <c r="AD161" i="3"/>
  <c r="M853" i="1"/>
  <c r="AD853" i="1"/>
  <c r="M529" i="1"/>
  <c r="AD866" i="1"/>
  <c r="M866" i="1"/>
  <c r="AD172" i="3"/>
  <c r="M172" i="3"/>
  <c r="AD859" i="1"/>
  <c r="AD860" i="1"/>
  <c r="M651" i="1"/>
  <c r="AD651" i="1"/>
  <c r="AD861" i="1"/>
  <c r="M861" i="1"/>
  <c r="M481" i="1"/>
  <c r="AD481" i="1"/>
  <c r="M158" i="3"/>
  <c r="Z13" i="6"/>
  <c r="M13" i="6"/>
  <c r="AD110" i="3"/>
  <c r="M162" i="3"/>
  <c r="AD162" i="3"/>
  <c r="AE162" i="3" l="1"/>
  <c r="N162" i="3"/>
  <c r="O162" i="3" s="1"/>
  <c r="P162" i="3"/>
  <c r="Q162" i="3" s="1"/>
  <c r="AE110" i="3"/>
  <c r="P13" i="6"/>
  <c r="Q13" i="6" s="1"/>
  <c r="N13" i="6"/>
  <c r="O13" i="6" s="1"/>
  <c r="AA13" i="6"/>
  <c r="P158" i="3"/>
  <c r="Q158" i="3" s="1"/>
  <c r="N158" i="3"/>
  <c r="O158" i="3" s="1"/>
  <c r="AE481" i="1"/>
  <c r="P481" i="1"/>
  <c r="Q481" i="1" s="1"/>
  <c r="N481" i="1"/>
  <c r="O481" i="1" s="1"/>
  <c r="AE861" i="1"/>
  <c r="AE651" i="1"/>
  <c r="P651" i="1"/>
  <c r="Q651" i="1" s="1"/>
  <c r="N651" i="1"/>
  <c r="O651" i="1" s="1"/>
  <c r="AE860" i="1"/>
  <c r="AE859" i="1"/>
  <c r="AE172" i="3"/>
  <c r="AE866" i="1"/>
  <c r="P529" i="1"/>
  <c r="Q529" i="1" s="1"/>
  <c r="N529" i="1"/>
  <c r="O529" i="1" s="1"/>
  <c r="AE853" i="1"/>
  <c r="AE161" i="3"/>
  <c r="N161" i="3"/>
  <c r="O161" i="3" s="1"/>
  <c r="P161" i="3"/>
  <c r="Q161" i="3" s="1"/>
  <c r="AE232" i="1"/>
  <c r="AE354" i="1"/>
  <c r="P354" i="1"/>
  <c r="Q354" i="1" s="1"/>
  <c r="N354" i="1"/>
  <c r="O354" i="1" s="1"/>
  <c r="AE171" i="3"/>
  <c r="AE173" i="3" s="1"/>
  <c r="N587" i="1"/>
  <c r="O587" i="1" s="1"/>
  <c r="P587" i="1"/>
  <c r="Q587" i="1" s="1"/>
  <c r="AE854" i="1"/>
  <c r="AE849" i="1"/>
  <c r="P57" i="8"/>
  <c r="Q57" i="8" s="1"/>
  <c r="N57" i="8"/>
  <c r="O57" i="8" s="1"/>
  <c r="P542" i="1"/>
  <c r="Q542" i="1" s="1"/>
  <c r="N542" i="1"/>
  <c r="O542" i="1" s="1"/>
  <c r="P764" i="1"/>
  <c r="Q764" i="1" s="1"/>
  <c r="N764" i="1"/>
  <c r="O764" i="1" s="1"/>
  <c r="P466" i="1"/>
  <c r="Q466" i="1" s="1"/>
  <c r="N466" i="1"/>
  <c r="O466" i="1" s="1"/>
  <c r="AE798" i="1"/>
  <c r="AE658" i="1"/>
  <c r="AE166" i="3"/>
  <c r="T215" i="1"/>
  <c r="K215" i="1"/>
  <c r="AA731" i="1"/>
  <c r="AB731" i="1" s="1"/>
  <c r="H193" i="1"/>
  <c r="P193" i="1"/>
  <c r="Q193" i="1" s="1"/>
  <c r="N353" i="1"/>
  <c r="O353" i="1" s="1"/>
  <c r="P353" i="1"/>
  <c r="Q353" i="1" s="1"/>
  <c r="H51" i="5"/>
  <c r="AA387" i="1"/>
  <c r="AA191" i="1"/>
  <c r="K78" i="1"/>
  <c r="T78" i="1"/>
  <c r="K795" i="1"/>
  <c r="T795" i="1"/>
  <c r="H595" i="1"/>
  <c r="I595" i="1" s="1"/>
  <c r="P595" i="1"/>
  <c r="Q595" i="1" s="1"/>
  <c r="K24" i="1"/>
  <c r="T24" i="1"/>
  <c r="H477" i="1"/>
  <c r="P477" i="1"/>
  <c r="Q477" i="1" s="1"/>
  <c r="H655" i="1"/>
  <c r="P655" i="1"/>
  <c r="Q655" i="1" s="1"/>
  <c r="W49" i="7"/>
  <c r="K108" i="1"/>
  <c r="T108" i="1"/>
  <c r="H231" i="1"/>
  <c r="H379" i="1"/>
  <c r="P379" i="1"/>
  <c r="Q379" i="1" s="1"/>
  <c r="H50" i="7"/>
  <c r="W50" i="8"/>
  <c r="K688" i="1"/>
  <c r="T688" i="1"/>
  <c r="R50" i="6"/>
  <c r="K50" i="6"/>
  <c r="AA816" i="1"/>
  <c r="AB816" i="1" s="1"/>
  <c r="H103" i="1"/>
  <c r="P103" i="1"/>
  <c r="Q103" i="1" s="1"/>
  <c r="T703" i="1"/>
  <c r="K703" i="1"/>
  <c r="AA445" i="1"/>
  <c r="AA668" i="1"/>
  <c r="AA359" i="1"/>
  <c r="H54" i="8"/>
  <c r="I54" i="8" s="1"/>
  <c r="K575" i="1"/>
  <c r="T575" i="1"/>
  <c r="AA120" i="1"/>
  <c r="AA499" i="1"/>
  <c r="H26" i="8"/>
  <c r="I26" i="8" s="1"/>
  <c r="AA797" i="1"/>
  <c r="AA580" i="1"/>
  <c r="AA94" i="3"/>
  <c r="AA806" i="1"/>
  <c r="T125" i="1"/>
  <c r="K125" i="1"/>
  <c r="AA212" i="1"/>
  <c r="H38" i="5"/>
  <c r="K106" i="1"/>
  <c r="T106" i="1"/>
  <c r="K301" i="1"/>
  <c r="T301" i="1"/>
  <c r="AA724" i="1"/>
  <c r="H53" i="7"/>
  <c r="T682" i="1"/>
  <c r="K682" i="1"/>
  <c r="AA136" i="3"/>
  <c r="AB136" i="3" s="1"/>
  <c r="AA330" i="1"/>
  <c r="AB330" i="1" s="1"/>
  <c r="AE176" i="3"/>
  <c r="H20" i="3"/>
  <c r="I20" i="3" s="1"/>
  <c r="H611" i="1"/>
  <c r="H58" i="5"/>
  <c r="I58" i="5" s="1"/>
  <c r="AA243" i="1"/>
  <c r="AA645" i="1"/>
  <c r="P811" i="1"/>
  <c r="Q811" i="1" s="1"/>
  <c r="H811" i="1"/>
  <c r="I811" i="1" s="1"/>
  <c r="H433" i="1"/>
  <c r="I433" i="1" s="1"/>
  <c r="K50" i="3"/>
  <c r="T50" i="3"/>
  <c r="K469" i="1"/>
  <c r="T469" i="1"/>
  <c r="P65" i="1"/>
  <c r="Q65" i="1" s="1"/>
  <c r="H65" i="1"/>
  <c r="I65" i="1" s="1"/>
  <c r="K370" i="1"/>
  <c r="T370" i="1"/>
  <c r="H26" i="7"/>
  <c r="H563" i="1"/>
  <c r="P563" i="1"/>
  <c r="Q563" i="1" s="1"/>
  <c r="H318" i="1"/>
  <c r="P318" i="1"/>
  <c r="Q318" i="1" s="1"/>
  <c r="H57" i="7"/>
  <c r="K524" i="1"/>
  <c r="T524" i="1"/>
  <c r="T174" i="1"/>
  <c r="K174" i="1"/>
  <c r="K283" i="1"/>
  <c r="T283" i="1"/>
  <c r="AA689" i="1"/>
  <c r="H226" i="1"/>
  <c r="P226" i="1"/>
  <c r="H121" i="3"/>
  <c r="I121" i="3" s="1"/>
  <c r="AA116" i="3"/>
  <c r="H67" i="5"/>
  <c r="AA327" i="1"/>
  <c r="AB327" i="1" s="1"/>
  <c r="K29" i="3"/>
  <c r="T29" i="3"/>
  <c r="P760" i="1"/>
  <c r="Q760" i="1" s="1"/>
  <c r="H760" i="1"/>
  <c r="I760" i="1" s="1"/>
  <c r="AA266" i="1"/>
  <c r="W22" i="5"/>
  <c r="P882" i="1"/>
  <c r="Q882" i="1" s="1"/>
  <c r="H882" i="1"/>
  <c r="W34" i="5"/>
  <c r="H668" i="1"/>
  <c r="P668" i="1"/>
  <c r="Q668" i="1" s="1"/>
  <c r="AA813" i="1"/>
  <c r="P807" i="1"/>
  <c r="Q807" i="1" s="1"/>
  <c r="H807" i="1"/>
  <c r="H663" i="1"/>
  <c r="I663" i="1" s="1"/>
  <c r="P663" i="1"/>
  <c r="Q663" i="1" s="1"/>
  <c r="AE543" i="1"/>
  <c r="AA684" i="1"/>
  <c r="AA787" i="1"/>
  <c r="AA273" i="1"/>
  <c r="AA160" i="1"/>
  <c r="H836" i="1"/>
  <c r="P836" i="1"/>
  <c r="Q836" i="1" s="1"/>
  <c r="AA699" i="1"/>
  <c r="P79" i="1"/>
  <c r="Q79" i="1" s="1"/>
  <c r="H79" i="1"/>
  <c r="T86" i="1"/>
  <c r="K86" i="1"/>
  <c r="W63" i="6"/>
  <c r="AA89" i="1"/>
  <c r="AA637" i="1"/>
  <c r="W62" i="7"/>
  <c r="AA324" i="1"/>
  <c r="AA735" i="1"/>
  <c r="P423" i="1"/>
  <c r="Q423" i="1" s="1"/>
  <c r="H423" i="1"/>
  <c r="H33" i="8"/>
  <c r="AA575" i="1"/>
  <c r="AE160" i="3"/>
  <c r="AA744" i="1"/>
  <c r="AB744" i="1" s="1"/>
  <c r="P449" i="1"/>
  <c r="Q449" i="1" s="1"/>
  <c r="H449" i="1"/>
  <c r="K802" i="1"/>
  <c r="T802" i="1"/>
  <c r="K46" i="3"/>
  <c r="T46" i="3"/>
  <c r="H326" i="1"/>
  <c r="P326" i="1"/>
  <c r="Q326" i="1" s="1"/>
  <c r="AA538" i="1"/>
  <c r="AB538" i="1" s="1"/>
  <c r="P585" i="1"/>
  <c r="Q585" i="1" s="1"/>
  <c r="N585" i="1"/>
  <c r="O585" i="1" s="1"/>
  <c r="AA187" i="1"/>
  <c r="AA174" i="1"/>
  <c r="T828" i="1"/>
  <c r="K828" i="1"/>
  <c r="P748" i="1"/>
  <c r="Q748" i="1" s="1"/>
  <c r="H748" i="1"/>
  <c r="AA347" i="1"/>
  <c r="H303" i="1"/>
  <c r="P303" i="1"/>
  <c r="Q303" i="1" s="1"/>
  <c r="AA375" i="1"/>
  <c r="AB375" i="1" s="1"/>
  <c r="P418" i="1"/>
  <c r="Q418" i="1" s="1"/>
  <c r="H418" i="1"/>
  <c r="T173" i="1"/>
  <c r="K173" i="1"/>
  <c r="AA230" i="1"/>
  <c r="T790" i="1"/>
  <c r="K790" i="1"/>
  <c r="AA621" i="1"/>
  <c r="K824" i="1"/>
  <c r="T824" i="1"/>
  <c r="T310" i="1"/>
  <c r="K310" i="1"/>
  <c r="AA817" i="1"/>
  <c r="H99" i="3"/>
  <c r="I99" i="3" s="1"/>
  <c r="T172" i="1"/>
  <c r="K172" i="1"/>
  <c r="H744" i="1"/>
  <c r="P744" i="1"/>
  <c r="Q744" i="1" s="1"/>
  <c r="AA279" i="1"/>
  <c r="W31" i="5"/>
  <c r="H51" i="3"/>
  <c r="AA188" i="1"/>
  <c r="AB188" i="1" s="1"/>
  <c r="AA241" i="1"/>
  <c r="AA426" i="1"/>
  <c r="P445" i="1"/>
  <c r="Q445" i="1" s="1"/>
  <c r="H445" i="1"/>
  <c r="I445" i="1" s="1"/>
  <c r="AA611" i="1"/>
  <c r="H246" i="1"/>
  <c r="P246" i="1"/>
  <c r="Q246" i="1" s="1"/>
  <c r="AA329" i="1"/>
  <c r="P352" i="1"/>
  <c r="Q352" i="1" s="1"/>
  <c r="N352" i="1"/>
  <c r="O352" i="1" s="1"/>
  <c r="P260" i="1"/>
  <c r="Q260" i="1" s="1"/>
  <c r="H260" i="1"/>
  <c r="T265" i="1"/>
  <c r="K265" i="1"/>
  <c r="K294" i="1"/>
  <c r="T294" i="1"/>
  <c r="K676" i="1"/>
  <c r="T676" i="1"/>
  <c r="W68" i="6"/>
  <c r="K156" i="1"/>
  <c r="T156" i="1"/>
  <c r="K38" i="1"/>
  <c r="T38" i="1"/>
  <c r="AA515" i="1"/>
  <c r="H54" i="3"/>
  <c r="I54" i="3" s="1"/>
  <c r="H790" i="1"/>
  <c r="T435" i="1"/>
  <c r="K435" i="1"/>
  <c r="H22" i="8"/>
  <c r="P292" i="1"/>
  <c r="Q292" i="1" s="1"/>
  <c r="H292" i="1"/>
  <c r="AA105" i="1"/>
  <c r="P737" i="1"/>
  <c r="Q737" i="1" s="1"/>
  <c r="H737" i="1"/>
  <c r="K302" i="1"/>
  <c r="T302" i="1"/>
  <c r="AA300" i="1"/>
  <c r="T322" i="1"/>
  <c r="K322" i="1"/>
  <c r="H37" i="7"/>
  <c r="K234" i="1"/>
  <c r="T234" i="1"/>
  <c r="AA512" i="1"/>
  <c r="K92" i="3"/>
  <c r="T92" i="3"/>
  <c r="AA790" i="1"/>
  <c r="AB790" i="1" s="1"/>
  <c r="I790" i="1"/>
  <c r="P578" i="1"/>
  <c r="Q578" i="1" s="1"/>
  <c r="N578" i="1"/>
  <c r="O578" i="1" s="1"/>
  <c r="K460" i="1"/>
  <c r="T460" i="1"/>
  <c r="P436" i="1"/>
  <c r="Q436" i="1" s="1"/>
  <c r="H436" i="1"/>
  <c r="I436" i="1" s="1"/>
  <c r="H118" i="3"/>
  <c r="I118" i="3" s="1"/>
  <c r="H68" i="6"/>
  <c r="I68" i="6" s="1"/>
  <c r="H547" i="1"/>
  <c r="I547" i="1" s="1"/>
  <c r="T51" i="3"/>
  <c r="K51" i="3"/>
  <c r="AA186" i="1"/>
  <c r="H67" i="1"/>
  <c r="P67" i="1"/>
  <c r="Q67" i="1" s="1"/>
  <c r="W61" i="7"/>
  <c r="H846" i="1"/>
  <c r="P846" i="1"/>
  <c r="Q846" i="1" s="1"/>
  <c r="W52" i="7"/>
  <c r="AA830" i="1"/>
  <c r="T299" i="1"/>
  <c r="K299" i="1"/>
  <c r="T96" i="3"/>
  <c r="K96" i="3"/>
  <c r="AA718" i="1"/>
  <c r="H812" i="1"/>
  <c r="P812" i="1"/>
  <c r="Q812" i="1" s="1"/>
  <c r="AA725" i="1"/>
  <c r="P845" i="1"/>
  <c r="Q845" i="1" s="1"/>
  <c r="H845" i="1"/>
  <c r="H427" i="1"/>
  <c r="P427" i="1"/>
  <c r="Q427" i="1" s="1"/>
  <c r="T475" i="1"/>
  <c r="K475" i="1"/>
  <c r="K462" i="1"/>
  <c r="T462" i="1"/>
  <c r="AA293" i="1"/>
  <c r="T667" i="1"/>
  <c r="K667" i="1"/>
  <c r="H47" i="3"/>
  <c r="I47" i="3" s="1"/>
  <c r="P456" i="1"/>
  <c r="Q456" i="1" s="1"/>
  <c r="H456" i="1"/>
  <c r="AA579" i="1"/>
  <c r="H635" i="1"/>
  <c r="AA319" i="1"/>
  <c r="AA80" i="3"/>
  <c r="AB80" i="3" s="1"/>
  <c r="T135" i="1"/>
  <c r="K135" i="1"/>
  <c r="AA218" i="1"/>
  <c r="H652" i="1"/>
  <c r="K85" i="3"/>
  <c r="T85" i="3"/>
  <c r="H556" i="1"/>
  <c r="K147" i="1"/>
  <c r="T147" i="1"/>
  <c r="H270" i="1"/>
  <c r="P270" i="1"/>
  <c r="Q270" i="1" s="1"/>
  <c r="H22" i="5"/>
  <c r="H53" i="1"/>
  <c r="I53" i="1" s="1"/>
  <c r="AA132" i="1"/>
  <c r="AA314" i="1"/>
  <c r="H105" i="1"/>
  <c r="P105" i="1"/>
  <c r="Q105" i="1" s="1"/>
  <c r="AA468" i="1"/>
  <c r="H56" i="6"/>
  <c r="K44" i="5"/>
  <c r="R44" i="5"/>
  <c r="P30" i="1"/>
  <c r="H30" i="1"/>
  <c r="AA66" i="1"/>
  <c r="W41" i="7"/>
  <c r="W45" i="5"/>
  <c r="K588" i="1"/>
  <c r="T588" i="1"/>
  <c r="T567" i="1"/>
  <c r="K567" i="1"/>
  <c r="AA783" i="1"/>
  <c r="T708" i="1"/>
  <c r="K708" i="1"/>
  <c r="K679" i="1"/>
  <c r="T679" i="1"/>
  <c r="T772" i="1"/>
  <c r="K772" i="1"/>
  <c r="H221" i="1"/>
  <c r="P221" i="1"/>
  <c r="Q221" i="1" s="1"/>
  <c r="T175" i="1"/>
  <c r="K175" i="1"/>
  <c r="P114" i="1"/>
  <c r="Q114" i="1" s="1"/>
  <c r="H114" i="1"/>
  <c r="AA750" i="1"/>
  <c r="AA13" i="3"/>
  <c r="AB13" i="3" s="1"/>
  <c r="AA50" i="3"/>
  <c r="AB50" i="3" s="1"/>
  <c r="H391" i="1"/>
  <c r="P391" i="1"/>
  <c r="Q391" i="1" s="1"/>
  <c r="R67" i="8"/>
  <c r="K67" i="8"/>
  <c r="T76" i="3"/>
  <c r="K76" i="3"/>
  <c r="AA829" i="1"/>
  <c r="H640" i="1"/>
  <c r="I640" i="1" s="1"/>
  <c r="P640" i="1"/>
  <c r="Q640" i="1" s="1"/>
  <c r="T226" i="1"/>
  <c r="K226" i="1"/>
  <c r="H23" i="3"/>
  <c r="I23" i="3" s="1"/>
  <c r="AA495" i="1"/>
  <c r="H510" i="1"/>
  <c r="I510" i="1" s="1"/>
  <c r="P510" i="1"/>
  <c r="Q510" i="1" s="1"/>
  <c r="AA388" i="1"/>
  <c r="K291" i="1"/>
  <c r="T291" i="1"/>
  <c r="H139" i="3"/>
  <c r="T355" i="1"/>
  <c r="K355" i="1"/>
  <c r="AA306" i="1"/>
  <c r="K107" i="1"/>
  <c r="T107" i="1"/>
  <c r="H558" i="1"/>
  <c r="T393" i="1"/>
  <c r="K393" i="1"/>
  <c r="H742" i="1"/>
  <c r="P742" i="1"/>
  <c r="Q742" i="1" s="1"/>
  <c r="H252" i="1"/>
  <c r="K414" i="1"/>
  <c r="T414" i="1"/>
  <c r="H234" i="1"/>
  <c r="AE850" i="1"/>
  <c r="P279" i="1"/>
  <c r="Q279" i="1" s="1"/>
  <c r="H279" i="1"/>
  <c r="AA340" i="1"/>
  <c r="AE864" i="1"/>
  <c r="W46" i="8"/>
  <c r="K53" i="8"/>
  <c r="R53" i="8"/>
  <c r="AA698" i="1"/>
  <c r="T52" i="1"/>
  <c r="K52" i="1"/>
  <c r="AA662" i="1"/>
  <c r="AA124" i="1"/>
  <c r="AB124" i="1" s="1"/>
  <c r="H795" i="1"/>
  <c r="P795" i="1"/>
  <c r="Q795" i="1" s="1"/>
  <c r="AA57" i="5"/>
  <c r="AA276" i="1"/>
  <c r="H69" i="5"/>
  <c r="AA719" i="1"/>
  <c r="AA238" i="1"/>
  <c r="T624" i="1"/>
  <c r="K624" i="1"/>
  <c r="H607" i="1"/>
  <c r="P607" i="1"/>
  <c r="Q607" i="1" s="1"/>
  <c r="K308" i="1"/>
  <c r="T308" i="1"/>
  <c r="AA539" i="1"/>
  <c r="T134" i="3"/>
  <c r="K134" i="3"/>
  <c r="K633" i="1"/>
  <c r="T633" i="1"/>
  <c r="H62" i="8"/>
  <c r="K34" i="1"/>
  <c r="T34" i="1"/>
  <c r="H173" i="1"/>
  <c r="I173" i="1" s="1"/>
  <c r="P173" i="1"/>
  <c r="Q173" i="1" s="1"/>
  <c r="T689" i="1"/>
  <c r="K689" i="1"/>
  <c r="K84" i="1"/>
  <c r="T84" i="1"/>
  <c r="P269" i="1"/>
  <c r="Q269" i="1" s="1"/>
  <c r="H269" i="1"/>
  <c r="I269" i="1" s="1"/>
  <c r="AA774" i="1"/>
  <c r="H659" i="1"/>
  <c r="I659" i="1" s="1"/>
  <c r="P659" i="1"/>
  <c r="Q659" i="1" s="1"/>
  <c r="H91" i="3"/>
  <c r="I91" i="3" s="1"/>
  <c r="AA451" i="1"/>
  <c r="H660" i="1"/>
  <c r="P660" i="1"/>
  <c r="Q660" i="1" s="1"/>
  <c r="AA369" i="1"/>
  <c r="AA256" i="1"/>
  <c r="H120" i="3"/>
  <c r="T660" i="1"/>
  <c r="K660" i="1"/>
  <c r="K63" i="3"/>
  <c r="T63" i="3"/>
  <c r="AA261" i="1"/>
  <c r="K606" i="1"/>
  <c r="T606" i="1"/>
  <c r="AA514" i="1"/>
  <c r="H567" i="1"/>
  <c r="H19" i="5"/>
  <c r="P709" i="1"/>
  <c r="Q709" i="1" s="1"/>
  <c r="H709" i="1"/>
  <c r="P36" i="1"/>
  <c r="Q36" i="1" s="1"/>
  <c r="H36" i="1"/>
  <c r="T472" i="1"/>
  <c r="K472" i="1"/>
  <c r="K533" i="1"/>
  <c r="T533" i="1"/>
  <c r="P657" i="1"/>
  <c r="Q657" i="1" s="1"/>
  <c r="H657" i="1"/>
  <c r="H42" i="1"/>
  <c r="I42" i="1" s="1"/>
  <c r="P42" i="1"/>
  <c r="Q42" i="1" s="1"/>
  <c r="K159" i="1"/>
  <c r="T159" i="1"/>
  <c r="H66" i="5"/>
  <c r="I66" i="5" s="1"/>
  <c r="AA593" i="1"/>
  <c r="H122" i="1"/>
  <c r="P122" i="1"/>
  <c r="Q122" i="1" s="1"/>
  <c r="N798" i="1"/>
  <c r="O798" i="1" s="1"/>
  <c r="P798" i="1"/>
  <c r="Q798" i="1" s="1"/>
  <c r="K604" i="1"/>
  <c r="T604" i="1"/>
  <c r="T455" i="1"/>
  <c r="K455" i="1"/>
  <c r="K716" i="1"/>
  <c r="T716" i="1"/>
  <c r="K417" i="1"/>
  <c r="T417" i="1"/>
  <c r="AA457" i="1"/>
  <c r="P151" i="1"/>
  <c r="Q151" i="1" s="1"/>
  <c r="H151" i="1"/>
  <c r="H505" i="1"/>
  <c r="P505" i="1"/>
  <c r="Q505" i="1" s="1"/>
  <c r="K114" i="1"/>
  <c r="T114" i="1"/>
  <c r="K724" i="1"/>
  <c r="T724" i="1"/>
  <c r="AA125" i="3"/>
  <c r="AA197" i="1"/>
  <c r="AB197" i="1" s="1"/>
  <c r="H8" i="3"/>
  <c r="I8" i="3" s="1"/>
  <c r="T108" i="3"/>
  <c r="K108" i="3"/>
  <c r="K816" i="1"/>
  <c r="T816" i="1"/>
  <c r="W23" i="5"/>
  <c r="T182" i="1"/>
  <c r="K182" i="1"/>
  <c r="T126" i="3"/>
  <c r="K126" i="3"/>
  <c r="H108" i="1"/>
  <c r="P108" i="1"/>
  <c r="Q108" i="1" s="1"/>
  <c r="R34" i="5"/>
  <c r="K34" i="5"/>
  <c r="P426" i="1"/>
  <c r="Q426" i="1" s="1"/>
  <c r="H426" i="1"/>
  <c r="T621" i="1"/>
  <c r="K621" i="1"/>
  <c r="H636" i="1"/>
  <c r="AA155" i="1"/>
  <c r="H722" i="1"/>
  <c r="P722" i="1"/>
  <c r="Q722" i="1" s="1"/>
  <c r="K103" i="1"/>
  <c r="T103" i="1"/>
  <c r="AA100" i="3"/>
  <c r="K204" i="1"/>
  <c r="T204" i="1"/>
  <c r="T58" i="1"/>
  <c r="K58" i="1"/>
  <c r="AA129" i="1"/>
  <c r="P458" i="1"/>
  <c r="Q458" i="1" s="1"/>
  <c r="H458" i="1"/>
  <c r="T344" i="1"/>
  <c r="K344" i="1"/>
  <c r="H772" i="1"/>
  <c r="P772" i="1"/>
  <c r="Q772" i="1" s="1"/>
  <c r="AA249" i="1"/>
  <c r="H43" i="7"/>
  <c r="I43" i="7" s="1"/>
  <c r="H593" i="1"/>
  <c r="I593" i="1" s="1"/>
  <c r="P593" i="1"/>
  <c r="Q593" i="1" s="1"/>
  <c r="W33" i="6"/>
  <c r="H825" i="1"/>
  <c r="P825" i="1"/>
  <c r="Q825" i="1" s="1"/>
  <c r="T723" i="1"/>
  <c r="K723" i="1"/>
  <c r="AA140" i="1"/>
  <c r="H459" i="1"/>
  <c r="P459" i="1"/>
  <c r="Q459" i="1" s="1"/>
  <c r="T369" i="1"/>
  <c r="K369" i="1"/>
  <c r="T280" i="1"/>
  <c r="K280" i="1"/>
  <c r="P768" i="1"/>
  <c r="Q768" i="1" s="1"/>
  <c r="H768" i="1"/>
  <c r="AA153" i="1"/>
  <c r="H84" i="3"/>
  <c r="AA674" i="1"/>
  <c r="AB674" i="1" s="1"/>
  <c r="P218" i="1"/>
  <c r="Q218" i="1" s="1"/>
  <c r="H218" i="1"/>
  <c r="W61" i="6"/>
  <c r="T758" i="1"/>
  <c r="K758" i="1"/>
  <c r="R65" i="5"/>
  <c r="K65" i="5"/>
  <c r="AA139" i="3"/>
  <c r="AA599" i="1"/>
  <c r="AA142" i="3"/>
  <c r="H51" i="8"/>
  <c r="I51" i="8" s="1"/>
  <c r="AA549" i="1"/>
  <c r="K149" i="1"/>
  <c r="T149" i="1"/>
  <c r="H29" i="5"/>
  <c r="I29" i="5" s="1"/>
  <c r="AA282" i="1"/>
  <c r="K167" i="1"/>
  <c r="T167" i="1"/>
  <c r="K516" i="1"/>
  <c r="T516" i="1"/>
  <c r="AA683" i="1"/>
  <c r="AA379" i="1"/>
  <c r="P893" i="1"/>
  <c r="G892" i="1"/>
  <c r="H893" i="1"/>
  <c r="AA513" i="1"/>
  <c r="P883" i="1"/>
  <c r="Q883" i="1" s="1"/>
  <c r="H883" i="1"/>
  <c r="H26" i="5"/>
  <c r="AA152" i="1"/>
  <c r="R23" i="5"/>
  <c r="K23" i="5"/>
  <c r="AA736" i="1"/>
  <c r="W19" i="7"/>
  <c r="X19" i="7" s="1"/>
  <c r="K631" i="1"/>
  <c r="T631" i="1"/>
  <c r="AA147" i="1"/>
  <c r="AB147" i="1" s="1"/>
  <c r="P159" i="1"/>
  <c r="Q159" i="1" s="1"/>
  <c r="H159" i="1"/>
  <c r="AA16" i="3"/>
  <c r="T778" i="1"/>
  <c r="K778" i="1"/>
  <c r="R63" i="6"/>
  <c r="K63" i="6"/>
  <c r="AA509" i="1"/>
  <c r="P331" i="1"/>
  <c r="Q331" i="1" s="1"/>
  <c r="H331" i="1"/>
  <c r="I331" i="1" s="1"/>
  <c r="K74" i="8"/>
  <c r="R74" i="8"/>
  <c r="P500" i="1"/>
  <c r="Q500" i="1" s="1"/>
  <c r="H500" i="1"/>
  <c r="T807" i="1"/>
  <c r="K807" i="1"/>
  <c r="K515" i="1"/>
  <c r="T515" i="1"/>
  <c r="K635" i="1"/>
  <c r="T635" i="1"/>
  <c r="K186" i="1"/>
  <c r="T186" i="1"/>
  <c r="P187" i="1"/>
  <c r="Q187" i="1" s="1"/>
  <c r="H187" i="1"/>
  <c r="I187" i="1" s="1"/>
  <c r="H78" i="6"/>
  <c r="K137" i="1"/>
  <c r="T137" i="1"/>
  <c r="H55" i="5"/>
  <c r="K576" i="1"/>
  <c r="T576" i="1"/>
  <c r="R59" i="5"/>
  <c r="K59" i="5"/>
  <c r="AA444" i="1"/>
  <c r="K597" i="1"/>
  <c r="T597" i="1"/>
  <c r="P454" i="1"/>
  <c r="Q454" i="1" s="1"/>
  <c r="H454" i="1"/>
  <c r="H298" i="1"/>
  <c r="I298" i="1" s="1"/>
  <c r="P298" i="1"/>
  <c r="Q298" i="1" s="1"/>
  <c r="K51" i="1"/>
  <c r="T51" i="1"/>
  <c r="W54" i="8"/>
  <c r="K65" i="1"/>
  <c r="T65" i="1"/>
  <c r="AA370" i="1"/>
  <c r="AA23" i="3"/>
  <c r="T825" i="1"/>
  <c r="K825" i="1"/>
  <c r="K106" i="3"/>
  <c r="T106" i="3"/>
  <c r="K309" i="1"/>
  <c r="T309" i="1"/>
  <c r="AA296" i="1"/>
  <c r="P302" i="1"/>
  <c r="Q302" i="1" s="1"/>
  <c r="H302" i="1"/>
  <c r="T517" i="1"/>
  <c r="K517" i="1"/>
  <c r="H40" i="7"/>
  <c r="AE878" i="1"/>
  <c r="H87" i="3"/>
  <c r="H45" i="8"/>
  <c r="AE869" i="1"/>
  <c r="AA687" i="1"/>
  <c r="AB687" i="1" s="1"/>
  <c r="P428" i="1"/>
  <c r="Q428" i="1" s="1"/>
  <c r="H428" i="1"/>
  <c r="I428" i="1" s="1"/>
  <c r="AE568" i="1"/>
  <c r="AA134" i="1"/>
  <c r="AB134" i="1" s="1"/>
  <c r="H334" i="1"/>
  <c r="I334" i="1" s="1"/>
  <c r="AA126" i="1"/>
  <c r="P365" i="1"/>
  <c r="H365" i="1"/>
  <c r="I365" i="1" s="1"/>
  <c r="T176" i="1"/>
  <c r="K176" i="1"/>
  <c r="AA285" i="1"/>
  <c r="K164" i="1"/>
  <c r="T164" i="1"/>
  <c r="AA19" i="1"/>
  <c r="K446" i="1"/>
  <c r="T446" i="1"/>
  <c r="AA615" i="1"/>
  <c r="T586" i="1"/>
  <c r="K586" i="1"/>
  <c r="AA265" i="1"/>
  <c r="K684" i="1"/>
  <c r="T684" i="1"/>
  <c r="H19" i="3"/>
  <c r="H362" i="1"/>
  <c r="P362" i="1"/>
  <c r="H480" i="1"/>
  <c r="P480" i="1"/>
  <c r="Q480" i="1" s="1"/>
  <c r="H31" i="1"/>
  <c r="I31" i="1" s="1"/>
  <c r="P31" i="1"/>
  <c r="Q31" i="1" s="1"/>
  <c r="W47" i="5"/>
  <c r="AE178" i="3"/>
  <c r="H661" i="1"/>
  <c r="I661" i="1" s="1"/>
  <c r="P661" i="1"/>
  <c r="Q661" i="1" s="1"/>
  <c r="H30" i="7"/>
  <c r="H63" i="8"/>
  <c r="AA40" i="3"/>
  <c r="AB40" i="3" s="1"/>
  <c r="P393" i="1"/>
  <c r="Q393" i="1" s="1"/>
  <c r="H393" i="1"/>
  <c r="AA11" i="3"/>
  <c r="AA752" i="1"/>
  <c r="W44" i="7"/>
  <c r="AA598" i="1"/>
  <c r="AA106" i="1"/>
  <c r="H878" i="1"/>
  <c r="P878" i="1"/>
  <c r="Q878" i="1" s="1"/>
  <c r="AA119" i="1"/>
  <c r="AA57" i="8"/>
  <c r="P95" i="1"/>
  <c r="Q95" i="1" s="1"/>
  <c r="H95" i="1"/>
  <c r="W49" i="6"/>
  <c r="AA688" i="1"/>
  <c r="H46" i="7"/>
  <c r="I46" i="7" s="1"/>
  <c r="AA259" i="1"/>
  <c r="K605" i="1"/>
  <c r="T605" i="1"/>
  <c r="P214" i="1"/>
  <c r="Q214" i="1" s="1"/>
  <c r="H214" i="1"/>
  <c r="P679" i="1"/>
  <c r="Q679" i="1" s="1"/>
  <c r="H679" i="1"/>
  <c r="AA210" i="1"/>
  <c r="H425" i="1"/>
  <c r="I425" i="1" s="1"/>
  <c r="T94" i="3"/>
  <c r="K94" i="3"/>
  <c r="AA163" i="3"/>
  <c r="H74" i="8"/>
  <c r="I74" i="8" s="1"/>
  <c r="H6" i="7"/>
  <c r="H175" i="3"/>
  <c r="P175" i="3"/>
  <c r="Q175" i="3" s="1"/>
  <c r="R39" i="7"/>
  <c r="K39" i="7"/>
  <c r="H81" i="3"/>
  <c r="H108" i="3"/>
  <c r="I108" i="3" s="1"/>
  <c r="P654" i="1"/>
  <c r="Q654" i="1" s="1"/>
  <c r="H654" i="1"/>
  <c r="AA31" i="1"/>
  <c r="K89" i="1"/>
  <c r="T89" i="1"/>
  <c r="K219" i="1"/>
  <c r="T219" i="1"/>
  <c r="K40" i="7"/>
  <c r="R40" i="7"/>
  <c r="T28" i="3"/>
  <c r="K28" i="3"/>
  <c r="N746" i="1"/>
  <c r="O746" i="1" s="1"/>
  <c r="P746" i="1"/>
  <c r="Q746" i="1" s="1"/>
  <c r="AA681" i="1"/>
  <c r="AA469" i="1"/>
  <c r="AB469" i="1" s="1"/>
  <c r="H268" i="1"/>
  <c r="P268" i="1"/>
  <c r="Q268" i="1" s="1"/>
  <c r="AA553" i="1"/>
  <c r="H82" i="3"/>
  <c r="H474" i="1"/>
  <c r="P474" i="1"/>
  <c r="Q474" i="1" s="1"/>
  <c r="K122" i="1"/>
  <c r="T122" i="1"/>
  <c r="W65" i="5"/>
  <c r="K823" i="1"/>
  <c r="T823" i="1"/>
  <c r="AA436" i="1"/>
  <c r="T784" i="1"/>
  <c r="K784" i="1"/>
  <c r="T692" i="1"/>
  <c r="K692" i="1"/>
  <c r="T691" i="1"/>
  <c r="K691" i="1"/>
  <c r="T671" i="1"/>
  <c r="K671" i="1"/>
  <c r="P464" i="1"/>
  <c r="Q464" i="1" s="1"/>
  <c r="H464" i="1"/>
  <c r="T467" i="1"/>
  <c r="K467" i="1"/>
  <c r="H176" i="1"/>
  <c r="P176" i="1"/>
  <c r="Q176" i="1" s="1"/>
  <c r="AA23" i="1"/>
  <c r="R44" i="8"/>
  <c r="K44" i="8"/>
  <c r="H886" i="1"/>
  <c r="P886" i="1"/>
  <c r="Q886" i="1" s="1"/>
  <c r="T730" i="1"/>
  <c r="K730" i="1"/>
  <c r="T187" i="1"/>
  <c r="K187" i="1"/>
  <c r="AA804" i="1"/>
  <c r="H471" i="1"/>
  <c r="I471" i="1" s="1"/>
  <c r="P471" i="1"/>
  <c r="Q471" i="1" s="1"/>
  <c r="AA534" i="1"/>
  <c r="K412" i="1"/>
  <c r="T412" i="1"/>
  <c r="H25" i="8"/>
  <c r="R22" i="5"/>
  <c r="K22" i="5"/>
  <c r="P758" i="1"/>
  <c r="Q758" i="1" s="1"/>
  <c r="H758" i="1"/>
  <c r="I758" i="1" s="1"/>
  <c r="H143" i="3"/>
  <c r="I143" i="3" s="1"/>
  <c r="P617" i="1"/>
  <c r="Q617" i="1" s="1"/>
  <c r="H617" i="1"/>
  <c r="P398" i="1"/>
  <c r="Q398" i="1" s="1"/>
  <c r="H398" i="1"/>
  <c r="I398" i="1" s="1"/>
  <c r="P150" i="1"/>
  <c r="Q150" i="1" s="1"/>
  <c r="H150" i="1"/>
  <c r="AA732" i="1"/>
  <c r="K554" i="1"/>
  <c r="T554" i="1"/>
  <c r="AA372" i="1"/>
  <c r="AA135" i="3"/>
  <c r="AB135" i="3" s="1"/>
  <c r="H785" i="1"/>
  <c r="T520" i="1"/>
  <c r="K520" i="1"/>
  <c r="H48" i="5"/>
  <c r="T744" i="1"/>
  <c r="K744" i="1"/>
  <c r="AE587" i="1"/>
  <c r="AA113" i="1"/>
  <c r="K71" i="3"/>
  <c r="T71" i="3"/>
  <c r="AA701" i="1"/>
  <c r="AA428" i="1"/>
  <c r="H255" i="1"/>
  <c r="P255" i="1"/>
  <c r="Q255" i="1" s="1"/>
  <c r="AA164" i="1"/>
  <c r="H717" i="1"/>
  <c r="P323" i="1"/>
  <c r="Q323" i="1" s="1"/>
  <c r="H323" i="1"/>
  <c r="R78" i="6"/>
  <c r="K78" i="6"/>
  <c r="H309" i="1"/>
  <c r="I309" i="1" s="1"/>
  <c r="P309" i="1"/>
  <c r="Q309" i="1" s="1"/>
  <c r="AA506" i="1"/>
  <c r="H553" i="1"/>
  <c r="I553" i="1" s="1"/>
  <c r="AA653" i="1"/>
  <c r="P800" i="1"/>
  <c r="Q800" i="1" s="1"/>
  <c r="N800" i="1"/>
  <c r="O800" i="1" s="1"/>
  <c r="AA245" i="1"/>
  <c r="P658" i="1"/>
  <c r="Q658" i="1" s="1"/>
  <c r="N658" i="1"/>
  <c r="O658" i="1" s="1"/>
  <c r="AA630" i="1"/>
  <c r="K497" i="1"/>
  <c r="T497" i="1"/>
  <c r="P178" i="1"/>
  <c r="Q178" i="1" s="1"/>
  <c r="H178" i="1"/>
  <c r="K738" i="1"/>
  <c r="T738" i="1"/>
  <c r="W55" i="6"/>
  <c r="AA640" i="1"/>
  <c r="P692" i="1"/>
  <c r="Q692" i="1" s="1"/>
  <c r="H692" i="1"/>
  <c r="I692" i="1" s="1"/>
  <c r="W23" i="7"/>
  <c r="K191" i="1"/>
  <c r="T191" i="1"/>
  <c r="AA141" i="3"/>
  <c r="W67" i="8"/>
  <c r="T139" i="3"/>
  <c r="K139" i="3"/>
  <c r="T458" i="1"/>
  <c r="K458" i="1"/>
  <c r="H267" i="1"/>
  <c r="P267" i="1"/>
  <c r="Q267" i="1" s="1"/>
  <c r="AA442" i="1"/>
  <c r="T404" i="1"/>
  <c r="K404" i="1"/>
  <c r="AA242" i="1"/>
  <c r="H700" i="1"/>
  <c r="I700" i="1" s="1"/>
  <c r="P700" i="1"/>
  <c r="Q700" i="1" s="1"/>
  <c r="P586" i="1"/>
  <c r="Q586" i="1" s="1"/>
  <c r="H586" i="1"/>
  <c r="T139" i="1"/>
  <c r="K139" i="1"/>
  <c r="K306" i="1"/>
  <c r="T306" i="1"/>
  <c r="P349" i="1"/>
  <c r="Q349" i="1" s="1"/>
  <c r="H349" i="1"/>
  <c r="W46" i="7"/>
  <c r="AE868" i="1"/>
  <c r="K12" i="5"/>
  <c r="R12" i="5"/>
  <c r="P194" i="1"/>
  <c r="Q194" i="1" s="1"/>
  <c r="H194" i="1"/>
  <c r="H104" i="1"/>
  <c r="I104" i="1" s="1"/>
  <c r="P104" i="1"/>
  <c r="Q104" i="1" s="1"/>
  <c r="P680" i="1"/>
  <c r="Q680" i="1" s="1"/>
  <c r="H680" i="1"/>
  <c r="H559" i="1"/>
  <c r="I559" i="1" s="1"/>
  <c r="P559" i="1"/>
  <c r="Q559" i="1" s="1"/>
  <c r="AA675" i="1"/>
  <c r="K73" i="1"/>
  <c r="T73" i="1"/>
  <c r="K706" i="1"/>
  <c r="T706" i="1"/>
  <c r="T56" i="1"/>
  <c r="K56" i="1"/>
  <c r="R19" i="7"/>
  <c r="K19" i="7"/>
  <c r="P382" i="1"/>
  <c r="Q382" i="1" s="1"/>
  <c r="H382" i="1"/>
  <c r="I382" i="1" s="1"/>
  <c r="P155" i="1"/>
  <c r="Q155" i="1" s="1"/>
  <c r="H155" i="1"/>
  <c r="K298" i="1"/>
  <c r="T298" i="1"/>
  <c r="P690" i="1"/>
  <c r="Q690" i="1" s="1"/>
  <c r="H690" i="1"/>
  <c r="K623" i="1"/>
  <c r="T623" i="1"/>
  <c r="T212" i="1"/>
  <c r="K212" i="1"/>
  <c r="H53" i="8"/>
  <c r="I53" i="8" s="1"/>
  <c r="AA194" i="1"/>
  <c r="P119" i="1"/>
  <c r="Q119" i="1" s="1"/>
  <c r="H119" i="1"/>
  <c r="I119" i="1" s="1"/>
  <c r="H609" i="1"/>
  <c r="I609" i="1" s="1"/>
  <c r="P609" i="1"/>
  <c r="Q609" i="1" s="1"/>
  <c r="T305" i="1"/>
  <c r="K305" i="1"/>
  <c r="AA67" i="3"/>
  <c r="K675" i="1"/>
  <c r="T675" i="1"/>
  <c r="K94" i="1"/>
  <c r="T94" i="1"/>
  <c r="P598" i="1"/>
  <c r="Q598" i="1" s="1"/>
  <c r="H598" i="1"/>
  <c r="AA707" i="1"/>
  <c r="AB707" i="1" s="1"/>
  <c r="H469" i="1"/>
  <c r="P469" i="1"/>
  <c r="Q469" i="1" s="1"/>
  <c r="H81" i="1"/>
  <c r="P81" i="1"/>
  <c r="Q81" i="1" s="1"/>
  <c r="AA88" i="1"/>
  <c r="H348" i="1"/>
  <c r="I348" i="1" s="1"/>
  <c r="P348" i="1"/>
  <c r="Q348" i="1" s="1"/>
  <c r="H701" i="1"/>
  <c r="I701" i="1" s="1"/>
  <c r="P701" i="1"/>
  <c r="Q701" i="1" s="1"/>
  <c r="H677" i="1"/>
  <c r="I677" i="1" s="1"/>
  <c r="K48" i="5"/>
  <c r="R48" i="5"/>
  <c r="T443" i="1"/>
  <c r="K443" i="1"/>
  <c r="T105" i="1"/>
  <c r="K105" i="1"/>
  <c r="T40" i="1"/>
  <c r="K40" i="1"/>
  <c r="R35" i="5"/>
  <c r="K35" i="5"/>
  <c r="AA98" i="1"/>
  <c r="K295" i="1"/>
  <c r="T295" i="1"/>
  <c r="P579" i="1"/>
  <c r="Q579" i="1" s="1"/>
  <c r="H579" i="1"/>
  <c r="AA74" i="1"/>
  <c r="K42" i="7"/>
  <c r="R42" i="7"/>
  <c r="H30" i="6"/>
  <c r="H528" i="1"/>
  <c r="P643" i="1"/>
  <c r="Q643" i="1" s="1"/>
  <c r="H643" i="1"/>
  <c r="I643" i="1" s="1"/>
  <c r="P754" i="1"/>
  <c r="Q754" i="1" s="1"/>
  <c r="H754" i="1"/>
  <c r="I754" i="1" s="1"/>
  <c r="AA138" i="3"/>
  <c r="W66" i="5"/>
  <c r="K97" i="3"/>
  <c r="T97" i="3"/>
  <c r="W74" i="8"/>
  <c r="T407" i="1"/>
  <c r="K407" i="1"/>
  <c r="T223" i="1"/>
  <c r="K223" i="1"/>
  <c r="P684" i="1"/>
  <c r="Q684" i="1" s="1"/>
  <c r="H684" i="1"/>
  <c r="AA635" i="1"/>
  <c r="I635" i="1"/>
  <c r="P165" i="1"/>
  <c r="Q165" i="1" s="1"/>
  <c r="H165" i="1"/>
  <c r="P168" i="1"/>
  <c r="Q168" i="1" s="1"/>
  <c r="H168" i="1"/>
  <c r="AA619" i="1"/>
  <c r="K50" i="7"/>
  <c r="R50" i="7"/>
  <c r="K250" i="1"/>
  <c r="T250" i="1"/>
  <c r="H37" i="8"/>
  <c r="H12" i="8"/>
  <c r="K461" i="1"/>
  <c r="T461" i="1"/>
  <c r="H233" i="1"/>
  <c r="I233" i="1" s="1"/>
  <c r="P233" i="1"/>
  <c r="Q233" i="1" s="1"/>
  <c r="AA523" i="1"/>
  <c r="P117" i="1"/>
  <c r="Q117" i="1" s="1"/>
  <c r="H117" i="1"/>
  <c r="I117" i="1" s="1"/>
  <c r="H147" i="1"/>
  <c r="I147" i="1" s="1"/>
  <c r="P147" i="1"/>
  <c r="H429" i="1"/>
  <c r="I429" i="1" s="1"/>
  <c r="W73" i="8"/>
  <c r="H107" i="3"/>
  <c r="K47" i="5"/>
  <c r="R47" i="5"/>
  <c r="T428" i="1"/>
  <c r="K428" i="1"/>
  <c r="AA705" i="1"/>
  <c r="AA463" i="1"/>
  <c r="AA612" i="1"/>
  <c r="T687" i="1"/>
  <c r="K687" i="1"/>
  <c r="H38" i="1"/>
  <c r="K580" i="1"/>
  <c r="T580" i="1"/>
  <c r="T739" i="1"/>
  <c r="K739" i="1"/>
  <c r="AA677" i="1"/>
  <c r="AA596" i="1"/>
  <c r="R15" i="8"/>
  <c r="K15" i="8"/>
  <c r="K16" i="3"/>
  <c r="T16" i="3"/>
  <c r="AA109" i="1"/>
  <c r="T160" i="1"/>
  <c r="K160" i="1"/>
  <c r="K457" i="1"/>
  <c r="T457" i="1"/>
  <c r="K70" i="6"/>
  <c r="R70" i="6"/>
  <c r="W36" i="6"/>
  <c r="W76" i="6"/>
  <c r="H310" i="1"/>
  <c r="I310" i="1" s="1"/>
  <c r="P310" i="1"/>
  <c r="Q310" i="1" s="1"/>
  <c r="T637" i="1"/>
  <c r="K637" i="1"/>
  <c r="AA164" i="3"/>
  <c r="H204" i="1"/>
  <c r="AA691" i="1"/>
  <c r="K218" i="1"/>
  <c r="T218" i="1"/>
  <c r="T39" i="1"/>
  <c r="K39" i="1"/>
  <c r="H46" i="1"/>
  <c r="K287" i="1"/>
  <c r="T287" i="1"/>
  <c r="T165" i="1"/>
  <c r="K165" i="1"/>
  <c r="AA85" i="3"/>
  <c r="W29" i="7"/>
  <c r="P27" i="1"/>
  <c r="Q27" i="1" s="1"/>
  <c r="H27" i="1"/>
  <c r="I27" i="1" s="1"/>
  <c r="H781" i="1"/>
  <c r="P781" i="1"/>
  <c r="Q781" i="1" s="1"/>
  <c r="K34" i="3"/>
  <c r="T34" i="3"/>
  <c r="P686" i="1"/>
  <c r="Q686" i="1" s="1"/>
  <c r="H686" i="1"/>
  <c r="I686" i="1" s="1"/>
  <c r="K544" i="1"/>
  <c r="T544" i="1"/>
  <c r="K386" i="1"/>
  <c r="T386" i="1"/>
  <c r="P283" i="1"/>
  <c r="Q283" i="1" s="1"/>
  <c r="H283" i="1"/>
  <c r="K549" i="1"/>
  <c r="T549" i="1"/>
  <c r="K53" i="5"/>
  <c r="R53" i="5"/>
  <c r="T24" i="3"/>
  <c r="K24" i="3"/>
  <c r="K732" i="1"/>
  <c r="T732" i="1"/>
  <c r="P124" i="1"/>
  <c r="Q124" i="1" s="1"/>
  <c r="H124" i="1"/>
  <c r="K550" i="1"/>
  <c r="T550" i="1"/>
  <c r="R56" i="5"/>
  <c r="K56" i="5"/>
  <c r="H134" i="3"/>
  <c r="K68" i="1"/>
  <c r="T68" i="1"/>
  <c r="AA173" i="1"/>
  <c r="AB173" i="1" s="1"/>
  <c r="W58" i="8"/>
  <c r="K128" i="1"/>
  <c r="T128" i="1"/>
  <c r="T815" i="1"/>
  <c r="K815" i="1"/>
  <c r="K581" i="1"/>
  <c r="T581" i="1"/>
  <c r="R76" i="6"/>
  <c r="K76" i="6"/>
  <c r="P100" i="1"/>
  <c r="Q100" i="1" s="1"/>
  <c r="H100" i="1"/>
  <c r="I100" i="1" s="1"/>
  <c r="H63" i="1"/>
  <c r="I63" i="1" s="1"/>
  <c r="P63" i="1"/>
  <c r="Q63" i="1" s="1"/>
  <c r="H15" i="5"/>
  <c r="I15" i="5" s="1"/>
  <c r="AA743" i="1"/>
  <c r="W12" i="6"/>
  <c r="AA200" i="1"/>
  <c r="AB200" i="1" s="1"/>
  <c r="AA75" i="1"/>
  <c r="T124" i="1"/>
  <c r="K124" i="1"/>
  <c r="K21" i="1"/>
  <c r="T21" i="1"/>
  <c r="H495" i="1"/>
  <c r="P495" i="1"/>
  <c r="Q495" i="1" s="1"/>
  <c r="H165" i="3"/>
  <c r="H209" i="1"/>
  <c r="P209" i="1"/>
  <c r="Q209" i="1" s="1"/>
  <c r="R63" i="8"/>
  <c r="K63" i="8"/>
  <c r="P280" i="1"/>
  <c r="Q280" i="1" s="1"/>
  <c r="H280" i="1"/>
  <c r="T314" i="1"/>
  <c r="K314" i="1"/>
  <c r="H70" i="6"/>
  <c r="I70" i="6" s="1"/>
  <c r="AA455" i="1"/>
  <c r="T700" i="1"/>
  <c r="K700" i="1"/>
  <c r="AA135" i="1"/>
  <c r="AA121" i="1"/>
  <c r="AB121" i="1" s="1"/>
  <c r="AA546" i="1"/>
  <c r="K11" i="3"/>
  <c r="T11" i="3"/>
  <c r="AA158" i="1"/>
  <c r="W38" i="5"/>
  <c r="X38" i="5" s="1"/>
  <c r="I38" i="5"/>
  <c r="W42" i="7"/>
  <c r="H520" i="1"/>
  <c r="T632" i="1"/>
  <c r="K632" i="1"/>
  <c r="AA693" i="1"/>
  <c r="AA92" i="3"/>
  <c r="AA738" i="1"/>
  <c r="H730" i="1"/>
  <c r="P730" i="1"/>
  <c r="Q730" i="1" s="1"/>
  <c r="AA99" i="1"/>
  <c r="K50" i="5"/>
  <c r="R50" i="5"/>
  <c r="AA29" i="3"/>
  <c r="AB29" i="3" s="1"/>
  <c r="T320" i="1"/>
  <c r="K320" i="1"/>
  <c r="AA196" i="1"/>
  <c r="H59" i="5"/>
  <c r="AA272" i="1"/>
  <c r="K742" i="1"/>
  <c r="T742" i="1"/>
  <c r="K396" i="1"/>
  <c r="T396" i="1"/>
  <c r="H710" i="1"/>
  <c r="P710" i="1"/>
  <c r="Q710" i="1" s="1"/>
  <c r="AA254" i="1"/>
  <c r="R38" i="6"/>
  <c r="K38" i="6"/>
  <c r="AA404" i="1"/>
  <c r="T652" i="1"/>
  <c r="K652" i="1"/>
  <c r="T427" i="1"/>
  <c r="K427" i="1"/>
  <c r="T61" i="1"/>
  <c r="K61" i="1"/>
  <c r="T275" i="1"/>
  <c r="K275" i="1"/>
  <c r="H492" i="1"/>
  <c r="I492" i="1" s="1"/>
  <c r="P492" i="1"/>
  <c r="Q492" i="1" s="1"/>
  <c r="H7" i="3"/>
  <c r="P406" i="1"/>
  <c r="Q406" i="1" s="1"/>
  <c r="H406" i="1"/>
  <c r="H308" i="1"/>
  <c r="P308" i="1"/>
  <c r="Q308" i="1" s="1"/>
  <c r="W68" i="8"/>
  <c r="AA181" i="1"/>
  <c r="T97" i="1"/>
  <c r="K97" i="1"/>
  <c r="W49" i="5"/>
  <c r="H720" i="1"/>
  <c r="P720" i="1"/>
  <c r="Q720" i="1" s="1"/>
  <c r="H36" i="6"/>
  <c r="I36" i="6" s="1"/>
  <c r="R59" i="6"/>
  <c r="K59" i="6"/>
  <c r="H47" i="7"/>
  <c r="I47" i="7" s="1"/>
  <c r="W73" i="6"/>
  <c r="H284" i="1"/>
  <c r="P284" i="1"/>
  <c r="Q284" i="1" s="1"/>
  <c r="K693" i="1"/>
  <c r="T693" i="1"/>
  <c r="H467" i="1"/>
  <c r="I467" i="1" s="1"/>
  <c r="P467" i="1"/>
  <c r="Q467" i="1" s="1"/>
  <c r="K256" i="1"/>
  <c r="T256" i="1"/>
  <c r="AA696" i="1"/>
  <c r="T22" i="1"/>
  <c r="K22" i="1"/>
  <c r="K760" i="1"/>
  <c r="T760" i="1"/>
  <c r="K810" i="1"/>
  <c r="T810" i="1"/>
  <c r="AA501" i="1"/>
  <c r="T813" i="1"/>
  <c r="K813" i="1"/>
  <c r="AA811" i="1"/>
  <c r="H19" i="7"/>
  <c r="I19" i="7" s="1"/>
  <c r="P637" i="1"/>
  <c r="Q637" i="1" s="1"/>
  <c r="H637" i="1"/>
  <c r="W52" i="5"/>
  <c r="AA298" i="1"/>
  <c r="H216" i="1"/>
  <c r="P216" i="1"/>
  <c r="Q216" i="1" s="1"/>
  <c r="P336" i="1"/>
  <c r="Q336" i="1" s="1"/>
  <c r="H336" i="1"/>
  <c r="I336" i="1" s="1"/>
  <c r="AA424" i="1"/>
  <c r="T672" i="1"/>
  <c r="K672" i="1"/>
  <c r="H569" i="1"/>
  <c r="H95" i="3"/>
  <c r="AA346" i="1"/>
  <c r="AB346" i="1" s="1"/>
  <c r="H378" i="1"/>
  <c r="I378" i="1" s="1"/>
  <c r="P378" i="1"/>
  <c r="Q378" i="1" s="1"/>
  <c r="AA792" i="1"/>
  <c r="AA103" i="3"/>
  <c r="T496" i="1"/>
  <c r="K496" i="1"/>
  <c r="P815" i="1"/>
  <c r="Q815" i="1" s="1"/>
  <c r="H815" i="1"/>
  <c r="AA562" i="1"/>
  <c r="K53" i="7"/>
  <c r="R53" i="7"/>
  <c r="N160" i="3"/>
  <c r="O160" i="3" s="1"/>
  <c r="P160" i="3"/>
  <c r="Q160" i="3" s="1"/>
  <c r="H632" i="1"/>
  <c r="P632" i="1"/>
  <c r="Q632" i="1" s="1"/>
  <c r="AA729" i="1"/>
  <c r="AA644" i="1"/>
  <c r="T394" i="1"/>
  <c r="K394" i="1"/>
  <c r="H22" i="6"/>
  <c r="K148" i="1"/>
  <c r="T148" i="1"/>
  <c r="K809" i="1"/>
  <c r="T809" i="1"/>
  <c r="W50" i="7"/>
  <c r="P763" i="1"/>
  <c r="Q763" i="1" s="1"/>
  <c r="H763" i="1"/>
  <c r="K60" i="3"/>
  <c r="T60" i="3"/>
  <c r="AA240" i="1"/>
  <c r="W34" i="7"/>
  <c r="K470" i="1"/>
  <c r="T470" i="1"/>
  <c r="AA336" i="1"/>
  <c r="T610" i="1"/>
  <c r="K610" i="1"/>
  <c r="AA690" i="1"/>
  <c r="AA655" i="1"/>
  <c r="I655" i="1"/>
  <c r="AA55" i="1"/>
  <c r="K546" i="1"/>
  <c r="T546" i="1"/>
  <c r="AA143" i="1"/>
  <c r="AA277" i="1"/>
  <c r="H551" i="1"/>
  <c r="I551" i="1" s="1"/>
  <c r="K630" i="1"/>
  <c r="T630" i="1"/>
  <c r="H59" i="8"/>
  <c r="AA672" i="1"/>
  <c r="T290" i="1"/>
  <c r="K290" i="1"/>
  <c r="W55" i="7"/>
  <c r="X55" i="7" s="1"/>
  <c r="K603" i="1"/>
  <c r="T603" i="1"/>
  <c r="AA189" i="1"/>
  <c r="AB189" i="1" s="1"/>
  <c r="H223" i="1"/>
  <c r="P223" i="1"/>
  <c r="Q223" i="1" s="1"/>
  <c r="AA608" i="1"/>
  <c r="T349" i="1"/>
  <c r="K349" i="1"/>
  <c r="H69" i="6"/>
  <c r="K117" i="3"/>
  <c r="T117" i="3"/>
  <c r="AA54" i="7"/>
  <c r="AA77" i="1"/>
  <c r="AB77" i="1" s="1"/>
  <c r="AE764" i="1"/>
  <c r="P806" i="1"/>
  <c r="Q806" i="1" s="1"/>
  <c r="H806" i="1"/>
  <c r="H130" i="3"/>
  <c r="W44" i="5"/>
  <c r="T153" i="3"/>
  <c r="H56" i="5"/>
  <c r="AA72" i="3"/>
  <c r="P631" i="1"/>
  <c r="Q631" i="1" s="1"/>
  <c r="H631" i="1"/>
  <c r="I631" i="1" s="1"/>
  <c r="T190" i="1"/>
  <c r="K190" i="1"/>
  <c r="H503" i="1"/>
  <c r="H743" i="1"/>
  <c r="P743" i="1"/>
  <c r="Q743" i="1" s="1"/>
  <c r="T74" i="1"/>
  <c r="K74" i="1"/>
  <c r="AA211" i="1"/>
  <c r="AB211" i="1" s="1"/>
  <c r="P623" i="1"/>
  <c r="Q623" i="1" s="1"/>
  <c r="H623" i="1"/>
  <c r="T119" i="1"/>
  <c r="K119" i="1"/>
  <c r="AA146" i="3"/>
  <c r="P799" i="1"/>
  <c r="Q799" i="1" s="1"/>
  <c r="N799" i="1"/>
  <c r="O799" i="1" s="1"/>
  <c r="R44" i="7"/>
  <c r="K44" i="7"/>
  <c r="AA544" i="1"/>
  <c r="H61" i="6"/>
  <c r="I61" i="6" s="1"/>
  <c r="H625" i="1"/>
  <c r="P625" i="1"/>
  <c r="Q625" i="1" s="1"/>
  <c r="AA63" i="3"/>
  <c r="T403" i="1"/>
  <c r="K403" i="1"/>
  <c r="K405" i="1"/>
  <c r="T405" i="1"/>
  <c r="H832" i="1"/>
  <c r="P832" i="1"/>
  <c r="Q832" i="1" s="1"/>
  <c r="AA65" i="6"/>
  <c r="H416" i="1"/>
  <c r="I416" i="1" s="1"/>
  <c r="P416" i="1"/>
  <c r="Q416" i="1" s="1"/>
  <c r="AA765" i="1"/>
  <c r="W53" i="5"/>
  <c r="AA671" i="1"/>
  <c r="K136" i="1"/>
  <c r="T136" i="1"/>
  <c r="AA417" i="1"/>
  <c r="H665" i="1"/>
  <c r="P665" i="1"/>
  <c r="Q665" i="1" s="1"/>
  <c r="K103" i="3"/>
  <c r="T103" i="3"/>
  <c r="T719" i="1"/>
  <c r="K719" i="1"/>
  <c r="AA163" i="1"/>
  <c r="H773" i="1"/>
  <c r="P773" i="1"/>
  <c r="Q773" i="1" s="1"/>
  <c r="AA371" i="1"/>
  <c r="AA700" i="1"/>
  <c r="P639" i="1"/>
  <c r="Q639" i="1" s="1"/>
  <c r="H639" i="1"/>
  <c r="I639" i="1" s="1"/>
  <c r="K102" i="3"/>
  <c r="T102" i="3"/>
  <c r="K73" i="8"/>
  <c r="R73" i="8"/>
  <c r="AA476" i="1"/>
  <c r="H713" i="1"/>
  <c r="P713" i="1"/>
  <c r="Q713" i="1" s="1"/>
  <c r="T459" i="1"/>
  <c r="K459" i="1"/>
  <c r="P805" i="1"/>
  <c r="Q805" i="1" s="1"/>
  <c r="H805" i="1"/>
  <c r="I805" i="1" s="1"/>
  <c r="AE159" i="3"/>
  <c r="AA616" i="1"/>
  <c r="K157" i="1"/>
  <c r="T157" i="1"/>
  <c r="P149" i="1"/>
  <c r="Q149" i="1" s="1"/>
  <c r="H149" i="1"/>
  <c r="H741" i="1"/>
  <c r="I741" i="1" s="1"/>
  <c r="P741" i="1"/>
  <c r="Q741" i="1" s="1"/>
  <c r="AA92" i="1"/>
  <c r="P775" i="1"/>
  <c r="Q775" i="1" s="1"/>
  <c r="H775" i="1"/>
  <c r="I775" i="1" s="1"/>
  <c r="W59" i="8"/>
  <c r="H810" i="1"/>
  <c r="P810" i="1"/>
  <c r="Q810" i="1" s="1"/>
  <c r="H49" i="6"/>
  <c r="K763" i="1"/>
  <c r="T763" i="1"/>
  <c r="P422" i="1"/>
  <c r="Q422" i="1" s="1"/>
  <c r="H422" i="1"/>
  <c r="AA558" i="1"/>
  <c r="I558" i="1"/>
  <c r="P182" i="1"/>
  <c r="Q182" i="1" s="1"/>
  <c r="H182" i="1"/>
  <c r="I182" i="1" s="1"/>
  <c r="H23" i="7"/>
  <c r="I23" i="7" s="1"/>
  <c r="R30" i="7"/>
  <c r="K30" i="7"/>
  <c r="H160" i="1"/>
  <c r="P160" i="1"/>
  <c r="Q160" i="1" s="1"/>
  <c r="AA803" i="1"/>
  <c r="P140" i="1"/>
  <c r="Q140" i="1" s="1"/>
  <c r="H140" i="1"/>
  <c r="P345" i="1"/>
  <c r="Q345" i="1" s="1"/>
  <c r="H345" i="1"/>
  <c r="I345" i="1" s="1"/>
  <c r="T766" i="1"/>
  <c r="K766" i="1"/>
  <c r="AA65" i="1"/>
  <c r="AE865" i="1"/>
  <c r="P600" i="1"/>
  <c r="Q600" i="1" s="1"/>
  <c r="H600" i="1"/>
  <c r="I600" i="1" s="1"/>
  <c r="AA572" i="1"/>
  <c r="K244" i="1"/>
  <c r="T244" i="1"/>
  <c r="K146" i="3"/>
  <c r="T146" i="3"/>
  <c r="P76" i="1"/>
  <c r="Q76" i="1" s="1"/>
  <c r="H76" i="1"/>
  <c r="I76" i="1" s="1"/>
  <c r="AA56" i="3"/>
  <c r="AB56" i="3" s="1"/>
  <c r="T602" i="1"/>
  <c r="K602" i="1"/>
  <c r="T511" i="1"/>
  <c r="K511" i="1"/>
  <c r="H35" i="5"/>
  <c r="P111" i="1"/>
  <c r="Q111" i="1" s="1"/>
  <c r="H111" i="1"/>
  <c r="AA493" i="1"/>
  <c r="K468" i="1"/>
  <c r="T468" i="1"/>
  <c r="H286" i="1"/>
  <c r="I286" i="1" s="1"/>
  <c r="P286" i="1"/>
  <c r="Q286" i="1" s="1"/>
  <c r="AA342" i="1"/>
  <c r="AA480" i="1"/>
  <c r="H370" i="1"/>
  <c r="P370" i="1"/>
  <c r="Q370" i="1" s="1"/>
  <c r="H55" i="3"/>
  <c r="K152" i="1"/>
  <c r="T152" i="1"/>
  <c r="AA711" i="1"/>
  <c r="H570" i="1"/>
  <c r="I570" i="1" s="1"/>
  <c r="AA591" i="1"/>
  <c r="K77" i="6"/>
  <c r="R77" i="6"/>
  <c r="T456" i="1"/>
  <c r="K456" i="1"/>
  <c r="P51" i="1"/>
  <c r="Q51" i="1" s="1"/>
  <c r="H51" i="1"/>
  <c r="AA109" i="3"/>
  <c r="H460" i="1"/>
  <c r="P460" i="1"/>
  <c r="Q460" i="1" s="1"/>
  <c r="AA68" i="3"/>
  <c r="AB68" i="3" s="1"/>
  <c r="K80" i="6"/>
  <c r="R80" i="6"/>
  <c r="H93" i="3"/>
  <c r="W38" i="8"/>
  <c r="P89" i="1"/>
  <c r="Q89" i="1" s="1"/>
  <c r="H89" i="1"/>
  <c r="T177" i="1"/>
  <c r="K177" i="1"/>
  <c r="H706" i="1"/>
  <c r="I706" i="1" s="1"/>
  <c r="P706" i="1"/>
  <c r="Q706" i="1" s="1"/>
  <c r="K573" i="1"/>
  <c r="T573" i="1"/>
  <c r="H96" i="3"/>
  <c r="I96" i="3" s="1"/>
  <c r="AA714" i="1"/>
  <c r="AA8" i="3"/>
  <c r="K51" i="6"/>
  <c r="R51" i="6"/>
  <c r="AA289" i="1"/>
  <c r="P568" i="1"/>
  <c r="Q568" i="1" s="1"/>
  <c r="N568" i="1"/>
  <c r="O568" i="1" s="1"/>
  <c r="K200" i="1"/>
  <c r="T200" i="1"/>
  <c r="H29" i="7"/>
  <c r="I29" i="7" s="1"/>
  <c r="K15" i="5"/>
  <c r="R15" i="5"/>
  <c r="AA271" i="1"/>
  <c r="H70" i="5"/>
  <c r="I70" i="5" s="1"/>
  <c r="P328" i="1"/>
  <c r="Q328" i="1" s="1"/>
  <c r="H328" i="1"/>
  <c r="AA629" i="1"/>
  <c r="AE846" i="1"/>
  <c r="AA317" i="1"/>
  <c r="H727" i="1"/>
  <c r="H634" i="1"/>
  <c r="P634" i="1"/>
  <c r="Q634" i="1" s="1"/>
  <c r="P88" i="1"/>
  <c r="Q88" i="1" s="1"/>
  <c r="H88" i="1"/>
  <c r="I88" i="1" s="1"/>
  <c r="W63" i="8"/>
  <c r="T400" i="1"/>
  <c r="K400" i="1"/>
  <c r="P619" i="1"/>
  <c r="Q619" i="1" s="1"/>
  <c r="H619" i="1"/>
  <c r="AA613" i="1"/>
  <c r="H884" i="1"/>
  <c r="P884" i="1"/>
  <c r="Q884" i="1" s="1"/>
  <c r="R52" i="7"/>
  <c r="K52" i="7"/>
  <c r="W43" i="7"/>
  <c r="K55" i="3"/>
  <c r="T55" i="3"/>
  <c r="T662" i="1"/>
  <c r="K662" i="1"/>
  <c r="P217" i="1"/>
  <c r="Q217" i="1" s="1"/>
  <c r="H217" i="1"/>
  <c r="P414" i="1"/>
  <c r="Q414" i="1" s="1"/>
  <c r="H414" i="1"/>
  <c r="K663" i="1"/>
  <c r="T663" i="1"/>
  <c r="K318" i="1"/>
  <c r="T318" i="1"/>
  <c r="AA304" i="1"/>
  <c r="T231" i="1"/>
  <c r="K231" i="1"/>
  <c r="H698" i="1"/>
  <c r="P698" i="1"/>
  <c r="Q698" i="1" s="1"/>
  <c r="AA604" i="1"/>
  <c r="AA723" i="1"/>
  <c r="AB723" i="1" s="1"/>
  <c r="AA62" i="1"/>
  <c r="T376" i="1"/>
  <c r="K376" i="1"/>
  <c r="T93" i="3"/>
  <c r="K93" i="3"/>
  <c r="AA41" i="3"/>
  <c r="T644" i="1"/>
  <c r="K644" i="1"/>
  <c r="W80" i="6"/>
  <c r="AA685" i="1"/>
  <c r="AB685" i="1" s="1"/>
  <c r="AA715" i="1"/>
  <c r="AB715" i="1" s="1"/>
  <c r="P707" i="1"/>
  <c r="Q707" i="1" s="1"/>
  <c r="H707" i="1"/>
  <c r="I707" i="1" s="1"/>
  <c r="H15" i="7"/>
  <c r="AA516" i="1"/>
  <c r="AA21" i="1"/>
  <c r="P695" i="1"/>
  <c r="Q695" i="1" s="1"/>
  <c r="H695" i="1"/>
  <c r="I695" i="1" s="1"/>
  <c r="P285" i="1"/>
  <c r="Q285" i="1" s="1"/>
  <c r="H285" i="1"/>
  <c r="AA66" i="3"/>
  <c r="H383" i="1"/>
  <c r="P383" i="1"/>
  <c r="Q383" i="1" s="1"/>
  <c r="AA412" i="1"/>
  <c r="H463" i="1"/>
  <c r="I463" i="1" s="1"/>
  <c r="T685" i="1"/>
  <c r="K685" i="1"/>
  <c r="T303" i="1"/>
  <c r="K303" i="1"/>
  <c r="AA107" i="1"/>
  <c r="H517" i="1"/>
  <c r="P517" i="1"/>
  <c r="Q517" i="1" s="1"/>
  <c r="W22" i="6"/>
  <c r="K12" i="3"/>
  <c r="T12" i="3"/>
  <c r="K31" i="5"/>
  <c r="R31" i="5"/>
  <c r="AA695" i="1"/>
  <c r="T203" i="1"/>
  <c r="K203" i="1"/>
  <c r="H67" i="8"/>
  <c r="I67" i="8" s="1"/>
  <c r="AA825" i="1"/>
  <c r="H32" i="8"/>
  <c r="I32" i="8" s="1"/>
  <c r="R32" i="8"/>
  <c r="K32" i="8"/>
  <c r="AA96" i="3"/>
  <c r="AA484" i="1"/>
  <c r="AA73" i="1"/>
  <c r="AB73" i="1" s="1"/>
  <c r="P141" i="1"/>
  <c r="Q141" i="1" s="1"/>
  <c r="H141" i="1"/>
  <c r="I141" i="1" s="1"/>
  <c r="AA76" i="3"/>
  <c r="P375" i="1"/>
  <c r="H375" i="1"/>
  <c r="AA59" i="3"/>
  <c r="H68" i="8"/>
  <c r="AA793" i="1"/>
  <c r="H321" i="1"/>
  <c r="H44" i="8"/>
  <c r="H407" i="1"/>
  <c r="I407" i="1" s="1"/>
  <c r="P407" i="1"/>
  <c r="Q407" i="1" s="1"/>
  <c r="T734" i="1"/>
  <c r="K734" i="1"/>
  <c r="H131" i="1"/>
  <c r="P131" i="1"/>
  <c r="Q131" i="1" s="1"/>
  <c r="H80" i="6"/>
  <c r="I80" i="6" s="1"/>
  <c r="H749" i="1"/>
  <c r="P749" i="1"/>
  <c r="Q749" i="1" s="1"/>
  <c r="AA77" i="3"/>
  <c r="T736" i="1"/>
  <c r="K736" i="1"/>
  <c r="K111" i="3"/>
  <c r="T111" i="3"/>
  <c r="AA421" i="1"/>
  <c r="K67" i="1"/>
  <c r="T67" i="1"/>
  <c r="AA520" i="1"/>
  <c r="I520" i="1"/>
  <c r="W37" i="6"/>
  <c r="K722" i="1"/>
  <c r="T722" i="1"/>
  <c r="H844" i="1"/>
  <c r="P844" i="1"/>
  <c r="Q844" i="1" s="1"/>
  <c r="P718" i="1"/>
  <c r="Q718" i="1" s="1"/>
  <c r="H718" i="1"/>
  <c r="R61" i="8"/>
  <c r="K61" i="8"/>
  <c r="P880" i="1"/>
  <c r="Q880" i="1" s="1"/>
  <c r="H880" i="1"/>
  <c r="R45" i="7"/>
  <c r="K45" i="7"/>
  <c r="K161" i="1"/>
  <c r="T161" i="1"/>
  <c r="H573" i="1"/>
  <c r="P421" i="1"/>
  <c r="Q421" i="1" s="1"/>
  <c r="H421" i="1"/>
  <c r="AA692" i="1"/>
  <c r="H68" i="3"/>
  <c r="K87" i="1"/>
  <c r="T87" i="1"/>
  <c r="T292" i="1"/>
  <c r="K292" i="1"/>
  <c r="K138" i="1"/>
  <c r="T138" i="1"/>
  <c r="K281" i="1"/>
  <c r="T281" i="1"/>
  <c r="H163" i="3"/>
  <c r="I163" i="3" s="1"/>
  <c r="K64" i="8"/>
  <c r="R64" i="8"/>
  <c r="AA617" i="1"/>
  <c r="W62" i="5"/>
  <c r="H358" i="1"/>
  <c r="P358" i="1"/>
  <c r="T771" i="1"/>
  <c r="K771" i="1"/>
  <c r="W26" i="7"/>
  <c r="I26" i="7"/>
  <c r="H55" i="8"/>
  <c r="H110" i="1"/>
  <c r="P110" i="1"/>
  <c r="Q110" i="1" s="1"/>
  <c r="AA111" i="1"/>
  <c r="T277" i="1"/>
  <c r="K277" i="1"/>
  <c r="W58" i="5"/>
  <c r="AA111" i="3"/>
  <c r="H608" i="1"/>
  <c r="I608" i="1" s="1"/>
  <c r="P608" i="1"/>
  <c r="Q608" i="1" s="1"/>
  <c r="T188" i="1"/>
  <c r="K188" i="1"/>
  <c r="H827" i="1"/>
  <c r="P827" i="1"/>
  <c r="Q827" i="1" s="1"/>
  <c r="K54" i="8"/>
  <c r="R54" i="8"/>
  <c r="AA355" i="1"/>
  <c r="R51" i="5"/>
  <c r="K51" i="5"/>
  <c r="H732" i="1"/>
  <c r="AA264" i="1"/>
  <c r="P535" i="1"/>
  <c r="Q535" i="1" s="1"/>
  <c r="H535" i="1"/>
  <c r="I535" i="1" s="1"/>
  <c r="H455" i="1"/>
  <c r="H12" i="6"/>
  <c r="W51" i="8"/>
  <c r="AE542" i="1"/>
  <c r="H12" i="3"/>
  <c r="I12" i="3" s="1"/>
  <c r="K289" i="1"/>
  <c r="T289" i="1"/>
  <c r="T650" i="1"/>
  <c r="K650" i="1"/>
  <c r="AA768" i="1"/>
  <c r="W6" i="8"/>
  <c r="AA594" i="1"/>
  <c r="AB594" i="1" s="1"/>
  <c r="H116" i="3"/>
  <c r="K284" i="1"/>
  <c r="T284" i="1"/>
  <c r="AA530" i="1"/>
  <c r="R49" i="6"/>
  <c r="K49" i="6"/>
  <c r="K572" i="1"/>
  <c r="T572" i="1"/>
  <c r="K54" i="5"/>
  <c r="R54" i="5"/>
  <c r="K643" i="1"/>
  <c r="T643" i="1"/>
  <c r="H621" i="1"/>
  <c r="P621" i="1"/>
  <c r="Q621" i="1" s="1"/>
  <c r="AE527" i="1"/>
  <c r="K279" i="1"/>
  <c r="T279" i="1"/>
  <c r="T30" i="1"/>
  <c r="K30" i="1"/>
  <c r="W50" i="5"/>
  <c r="T76" i="1"/>
  <c r="K76" i="1"/>
  <c r="W59" i="5"/>
  <c r="H809" i="1"/>
  <c r="P809" i="1"/>
  <c r="Q809" i="1" s="1"/>
  <c r="K49" i="7"/>
  <c r="R49" i="7"/>
  <c r="H405" i="1"/>
  <c r="P405" i="1"/>
  <c r="Q405" i="1" s="1"/>
  <c r="K743" i="1"/>
  <c r="T743" i="1"/>
  <c r="H325" i="1"/>
  <c r="I325" i="1" s="1"/>
  <c r="AA753" i="1"/>
  <c r="H153" i="1"/>
  <c r="P153" i="1"/>
  <c r="Q153" i="1" s="1"/>
  <c r="H745" i="1"/>
  <c r="P745" i="1"/>
  <c r="Q745" i="1" s="1"/>
  <c r="K221" i="1"/>
  <c r="T221" i="1"/>
  <c r="W38" i="7"/>
  <c r="K61" i="5"/>
  <c r="R61" i="5"/>
  <c r="AA400" i="1"/>
  <c r="W56" i="7"/>
  <c r="H606" i="1"/>
  <c r="K56" i="8"/>
  <c r="R56" i="8"/>
  <c r="H766" i="1"/>
  <c r="I766" i="1" s="1"/>
  <c r="P766" i="1"/>
  <c r="Q766" i="1" s="1"/>
  <c r="H319" i="1"/>
  <c r="H432" i="1"/>
  <c r="P432" i="1"/>
  <c r="Q432" i="1" s="1"/>
  <c r="P57" i="1"/>
  <c r="Q57" i="1" s="1"/>
  <c r="H57" i="1"/>
  <c r="H41" i="1"/>
  <c r="P41" i="1"/>
  <c r="Q41" i="1" s="1"/>
  <c r="H137" i="1"/>
  <c r="I137" i="1" s="1"/>
  <c r="P137" i="1"/>
  <c r="Q137" i="1" s="1"/>
  <c r="W48" i="8"/>
  <c r="H112" i="3"/>
  <c r="AA89" i="3"/>
  <c r="P87" i="1"/>
  <c r="Q87" i="1" s="1"/>
  <c r="H87" i="1"/>
  <c r="I87" i="1" s="1"/>
  <c r="H222" i="1"/>
  <c r="I222" i="1" s="1"/>
  <c r="P222" i="1"/>
  <c r="Q222" i="1" s="1"/>
  <c r="W16" i="6"/>
  <c r="T439" i="1"/>
  <c r="K439" i="1"/>
  <c r="AA610" i="1"/>
  <c r="H174" i="1"/>
  <c r="I174" i="1" s="1"/>
  <c r="P174" i="1"/>
  <c r="Q174" i="1" s="1"/>
  <c r="AA246" i="1"/>
  <c r="I246" i="1"/>
  <c r="AA100" i="1"/>
  <c r="AA118" i="1"/>
  <c r="H45" i="5"/>
  <c r="I45" i="5" s="1"/>
  <c r="P237" i="1"/>
  <c r="Q237" i="1" s="1"/>
  <c r="H237" i="1"/>
  <c r="I237" i="1" s="1"/>
  <c r="P320" i="1"/>
  <c r="Q320" i="1" s="1"/>
  <c r="H320" i="1"/>
  <c r="R71" i="8"/>
  <c r="K71" i="8"/>
  <c r="P549" i="1"/>
  <c r="Q549" i="1" s="1"/>
  <c r="H549" i="1"/>
  <c r="I549" i="1" s="1"/>
  <c r="AA391" i="1"/>
  <c r="I391" i="1"/>
  <c r="AA734" i="1"/>
  <c r="H782" i="1"/>
  <c r="P782" i="1"/>
  <c r="Q782" i="1" s="1"/>
  <c r="P47" i="1"/>
  <c r="Q47" i="1" s="1"/>
  <c r="H47" i="1"/>
  <c r="W35" i="5"/>
  <c r="R49" i="5"/>
  <c r="K49" i="5"/>
  <c r="K55" i="6"/>
  <c r="R55" i="6"/>
  <c r="K31" i="3"/>
  <c r="T31" i="3"/>
  <c r="P571" i="1"/>
  <c r="Q571" i="1" s="1"/>
  <c r="H571" i="1"/>
  <c r="P169" i="1"/>
  <c r="Q169" i="1" s="1"/>
  <c r="H169" i="1"/>
  <c r="H602" i="1"/>
  <c r="I602" i="1" s="1"/>
  <c r="P602" i="1"/>
  <c r="Q602" i="1" s="1"/>
  <c r="AA176" i="1"/>
  <c r="I176" i="1"/>
  <c r="W58" i="6"/>
  <c r="T640" i="1"/>
  <c r="K640" i="1"/>
  <c r="H575" i="1"/>
  <c r="P575" i="1"/>
  <c r="Q575" i="1" s="1"/>
  <c r="P605" i="1"/>
  <c r="Q605" i="1" s="1"/>
  <c r="H605" i="1"/>
  <c r="T273" i="1"/>
  <c r="K273" i="1"/>
  <c r="K755" i="1"/>
  <c r="T755" i="1"/>
  <c r="P541" i="1"/>
  <c r="Q541" i="1" s="1"/>
  <c r="H541" i="1"/>
  <c r="I541" i="1" s="1"/>
  <c r="T115" i="3"/>
  <c r="K115" i="3"/>
  <c r="AA260" i="1"/>
  <c r="I260" i="1"/>
  <c r="K487" i="1"/>
  <c r="T487" i="1"/>
  <c r="H494" i="1"/>
  <c r="I494" i="1" s="1"/>
  <c r="AA670" i="1"/>
  <c r="P197" i="1"/>
  <c r="Q197" i="1" s="1"/>
  <c r="H197" i="1"/>
  <c r="I197" i="1" s="1"/>
  <c r="K73" i="6"/>
  <c r="R73" i="6"/>
  <c r="AA762" i="1"/>
  <c r="AA452" i="1"/>
  <c r="K505" i="1"/>
  <c r="T505" i="1"/>
  <c r="K535" i="1"/>
  <c r="T535" i="1"/>
  <c r="P899" i="1"/>
  <c r="H899" i="1"/>
  <c r="G898" i="1"/>
  <c r="H190" i="1"/>
  <c r="P190" i="1"/>
  <c r="Q190" i="1" s="1"/>
  <c r="Y889" i="1"/>
  <c r="G9" i="1" s="1"/>
  <c r="T450" i="1"/>
  <c r="K450" i="1"/>
  <c r="AA184" i="1"/>
  <c r="T140" i="1"/>
  <c r="K140" i="1"/>
  <c r="H861" i="1"/>
  <c r="P861" i="1"/>
  <c r="Q861" i="1" s="1"/>
  <c r="H723" i="1"/>
  <c r="I723" i="1" s="1"/>
  <c r="P723" i="1"/>
  <c r="Q723" i="1" s="1"/>
  <c r="H802" i="1"/>
  <c r="I802" i="1" s="1"/>
  <c r="P84" i="1"/>
  <c r="Q84" i="1" s="1"/>
  <c r="R84" i="1" s="1"/>
  <c r="H84" i="1"/>
  <c r="I84" i="1" s="1"/>
  <c r="P136" i="1"/>
  <c r="Q136" i="1" s="1"/>
  <c r="H136" i="1"/>
  <c r="T674" i="1"/>
  <c r="K674" i="1"/>
  <c r="K9" i="7"/>
  <c r="R9" i="7"/>
  <c r="H312" i="1"/>
  <c r="P312" i="1"/>
  <c r="Q312" i="1" s="1"/>
  <c r="H39" i="1"/>
  <c r="H30" i="5"/>
  <c r="I30" i="5" s="1"/>
  <c r="AA465" i="1"/>
  <c r="P220" i="1"/>
  <c r="Q220" i="1" s="1"/>
  <c r="H220" i="1"/>
  <c r="I220" i="1" s="1"/>
  <c r="H555" i="1"/>
  <c r="I555" i="1" s="1"/>
  <c r="AA777" i="1"/>
  <c r="AB777" i="1" s="1"/>
  <c r="H814" i="1"/>
  <c r="I814" i="1" s="1"/>
  <c r="H853" i="1"/>
  <c r="P853" i="1"/>
  <c r="Q853" i="1" s="1"/>
  <c r="K72" i="3"/>
  <c r="T72" i="3"/>
  <c r="T88" i="3"/>
  <c r="K88" i="3"/>
  <c r="AA328" i="1"/>
  <c r="I328" i="1"/>
  <c r="T47" i="1"/>
  <c r="K47" i="1"/>
  <c r="T92" i="1"/>
  <c r="K92" i="1"/>
  <c r="P724" i="1"/>
  <c r="Q724" i="1" s="1"/>
  <c r="H724" i="1"/>
  <c r="AA590" i="1"/>
  <c r="T399" i="1"/>
  <c r="K399" i="1"/>
  <c r="H650" i="1"/>
  <c r="I650" i="1" s="1"/>
  <c r="R68" i="8"/>
  <c r="K68" i="8"/>
  <c r="AA292" i="1"/>
  <c r="I292" i="1"/>
  <c r="H58" i="6"/>
  <c r="H115" i="3"/>
  <c r="AA478" i="1"/>
  <c r="AB478" i="1" s="1"/>
  <c r="AA576" i="1"/>
  <c r="H29" i="8"/>
  <c r="I29" i="8" s="1"/>
  <c r="AA41" i="1"/>
  <c r="AA55" i="3"/>
  <c r="K589" i="1"/>
  <c r="T589" i="1"/>
  <c r="K558" i="1"/>
  <c r="T558" i="1"/>
  <c r="AA166" i="1"/>
  <c r="P213" i="1"/>
  <c r="Q213" i="1" s="1"/>
  <c r="H213" i="1"/>
  <c r="T158" i="1"/>
  <c r="K158" i="1"/>
  <c r="AA106" i="3"/>
  <c r="AA432" i="1"/>
  <c r="T579" i="1"/>
  <c r="K579" i="1"/>
  <c r="P109" i="1"/>
  <c r="Q109" i="1" s="1"/>
  <c r="H109" i="1"/>
  <c r="K560" i="1"/>
  <c r="T560" i="1"/>
  <c r="H148" i="1"/>
  <c r="P148" i="1"/>
  <c r="Q148" i="1" s="1"/>
  <c r="K563" i="1"/>
  <c r="T563" i="1"/>
  <c r="H721" i="1"/>
  <c r="I721" i="1" s="1"/>
  <c r="P721" i="1"/>
  <c r="Q721" i="1" s="1"/>
  <c r="W9" i="8"/>
  <c r="K665" i="1"/>
  <c r="T665" i="1"/>
  <c r="AA769" i="1"/>
  <c r="AA396" i="1"/>
  <c r="K425" i="1"/>
  <c r="T425" i="1"/>
  <c r="P548" i="1"/>
  <c r="Q548" i="1" s="1"/>
  <c r="H548" i="1"/>
  <c r="I548" i="1" s="1"/>
  <c r="AA786" i="1"/>
  <c r="P90" i="1"/>
  <c r="Q90" i="1" s="1"/>
  <c r="H90" i="1"/>
  <c r="K638" i="1"/>
  <c r="T638" i="1"/>
  <c r="AA794" i="1"/>
  <c r="AA157" i="1"/>
  <c r="H343" i="1"/>
  <c r="I343" i="1" s="1"/>
  <c r="P343" i="1"/>
  <c r="Q343" i="1" s="1"/>
  <c r="R37" i="8"/>
  <c r="K37" i="8"/>
  <c r="T137" i="3"/>
  <c r="K137" i="3"/>
  <c r="T398" i="1"/>
  <c r="K398" i="1"/>
  <c r="K796" i="1"/>
  <c r="T796" i="1"/>
  <c r="AA552" i="1"/>
  <c r="AA93" i="1"/>
  <c r="H44" i="7"/>
  <c r="W47" i="7"/>
  <c r="H22" i="7"/>
  <c r="I22" i="7" s="1"/>
  <c r="R36" i="6"/>
  <c r="K36" i="6"/>
  <c r="H172" i="3"/>
  <c r="P172" i="3"/>
  <c r="Q172" i="3" s="1"/>
  <c r="AA488" i="1"/>
  <c r="AA22" i="1"/>
  <c r="T69" i="1"/>
  <c r="K69" i="1"/>
  <c r="AA56" i="1"/>
  <c r="T154" i="3"/>
  <c r="W41" i="5"/>
  <c r="P447" i="1"/>
  <c r="Q447" i="1" s="1"/>
  <c r="H447" i="1"/>
  <c r="AA540" i="1"/>
  <c r="AB540" i="1" s="1"/>
  <c r="W54" i="6"/>
  <c r="H296" i="1"/>
  <c r="P296" i="1"/>
  <c r="Q296" i="1" s="1"/>
  <c r="K47" i="8"/>
  <c r="R47" i="8"/>
  <c r="T812" i="1"/>
  <c r="K812" i="1"/>
  <c r="P885" i="1"/>
  <c r="Q885" i="1" s="1"/>
  <c r="H885" i="1"/>
  <c r="K119" i="3"/>
  <c r="T119" i="3"/>
  <c r="AA837" i="1"/>
  <c r="T26" i="1"/>
  <c r="K26" i="1"/>
  <c r="P496" i="1"/>
  <c r="Q496" i="1" s="1"/>
  <c r="H496" i="1"/>
  <c r="I496" i="1" s="1"/>
  <c r="AA31" i="3"/>
  <c r="H253" i="1"/>
  <c r="P253" i="1"/>
  <c r="Q253" i="1" s="1"/>
  <c r="R26" i="8"/>
  <c r="K26" i="8"/>
  <c r="W48" i="7"/>
  <c r="R62" i="7"/>
  <c r="K62" i="7"/>
  <c r="N86" i="3"/>
  <c r="O86" i="3" s="1"/>
  <c r="P86" i="3"/>
  <c r="Q86" i="3" s="1"/>
  <c r="P54" i="7"/>
  <c r="Q54" i="7" s="1"/>
  <c r="N54" i="7"/>
  <c r="O54" i="7" s="1"/>
  <c r="AA326" i="1"/>
  <c r="I326" i="1"/>
  <c r="H662" i="1"/>
  <c r="I662" i="1" s="1"/>
  <c r="P662" i="1"/>
  <c r="Q662" i="1" s="1"/>
  <c r="H372" i="1"/>
  <c r="H76" i="3"/>
  <c r="P676" i="1"/>
  <c r="Q676" i="1" s="1"/>
  <c r="H676" i="1"/>
  <c r="I676" i="1" s="1"/>
  <c r="K486" i="1"/>
  <c r="T486" i="1"/>
  <c r="K192" i="1"/>
  <c r="T192" i="1"/>
  <c r="AA144" i="1"/>
  <c r="W53" i="8"/>
  <c r="K23" i="3"/>
  <c r="T23" i="3"/>
  <c r="K142" i="3"/>
  <c r="T142" i="3"/>
  <c r="T366" i="1"/>
  <c r="K366" i="1"/>
  <c r="T628" i="1"/>
  <c r="K628" i="1"/>
  <c r="H40" i="1"/>
  <c r="P40" i="1"/>
  <c r="Q40" i="1" s="1"/>
  <c r="P102" i="1"/>
  <c r="Q102" i="1" s="1"/>
  <c r="H102" i="1"/>
  <c r="W53" i="7"/>
  <c r="AA117" i="1"/>
  <c r="H439" i="1"/>
  <c r="I439" i="1" s="1"/>
  <c r="P439" i="1"/>
  <c r="K681" i="1"/>
  <c r="T681" i="1"/>
  <c r="H83" i="3"/>
  <c r="I83" i="3" s="1"/>
  <c r="P376" i="1"/>
  <c r="Q376" i="1" s="1"/>
  <c r="H376" i="1"/>
  <c r="AA776" i="1"/>
  <c r="H41" i="6"/>
  <c r="I41" i="6" s="1"/>
  <c r="R22" i="7"/>
  <c r="K22" i="7"/>
  <c r="K57" i="6"/>
  <c r="R57" i="6"/>
  <c r="P831" i="1"/>
  <c r="Q831" i="1" s="1"/>
  <c r="H831" i="1"/>
  <c r="P739" i="1"/>
  <c r="Q739" i="1" s="1"/>
  <c r="H739" i="1"/>
  <c r="AA537" i="1"/>
  <c r="T415" i="1"/>
  <c r="K415" i="1"/>
  <c r="AA639" i="1"/>
  <c r="AB639" i="1" s="1"/>
  <c r="P291" i="1"/>
  <c r="Q291" i="1" s="1"/>
  <c r="H291" i="1"/>
  <c r="AA54" i="3"/>
  <c r="AA405" i="1"/>
  <c r="AA667" i="1"/>
  <c r="P392" i="1"/>
  <c r="Q392" i="1" s="1"/>
  <c r="H392" i="1"/>
  <c r="I392" i="1" s="1"/>
  <c r="AE855" i="1"/>
  <c r="T121" i="1"/>
  <c r="K121" i="1"/>
  <c r="K648" i="1"/>
  <c r="T648" i="1"/>
  <c r="AA547" i="1"/>
  <c r="R61" i="6"/>
  <c r="K61" i="6"/>
  <c r="H135" i="3"/>
  <c r="W6" i="5"/>
  <c r="H111" i="3"/>
  <c r="AE852" i="1"/>
  <c r="AA67" i="1"/>
  <c r="I67" i="1"/>
  <c r="K707" i="1"/>
  <c r="T707" i="1"/>
  <c r="K297" i="1"/>
  <c r="T297" i="1"/>
  <c r="H55" i="1"/>
  <c r="I55" i="1" s="1"/>
  <c r="K720" i="1"/>
  <c r="T720" i="1"/>
  <c r="AA213" i="1"/>
  <c r="K43" i="5"/>
  <c r="R43" i="5"/>
  <c r="AA177" i="1"/>
  <c r="T189" i="1"/>
  <c r="K189" i="1"/>
  <c r="AA737" i="1"/>
  <c r="I737" i="1"/>
  <c r="W26" i="8"/>
  <c r="AA775" i="1"/>
  <c r="AA791" i="1"/>
  <c r="H129" i="1"/>
  <c r="P129" i="1"/>
  <c r="Q129" i="1" s="1"/>
  <c r="AA119" i="3"/>
  <c r="AA565" i="1"/>
  <c r="N178" i="3"/>
  <c r="O178" i="3" s="1"/>
  <c r="P693" i="1"/>
  <c r="Q693" i="1" s="1"/>
  <c r="H693" i="1"/>
  <c r="T120" i="3"/>
  <c r="K120" i="3"/>
  <c r="H68" i="1"/>
  <c r="P68" i="1"/>
  <c r="Q68" i="1" s="1"/>
  <c r="R58" i="5"/>
  <c r="K58" i="5"/>
  <c r="AA208" i="1"/>
  <c r="H851" i="1"/>
  <c r="P851" i="1"/>
  <c r="Q851" i="1" s="1"/>
  <c r="AA664" i="1"/>
  <c r="AA115" i="3"/>
  <c r="P868" i="1"/>
  <c r="Q868" i="1" s="1"/>
  <c r="H868" i="1"/>
  <c r="K552" i="1"/>
  <c r="T552" i="1"/>
  <c r="H305" i="1"/>
  <c r="I305" i="1" s="1"/>
  <c r="P305" i="1"/>
  <c r="Q305" i="1" s="1"/>
  <c r="P276" i="1"/>
  <c r="Q276" i="1" s="1"/>
  <c r="H276" i="1"/>
  <c r="K540" i="1"/>
  <c r="T540" i="1"/>
  <c r="R6" i="5"/>
  <c r="K6" i="5"/>
  <c r="P156" i="1"/>
  <c r="Q156" i="1" s="1"/>
  <c r="H156" i="1"/>
  <c r="AA497" i="1"/>
  <c r="K29" i="5"/>
  <c r="R29" i="5"/>
  <c r="T559" i="1"/>
  <c r="K559" i="1"/>
  <c r="K416" i="1"/>
  <c r="T416" i="1"/>
  <c r="T492" i="1"/>
  <c r="K492" i="1"/>
  <c r="H117" i="3"/>
  <c r="AA86" i="1"/>
  <c r="AB86" i="1" s="1"/>
  <c r="K774" i="1"/>
  <c r="T774" i="1"/>
  <c r="T197" i="1"/>
  <c r="K197" i="1"/>
  <c r="K372" i="1"/>
  <c r="T372" i="1"/>
  <c r="K55" i="7"/>
  <c r="R55" i="7"/>
  <c r="H167" i="1"/>
  <c r="P167" i="1"/>
  <c r="Q167" i="1" s="1"/>
  <c r="AA38" i="1"/>
  <c r="H39" i="7"/>
  <c r="I39" i="7" s="1"/>
  <c r="H100" i="3"/>
  <c r="I100" i="3" s="1"/>
  <c r="AA505" i="1"/>
  <c r="I505" i="1"/>
  <c r="AA531" i="1"/>
  <c r="T255" i="1"/>
  <c r="K255" i="1"/>
  <c r="AA139" i="1"/>
  <c r="AA117" i="3"/>
  <c r="K46" i="5"/>
  <c r="R46" i="5"/>
  <c r="T15" i="1"/>
  <c r="K15" i="1"/>
  <c r="T208" i="1"/>
  <c r="K208" i="1"/>
  <c r="H708" i="1"/>
  <c r="I708" i="1" s="1"/>
  <c r="P708" i="1"/>
  <c r="Q708" i="1" s="1"/>
  <c r="K325" i="1"/>
  <c r="T325" i="1"/>
  <c r="H683" i="1"/>
  <c r="W41" i="6"/>
  <c r="AA348" i="1"/>
  <c r="T262" i="1"/>
  <c r="K262" i="1"/>
  <c r="W19" i="5"/>
  <c r="H386" i="1"/>
  <c r="I386" i="1" s="1"/>
  <c r="P386" i="1"/>
  <c r="Q386" i="1" s="1"/>
  <c r="AA81" i="3"/>
  <c r="T478" i="1"/>
  <c r="K478" i="1"/>
  <c r="H65" i="5"/>
  <c r="AA439" i="1"/>
  <c r="T66" i="3"/>
  <c r="K66" i="3"/>
  <c r="AA789" i="1"/>
  <c r="T522" i="1"/>
  <c r="K522" i="1"/>
  <c r="R74" i="6"/>
  <c r="K74" i="6"/>
  <c r="H531" i="1"/>
  <c r="I531" i="1" s="1"/>
  <c r="P531" i="1"/>
  <c r="Q531" i="1" s="1"/>
  <c r="T840" i="1"/>
  <c r="H72" i="5"/>
  <c r="H56" i="7"/>
  <c r="T31" i="1"/>
  <c r="K31" i="1"/>
  <c r="K483" i="1"/>
  <c r="T483" i="1"/>
  <c r="K770" i="1"/>
  <c r="T770" i="1"/>
  <c r="H731" i="1"/>
  <c r="P731" i="1"/>
  <c r="Q731" i="1" s="1"/>
  <c r="K41" i="3"/>
  <c r="T41" i="3"/>
  <c r="H184" i="1"/>
  <c r="P184" i="1"/>
  <c r="Q184" i="1" s="1"/>
  <c r="H584" i="1"/>
  <c r="I584" i="1" s="1"/>
  <c r="P584" i="1"/>
  <c r="Q584" i="1" s="1"/>
  <c r="H66" i="6"/>
  <c r="P828" i="1"/>
  <c r="Q828" i="1" s="1"/>
  <c r="H828" i="1"/>
  <c r="I828" i="1" s="1"/>
  <c r="H671" i="1"/>
  <c r="K345" i="1"/>
  <c r="T345" i="1"/>
  <c r="W9" i="5"/>
  <c r="AA54" i="1"/>
  <c r="AB54" i="1" s="1"/>
  <c r="H47" i="5"/>
  <c r="AA209" i="1"/>
  <c r="P753" i="1"/>
  <c r="Q753" i="1" s="1"/>
  <c r="H753" i="1"/>
  <c r="T818" i="1"/>
  <c r="K818" i="1"/>
  <c r="K269" i="1"/>
  <c r="T269" i="1"/>
  <c r="K473" i="1"/>
  <c r="T473" i="1"/>
  <c r="T476" i="1"/>
  <c r="K476" i="1"/>
  <c r="H77" i="6"/>
  <c r="AA659" i="1"/>
  <c r="AB659" i="1" s="1"/>
  <c r="K395" i="1"/>
  <c r="T395" i="1"/>
  <c r="T480" i="1"/>
  <c r="K480" i="1"/>
  <c r="AA832" i="1"/>
  <c r="K402" i="1"/>
  <c r="T402" i="1"/>
  <c r="T729" i="1"/>
  <c r="K729" i="1"/>
  <c r="H163" i="1"/>
  <c r="H735" i="1"/>
  <c r="P735" i="1"/>
  <c r="Q735" i="1" s="1"/>
  <c r="K532" i="1"/>
  <c r="T532" i="1"/>
  <c r="T270" i="1"/>
  <c r="K270" i="1"/>
  <c r="AA128" i="1"/>
  <c r="AB128" i="1" s="1"/>
  <c r="K91" i="3"/>
  <c r="T91" i="3"/>
  <c r="H28" i="3"/>
  <c r="K128" i="3"/>
  <c r="T128" i="3"/>
  <c r="AA154" i="1"/>
  <c r="K133" i="1"/>
  <c r="T133" i="1"/>
  <c r="AA133" i="1"/>
  <c r="P342" i="1"/>
  <c r="Q342" i="1" s="1"/>
  <c r="H342" i="1"/>
  <c r="P37" i="1"/>
  <c r="Q37" i="1" s="1"/>
  <c r="H37" i="1"/>
  <c r="AA107" i="3"/>
  <c r="H581" i="1"/>
  <c r="I581" i="1" s="1"/>
  <c r="P666" i="1"/>
  <c r="Q666" i="1" s="1"/>
  <c r="H666" i="1"/>
  <c r="AA322" i="1"/>
  <c r="AA430" i="1"/>
  <c r="AA650" i="1"/>
  <c r="T409" i="1"/>
  <c r="K409" i="1"/>
  <c r="H49" i="7"/>
  <c r="AA483" i="1"/>
  <c r="P434" i="1"/>
  <c r="Q434" i="1" s="1"/>
  <c r="H434" i="1"/>
  <c r="AA116" i="1"/>
  <c r="K341" i="1"/>
  <c r="T341" i="1"/>
  <c r="H6" i="6"/>
  <c r="I6" i="6" s="1"/>
  <c r="AA770" i="1"/>
  <c r="AA584" i="1"/>
  <c r="K266" i="1"/>
  <c r="T266" i="1"/>
  <c r="AA508" i="1"/>
  <c r="T655" i="1"/>
  <c r="K655" i="1"/>
  <c r="K324" i="1"/>
  <c r="T324" i="1"/>
  <c r="T143" i="3"/>
  <c r="K143" i="3"/>
  <c r="K715" i="1"/>
  <c r="T715" i="1"/>
  <c r="AA239" i="1"/>
  <c r="R16" i="6"/>
  <c r="K16" i="6"/>
  <c r="T116" i="3"/>
  <c r="K116" i="3"/>
  <c r="K619" i="1"/>
  <c r="T619" i="1"/>
  <c r="T477" i="1"/>
  <c r="K477" i="1"/>
  <c r="H45" i="7"/>
  <c r="I45" i="7" s="1"/>
  <c r="K728" i="1"/>
  <c r="T728" i="1"/>
  <c r="H162" i="1"/>
  <c r="I162" i="1" s="1"/>
  <c r="P162" i="1"/>
  <c r="Q162" i="1" s="1"/>
  <c r="K96" i="1"/>
  <c r="T96" i="1"/>
  <c r="W6" i="7"/>
  <c r="I6" i="7"/>
  <c r="P566" i="1"/>
  <c r="Q566" i="1" s="1"/>
  <c r="H566" i="1"/>
  <c r="AA287" i="1"/>
  <c r="AA269" i="1"/>
  <c r="AA318" i="1"/>
  <c r="I318" i="1"/>
  <c r="H751" i="1"/>
  <c r="I751" i="1" s="1"/>
  <c r="P751" i="1"/>
  <c r="Q751" i="1" s="1"/>
  <c r="K521" i="1"/>
  <c r="T521" i="1"/>
  <c r="H545" i="1"/>
  <c r="H140" i="3"/>
  <c r="AA408" i="1"/>
  <c r="T548" i="1"/>
  <c r="K548" i="1"/>
  <c r="K683" i="1"/>
  <c r="T683" i="1"/>
  <c r="W64" i="6"/>
  <c r="T436" i="1"/>
  <c r="K436" i="1"/>
  <c r="AA533" i="1"/>
  <c r="AA28" i="3"/>
  <c r="AA399" i="1"/>
  <c r="H53" i="6"/>
  <c r="W70" i="6"/>
  <c r="K705" i="1"/>
  <c r="T705" i="1"/>
  <c r="H783" i="1"/>
  <c r="P783" i="1"/>
  <c r="Q783" i="1" s="1"/>
  <c r="T783" i="1"/>
  <c r="K783" i="1"/>
  <c r="K115" i="1"/>
  <c r="T115" i="1"/>
  <c r="H53" i="5"/>
  <c r="K42" i="1"/>
  <c r="T42" i="1"/>
  <c r="K768" i="1"/>
  <c r="T768" i="1"/>
  <c r="H628" i="1"/>
  <c r="AA76" i="1"/>
  <c r="H189" i="1"/>
  <c r="I189" i="1" s="1"/>
  <c r="P189" i="1"/>
  <c r="Q189" i="1" s="1"/>
  <c r="I569" i="1"/>
  <c r="AA569" i="1"/>
  <c r="H792" i="1"/>
  <c r="AA772" i="1"/>
  <c r="H49" i="5"/>
  <c r="T102" i="1"/>
  <c r="K102" i="1"/>
  <c r="H63" i="3"/>
  <c r="I63" i="3" s="1"/>
  <c r="T502" i="1"/>
  <c r="K502" i="1"/>
  <c r="K611" i="1"/>
  <c r="T611" i="1"/>
  <c r="AA308" i="1"/>
  <c r="P647" i="1"/>
  <c r="Q647" i="1" s="1"/>
  <c r="H647" i="1"/>
  <c r="AA810" i="1"/>
  <c r="AA325" i="1"/>
  <c r="R52" i="5"/>
  <c r="K52" i="5"/>
  <c r="AA252" i="1"/>
  <c r="K30" i="5"/>
  <c r="R30" i="5"/>
  <c r="H565" i="1"/>
  <c r="P565" i="1"/>
  <c r="Q565" i="1" s="1"/>
  <c r="H808" i="1"/>
  <c r="K62" i="1"/>
  <c r="T62" i="1"/>
  <c r="K44" i="3"/>
  <c r="T44" i="3"/>
  <c r="K507" i="1"/>
  <c r="T507" i="1"/>
  <c r="H176" i="3"/>
  <c r="P176" i="3"/>
  <c r="Q176" i="3" s="1"/>
  <c r="AA582" i="1"/>
  <c r="AA456" i="1"/>
  <c r="T263" i="1"/>
  <c r="K263" i="1"/>
  <c r="K241" i="1"/>
  <c r="T241" i="1"/>
  <c r="AA263" i="1"/>
  <c r="AA297" i="1"/>
  <c r="AB297" i="1" s="1"/>
  <c r="K45" i="3"/>
  <c r="T45" i="3"/>
  <c r="K594" i="1"/>
  <c r="T594" i="1"/>
  <c r="AA7" i="3"/>
  <c r="I7" i="3"/>
  <c r="H419" i="1"/>
  <c r="I419" i="1" s="1"/>
  <c r="P419" i="1"/>
  <c r="Q419" i="1" s="1"/>
  <c r="H16" i="6"/>
  <c r="I16" i="6" s="1"/>
  <c r="K83" i="3"/>
  <c r="T83" i="3"/>
  <c r="H789" i="1"/>
  <c r="I789" i="1" s="1"/>
  <c r="P789" i="1"/>
  <c r="Q789" i="1" s="1"/>
  <c r="H793" i="1"/>
  <c r="H511" i="1"/>
  <c r="T494" i="1"/>
  <c r="K494" i="1"/>
  <c r="K509" i="1"/>
  <c r="T509" i="1"/>
  <c r="AA726" i="1"/>
  <c r="K454" i="1"/>
  <c r="T454" i="1"/>
  <c r="H424" i="1"/>
  <c r="I424" i="1" s="1"/>
  <c r="P424" i="1"/>
  <c r="Q424" i="1" s="1"/>
  <c r="AA435" i="1"/>
  <c r="W29" i="5"/>
  <c r="AE851" i="1"/>
  <c r="AA216" i="1"/>
  <c r="I216" i="1"/>
  <c r="R26" i="7"/>
  <c r="K26" i="7"/>
  <c r="H55" i="6"/>
  <c r="H75" i="3"/>
  <c r="I75" i="3" s="1"/>
  <c r="AA79" i="1"/>
  <c r="AB79" i="1" s="1"/>
  <c r="I79" i="1"/>
  <c r="P254" i="1"/>
  <c r="Q254" i="1" s="1"/>
  <c r="H254" i="1"/>
  <c r="H757" i="1"/>
  <c r="I757" i="1" s="1"/>
  <c r="P757" i="1"/>
  <c r="Q757" i="1" s="1"/>
  <c r="T91" i="1"/>
  <c r="K91" i="1"/>
  <c r="K531" i="1"/>
  <c r="T531" i="1"/>
  <c r="P430" i="1"/>
  <c r="Q430" i="1" s="1"/>
  <c r="H430" i="1"/>
  <c r="AA826" i="1"/>
  <c r="N543" i="1"/>
  <c r="O543" i="1" s="1"/>
  <c r="P543" i="1"/>
  <c r="Q543" i="1" s="1"/>
  <c r="K178" i="1"/>
  <c r="T178" i="1"/>
  <c r="H127" i="1"/>
  <c r="I127" i="1" s="1"/>
  <c r="P127" i="1"/>
  <c r="Q127" i="1" s="1"/>
  <c r="AE694" i="1"/>
  <c r="AA51" i="1"/>
  <c r="I51" i="1"/>
  <c r="W48" i="5"/>
  <c r="I48" i="5"/>
  <c r="W15" i="7"/>
  <c r="X15" i="7" s="1"/>
  <c r="H31" i="3"/>
  <c r="I31" i="3" s="1"/>
  <c r="AA836" i="1"/>
  <c r="K68" i="6"/>
  <c r="R68" i="6"/>
  <c r="H355" i="1"/>
  <c r="I355" i="1" s="1"/>
  <c r="AA366" i="1"/>
  <c r="AA247" i="1"/>
  <c r="H273" i="1"/>
  <c r="I273" i="1" s="1"/>
  <c r="P273" i="1"/>
  <c r="Q273" i="1" s="1"/>
  <c r="K381" i="1"/>
  <c r="T381" i="1"/>
  <c r="AA393" i="1"/>
  <c r="K37" i="7"/>
  <c r="R37" i="7"/>
  <c r="K126" i="1"/>
  <c r="T126" i="1"/>
  <c r="AA309" i="1"/>
  <c r="K327" i="1"/>
  <c r="T327" i="1"/>
  <c r="K721" i="1"/>
  <c r="T721" i="1"/>
  <c r="T419" i="1"/>
  <c r="K419" i="1"/>
  <c r="T155" i="3"/>
  <c r="K155" i="3"/>
  <c r="T725" i="1"/>
  <c r="K725" i="1"/>
  <c r="H79" i="6"/>
  <c r="AA358" i="1"/>
  <c r="AB358" i="1" s="1"/>
  <c r="I358" i="1"/>
  <c r="AA267" i="1"/>
  <c r="AA541" i="1"/>
  <c r="T141" i="1"/>
  <c r="K141" i="1"/>
  <c r="T55" i="1"/>
  <c r="K55" i="1"/>
  <c r="T80" i="1"/>
  <c r="K80" i="1"/>
  <c r="T104" i="1"/>
  <c r="K104" i="1"/>
  <c r="AA84" i="1"/>
  <c r="W41" i="8"/>
  <c r="H183" i="1"/>
  <c r="P183" i="1"/>
  <c r="Q183" i="1" s="1"/>
  <c r="P850" i="1"/>
  <c r="Q850" i="1" s="1"/>
  <c r="H850" i="1"/>
  <c r="AA102" i="1"/>
  <c r="H171" i="1"/>
  <c r="P171" i="1"/>
  <c r="Q171" i="1" s="1"/>
  <c r="T59" i="3"/>
  <c r="K59" i="3"/>
  <c r="K584" i="1"/>
  <c r="T584" i="1"/>
  <c r="H444" i="1"/>
  <c r="H26" i="1"/>
  <c r="I26" i="1" s="1"/>
  <c r="P26" i="1"/>
  <c r="Q26" i="1" s="1"/>
  <c r="H485" i="1"/>
  <c r="I485" i="1" s="1"/>
  <c r="P485" i="1"/>
  <c r="Q485" i="1" s="1"/>
  <c r="T765" i="1"/>
  <c r="K765" i="1"/>
  <c r="T144" i="1"/>
  <c r="K144" i="1"/>
  <c r="H594" i="1"/>
  <c r="P594" i="1"/>
  <c r="Q594" i="1" s="1"/>
  <c r="K385" i="1"/>
  <c r="T385" i="1"/>
  <c r="H90" i="3"/>
  <c r="I90" i="3" s="1"/>
  <c r="H41" i="5"/>
  <c r="I41" i="5" s="1"/>
  <c r="K211" i="1"/>
  <c r="T211" i="1"/>
  <c r="AA207" i="1"/>
  <c r="AA780" i="1"/>
  <c r="T20" i="3"/>
  <c r="K20" i="3"/>
  <c r="H539" i="1"/>
  <c r="P539" i="1"/>
  <c r="Q539" i="1" s="1"/>
  <c r="AA812" i="1"/>
  <c r="I812" i="1"/>
  <c r="AA94" i="1"/>
  <c r="AA834" i="1"/>
  <c r="T167" i="3"/>
  <c r="K167" i="3"/>
  <c r="AA310" i="1"/>
  <c r="N694" i="1"/>
  <c r="O694" i="1" s="1"/>
  <c r="P694" i="1"/>
  <c r="Q694" i="1" s="1"/>
  <c r="AA413" i="1"/>
  <c r="K27" i="1"/>
  <c r="T27" i="1"/>
  <c r="AA778" i="1"/>
  <c r="AB778" i="1" s="1"/>
  <c r="P152" i="1"/>
  <c r="Q152" i="1" s="1"/>
  <c r="H152" i="1"/>
  <c r="AA461" i="1"/>
  <c r="AB461" i="1" s="1"/>
  <c r="AA274" i="1"/>
  <c r="K166" i="1"/>
  <c r="T166" i="1"/>
  <c r="K490" i="1"/>
  <c r="T490" i="1"/>
  <c r="AA140" i="3"/>
  <c r="I140" i="3"/>
  <c r="H9" i="8"/>
  <c r="AA104" i="1"/>
  <c r="AA808" i="1"/>
  <c r="T101" i="1"/>
  <c r="K101" i="1"/>
  <c r="K129" i="1"/>
  <c r="T129" i="1"/>
  <c r="H550" i="1"/>
  <c r="I550" i="1" s="1"/>
  <c r="P550" i="1"/>
  <c r="Q550" i="1" s="1"/>
  <c r="T88" i="1"/>
  <c r="K88" i="1"/>
  <c r="H787" i="1"/>
  <c r="P787" i="1"/>
  <c r="Q787" i="1" s="1"/>
  <c r="P794" i="1"/>
  <c r="Q794" i="1" s="1"/>
  <c r="H794" i="1"/>
  <c r="K132" i="3"/>
  <c r="T132" i="3"/>
  <c r="AA550" i="1"/>
  <c r="T339" i="1"/>
  <c r="K339" i="1"/>
  <c r="H45" i="6"/>
  <c r="T536" i="1"/>
  <c r="K536" i="1"/>
  <c r="AA286" i="1"/>
  <c r="AA643" i="1"/>
  <c r="T646" i="1"/>
  <c r="K646" i="1"/>
  <c r="P780" i="1"/>
  <c r="Q780" i="1" s="1"/>
  <c r="H780" i="1"/>
  <c r="I780" i="1" s="1"/>
  <c r="W49" i="8"/>
  <c r="AA423" i="1"/>
  <c r="P633" i="1"/>
  <c r="Q633" i="1" s="1"/>
  <c r="H633" i="1"/>
  <c r="I633" i="1" s="1"/>
  <c r="T482" i="1"/>
  <c r="K482" i="1"/>
  <c r="H88" i="3"/>
  <c r="P98" i="1"/>
  <c r="Q98" i="1" s="1"/>
  <c r="H98" i="1"/>
  <c r="K830" i="1"/>
  <c r="T830" i="1"/>
  <c r="AA609" i="1"/>
  <c r="AB609" i="1" s="1"/>
  <c r="K661" i="1"/>
  <c r="T661" i="1"/>
  <c r="K26" i="5"/>
  <c r="R26" i="5"/>
  <c r="P275" i="1"/>
  <c r="Q275" i="1" s="1"/>
  <c r="H275" i="1"/>
  <c r="I275" i="1" s="1"/>
  <c r="K210" i="1"/>
  <c r="T210" i="1"/>
  <c r="H181" i="1"/>
  <c r="I181" i="1" s="1"/>
  <c r="P181" i="1"/>
  <c r="Q181" i="1" s="1"/>
  <c r="H51" i="7"/>
  <c r="I51" i="7" s="1"/>
  <c r="T791" i="1"/>
  <c r="K791" i="1"/>
  <c r="H43" i="5"/>
  <c r="I43" i="5" s="1"/>
  <c r="R49" i="8"/>
  <c r="K49" i="8"/>
  <c r="AA494" i="1"/>
  <c r="H297" i="1"/>
  <c r="I297" i="1" s="1"/>
  <c r="P297" i="1"/>
  <c r="Q297" i="1" s="1"/>
  <c r="H92" i="3"/>
  <c r="H626" i="1"/>
  <c r="I626" i="1" s="1"/>
  <c r="P626" i="1"/>
  <c r="Q626" i="1" s="1"/>
  <c r="AA57" i="1"/>
  <c r="T143" i="1"/>
  <c r="K143" i="1"/>
  <c r="H521" i="1"/>
  <c r="P521" i="1"/>
  <c r="Q521" i="1" s="1"/>
  <c r="T622" i="1"/>
  <c r="K622" i="1"/>
  <c r="P788" i="1"/>
  <c r="Q788" i="1" s="1"/>
  <c r="H788" i="1"/>
  <c r="I788" i="1" s="1"/>
  <c r="AA551" i="1"/>
  <c r="T222" i="1"/>
  <c r="K222" i="1"/>
  <c r="H130" i="1"/>
  <c r="T669" i="1"/>
  <c r="K669" i="1"/>
  <c r="H18" i="1"/>
  <c r="I18" i="1" s="1"/>
  <c r="AA409" i="1"/>
  <c r="K81" i="3"/>
  <c r="T81" i="3"/>
  <c r="T245" i="1"/>
  <c r="K245" i="1"/>
  <c r="K777" i="1"/>
  <c r="T777" i="1"/>
  <c r="P588" i="1"/>
  <c r="Q588" i="1" s="1"/>
  <c r="H588" i="1"/>
  <c r="AA571" i="1"/>
  <c r="AA121" i="3"/>
  <c r="AA43" i="1"/>
  <c r="AB43" i="1" s="1"/>
  <c r="AA145" i="3"/>
  <c r="K831" i="1"/>
  <c r="T831" i="1"/>
  <c r="K121" i="3"/>
  <c r="T121" i="3"/>
  <c r="P317" i="1"/>
  <c r="H317" i="1"/>
  <c r="AA101" i="3"/>
  <c r="K590" i="1"/>
  <c r="T590" i="1"/>
  <c r="H29" i="3"/>
  <c r="AA748" i="1"/>
  <c r="I748" i="1"/>
  <c r="AA278" i="1"/>
  <c r="AA128" i="3"/>
  <c r="W44" i="8"/>
  <c r="I44" i="8"/>
  <c r="T596" i="1"/>
  <c r="K596" i="1"/>
  <c r="AA603" i="1"/>
  <c r="W71" i="8"/>
  <c r="AA835" i="1"/>
  <c r="W70" i="8"/>
  <c r="T378" i="1"/>
  <c r="K378" i="1"/>
  <c r="AA402" i="1"/>
  <c r="T37" i="3"/>
  <c r="K37" i="3"/>
  <c r="T163" i="1"/>
  <c r="K163" i="1"/>
  <c r="T46" i="1"/>
  <c r="K46" i="1"/>
  <c r="AA169" i="1"/>
  <c r="AA26" i="1"/>
  <c r="K668" i="1"/>
  <c r="T668" i="1"/>
  <c r="AA251" i="1"/>
  <c r="AA90" i="3"/>
  <c r="AA422" i="1"/>
  <c r="I422" i="1"/>
  <c r="H627" i="1"/>
  <c r="I627" i="1" s="1"/>
  <c r="P627" i="1"/>
  <c r="Q627" i="1" s="1"/>
  <c r="W15" i="5"/>
  <c r="AA498" i="1"/>
  <c r="H33" i="6"/>
  <c r="K447" i="1"/>
  <c r="T447" i="1"/>
  <c r="AA35" i="1"/>
  <c r="AB35" i="1" s="1"/>
  <c r="T116" i="1"/>
  <c r="K116" i="1"/>
  <c r="T449" i="1"/>
  <c r="K449" i="1"/>
  <c r="H60" i="5"/>
  <c r="I60" i="5" s="1"/>
  <c r="H784" i="1"/>
  <c r="K803" i="1"/>
  <c r="T803" i="1"/>
  <c r="K25" i="8"/>
  <c r="R25" i="8"/>
  <c r="H144" i="1"/>
  <c r="P144" i="1"/>
  <c r="Q144" i="1" s="1"/>
  <c r="AA448" i="1"/>
  <c r="AB448" i="1" s="1"/>
  <c r="H816" i="1"/>
  <c r="P816" i="1"/>
  <c r="Q816" i="1" s="1"/>
  <c r="W26" i="5"/>
  <c r="I26" i="5"/>
  <c r="AA44" i="3"/>
  <c r="K46" i="7"/>
  <c r="R46" i="7"/>
  <c r="H322" i="1"/>
  <c r="I322" i="1" s="1"/>
  <c r="P322" i="1"/>
  <c r="Q322" i="1" s="1"/>
  <c r="T553" i="1"/>
  <c r="K553" i="1"/>
  <c r="K81" i="1"/>
  <c r="T81" i="1"/>
  <c r="T598" i="1"/>
  <c r="K598" i="1"/>
  <c r="K616" i="1"/>
  <c r="T616" i="1"/>
  <c r="H58" i="1"/>
  <c r="H50" i="5"/>
  <c r="T551" i="1"/>
  <c r="K551" i="1"/>
  <c r="AE352" i="1"/>
  <c r="AA125" i="1"/>
  <c r="AB125" i="1" s="1"/>
  <c r="AA142" i="1"/>
  <c r="H858" i="1"/>
  <c r="P858" i="1"/>
  <c r="Q858" i="1" s="1"/>
  <c r="P121" i="1"/>
  <c r="Q121" i="1" s="1"/>
  <c r="H121" i="1"/>
  <c r="AA597" i="1"/>
  <c r="T132" i="1"/>
  <c r="K132" i="1"/>
  <c r="AA102" i="3"/>
  <c r="T776" i="1"/>
  <c r="K776" i="1"/>
  <c r="P311" i="1"/>
  <c r="Q311" i="1" s="1"/>
  <c r="H311" i="1"/>
  <c r="I311" i="1" s="1"/>
  <c r="T153" i="1"/>
  <c r="K153" i="1"/>
  <c r="H106" i="1"/>
  <c r="H852" i="1"/>
  <c r="P852" i="1"/>
  <c r="Q852" i="1" s="1"/>
  <c r="K118" i="1"/>
  <c r="T118" i="1"/>
  <c r="H22" i="1"/>
  <c r="AA652" i="1"/>
  <c r="I652" i="1"/>
  <c r="T422" i="1"/>
  <c r="K422" i="1"/>
  <c r="T37" i="1"/>
  <c r="K37" i="1"/>
  <c r="H177" i="1"/>
  <c r="P177" i="1"/>
  <c r="Q177" i="1" s="1"/>
  <c r="AA82" i="3"/>
  <c r="I82" i="3"/>
  <c r="H170" i="1"/>
  <c r="I170" i="1" s="1"/>
  <c r="P170" i="1"/>
  <c r="Q170" i="1" s="1"/>
  <c r="H313" i="1"/>
  <c r="I313" i="1" s="1"/>
  <c r="P313" i="1"/>
  <c r="Q313" i="1" s="1"/>
  <c r="AA323" i="1"/>
  <c r="I323" i="1"/>
  <c r="K761" i="1"/>
  <c r="T761" i="1"/>
  <c r="H532" i="1"/>
  <c r="P532" i="1"/>
  <c r="Q532" i="1" s="1"/>
  <c r="H42" i="6"/>
  <c r="AA99" i="3"/>
  <c r="H726" i="1"/>
  <c r="P726" i="1"/>
  <c r="Q726" i="1" s="1"/>
  <c r="K84" i="3"/>
  <c r="T84" i="3"/>
  <c r="AA17" i="1"/>
  <c r="AA673" i="1"/>
  <c r="P747" i="1"/>
  <c r="Q747" i="1" s="1"/>
  <c r="H747" i="1"/>
  <c r="I747" i="1" s="1"/>
  <c r="H91" i="1"/>
  <c r="I91" i="1" s="1"/>
  <c r="P91" i="1"/>
  <c r="Q91" i="1" s="1"/>
  <c r="AA720" i="1"/>
  <c r="I720" i="1"/>
  <c r="P479" i="1"/>
  <c r="Q479" i="1" s="1"/>
  <c r="H479" i="1"/>
  <c r="I479" i="1" s="1"/>
  <c r="K58" i="6"/>
  <c r="R58" i="6"/>
  <c r="P791" i="1"/>
  <c r="Q791" i="1" s="1"/>
  <c r="H791" i="1"/>
  <c r="I791" i="1" s="1"/>
  <c r="H24" i="3"/>
  <c r="I24" i="3" s="1"/>
  <c r="K498" i="1"/>
  <c r="T498" i="1"/>
  <c r="K347" i="1"/>
  <c r="T347" i="1"/>
  <c r="R62" i="8"/>
  <c r="K62" i="8"/>
  <c r="I66" i="6"/>
  <c r="W66" i="6"/>
  <c r="T528" i="1"/>
  <c r="K528" i="1"/>
  <c r="T89" i="3"/>
  <c r="K89" i="3"/>
  <c r="P65" i="6"/>
  <c r="Q65" i="6" s="1"/>
  <c r="N65" i="6"/>
  <c r="O65" i="6" s="1"/>
  <c r="H109" i="3"/>
  <c r="I109" i="3" s="1"/>
  <c r="R26" i="6"/>
  <c r="K26" i="6"/>
  <c r="AA161" i="1"/>
  <c r="K359" i="1"/>
  <c r="T359" i="1"/>
  <c r="R54" i="6"/>
  <c r="K54" i="6"/>
  <c r="T168" i="3"/>
  <c r="K168" i="3"/>
  <c r="T392" i="1"/>
  <c r="K392" i="1"/>
  <c r="AA115" i="1"/>
  <c r="AA60" i="3"/>
  <c r="K634" i="1"/>
  <c r="T634" i="1"/>
  <c r="AA573" i="1"/>
  <c r="I573" i="1"/>
  <c r="K788" i="1"/>
  <c r="T788" i="1"/>
  <c r="P261" i="1"/>
  <c r="Q261" i="1" s="1"/>
  <c r="H261" i="1"/>
  <c r="AE856" i="1"/>
  <c r="AA19" i="3"/>
  <c r="AB19" i="3" s="1"/>
  <c r="I19" i="3"/>
  <c r="AA334" i="1"/>
  <c r="T80" i="3"/>
  <c r="K80" i="3"/>
  <c r="AA97" i="3"/>
  <c r="H59" i="3"/>
  <c r="AA433" i="1"/>
  <c r="P703" i="1"/>
  <c r="Q703" i="1" s="1"/>
  <c r="H703" i="1"/>
  <c r="I703" i="1" s="1"/>
  <c r="AA646" i="1"/>
  <c r="P472" i="1"/>
  <c r="Q472" i="1" s="1"/>
  <c r="H472" i="1"/>
  <c r="I472" i="1" s="1"/>
  <c r="K114" i="3"/>
  <c r="T114" i="3"/>
  <c r="AA796" i="1"/>
  <c r="AA601" i="1"/>
  <c r="H506" i="1"/>
  <c r="I506" i="1" s="1"/>
  <c r="P506" i="1"/>
  <c r="Q506" i="1" s="1"/>
  <c r="H409" i="1"/>
  <c r="P409" i="1"/>
  <c r="Q409" i="1" s="1"/>
  <c r="R56" i="6"/>
  <c r="K56" i="6"/>
  <c r="H164" i="3"/>
  <c r="T342" i="1"/>
  <c r="K342" i="1"/>
  <c r="K85" i="1"/>
  <c r="T85" i="1"/>
  <c r="H72" i="8"/>
  <c r="I72" i="8" s="1"/>
  <c r="H40" i="3"/>
  <c r="H562" i="1"/>
  <c r="P562" i="1"/>
  <c r="Q562" i="1" s="1"/>
  <c r="H823" i="1"/>
  <c r="I823" i="1" s="1"/>
  <c r="P823" i="1"/>
  <c r="Q823" i="1" s="1"/>
  <c r="AA555" i="1"/>
  <c r="P402" i="1"/>
  <c r="Q402" i="1" s="1"/>
  <c r="H402" i="1"/>
  <c r="K123" i="1"/>
  <c r="T123" i="1"/>
  <c r="AA383" i="1"/>
  <c r="I383" i="1"/>
  <c r="H146" i="3"/>
  <c r="W67" i="5"/>
  <c r="X67" i="5" s="1"/>
  <c r="I67" i="5"/>
  <c r="K110" i="1"/>
  <c r="T110" i="1"/>
  <c r="P645" i="1"/>
  <c r="Q645" i="1" s="1"/>
  <c r="H645" i="1"/>
  <c r="T313" i="1"/>
  <c r="K313" i="1"/>
  <c r="H212" i="1"/>
  <c r="P212" i="1"/>
  <c r="Q212" i="1" s="1"/>
  <c r="AA502" i="1"/>
  <c r="P86" i="1"/>
  <c r="Q86" i="1" s="1"/>
  <c r="H86" i="1"/>
  <c r="I86" i="1" s="1"/>
  <c r="AA566" i="1"/>
  <c r="AA248" i="1"/>
  <c r="P574" i="1"/>
  <c r="Q574" i="1" s="1"/>
  <c r="H574" i="1"/>
  <c r="K38" i="8"/>
  <c r="R38" i="8"/>
  <c r="AA482" i="1"/>
  <c r="AE578" i="1"/>
  <c r="AA244" i="1"/>
  <c r="AA716" i="1"/>
  <c r="H52" i="6"/>
  <c r="I52" i="6" s="1"/>
  <c r="P166" i="3"/>
  <c r="Q166" i="3" s="1"/>
  <c r="N166" i="3"/>
  <c r="O166" i="3" s="1"/>
  <c r="W60" i="6"/>
  <c r="K29" i="7"/>
  <c r="R29" i="7"/>
  <c r="AA78" i="1"/>
  <c r="T67" i="3"/>
  <c r="K67" i="3"/>
  <c r="T735" i="1"/>
  <c r="K735" i="1"/>
  <c r="T337" i="1"/>
  <c r="K337" i="1"/>
  <c r="T334" i="1"/>
  <c r="K334" i="1"/>
  <c r="H26" i="6"/>
  <c r="I26" i="6" s="1"/>
  <c r="R6" i="6"/>
  <c r="K6" i="6"/>
  <c r="K775" i="1"/>
  <c r="T775" i="1"/>
  <c r="H46" i="5"/>
  <c r="I46" i="5" s="1"/>
  <c r="T582" i="1"/>
  <c r="K582" i="1"/>
  <c r="H493" i="1"/>
  <c r="P493" i="1"/>
  <c r="Q493" i="1" s="1"/>
  <c r="T426" i="1"/>
  <c r="K426" i="1"/>
  <c r="K625" i="1"/>
  <c r="T625" i="1"/>
  <c r="K45" i="5"/>
  <c r="R45" i="5"/>
  <c r="K154" i="1"/>
  <c r="T154" i="1"/>
  <c r="AA167" i="3"/>
  <c r="AA103" i="1"/>
  <c r="I103" i="1"/>
  <c r="P288" i="1"/>
  <c r="Q288" i="1" s="1"/>
  <c r="H288" i="1"/>
  <c r="K56" i="3"/>
  <c r="T56" i="3"/>
  <c r="K485" i="1"/>
  <c r="T485" i="1"/>
  <c r="H688" i="1"/>
  <c r="H442" i="1"/>
  <c r="P442" i="1"/>
  <c r="Q442" i="1" s="1"/>
  <c r="P404" i="1"/>
  <c r="Q404" i="1" s="1"/>
  <c r="H404" i="1"/>
  <c r="AA110" i="1"/>
  <c r="I110" i="1"/>
  <c r="K112" i="3"/>
  <c r="T112" i="3"/>
  <c r="K136" i="3"/>
  <c r="T136" i="3"/>
  <c r="H60" i="3"/>
  <c r="I60" i="3" s="1"/>
  <c r="AE157" i="3"/>
  <c r="AA511" i="1"/>
  <c r="H41" i="8"/>
  <c r="K30" i="6"/>
  <c r="R30" i="6"/>
  <c r="AA486" i="1"/>
  <c r="K100" i="3"/>
  <c r="T100" i="3"/>
  <c r="AA487" i="1"/>
  <c r="AB487" i="1" s="1"/>
  <c r="AA165" i="1"/>
  <c r="I165" i="1"/>
  <c r="AA30" i="3"/>
  <c r="H56" i="8"/>
  <c r="I56" i="8" s="1"/>
  <c r="T571" i="1"/>
  <c r="K571" i="1"/>
  <c r="H413" i="1"/>
  <c r="I413" i="1" s="1"/>
  <c r="P413" i="1"/>
  <c r="Q413" i="1" s="1"/>
  <c r="H335" i="1"/>
  <c r="P335" i="1"/>
  <c r="Q335" i="1" s="1"/>
  <c r="K804" i="1"/>
  <c r="T804" i="1"/>
  <c r="P738" i="1"/>
  <c r="Q738" i="1" s="1"/>
  <c r="H738" i="1"/>
  <c r="AA614" i="1"/>
  <c r="R23" i="7"/>
  <c r="K23" i="7"/>
  <c r="W67" i="6"/>
  <c r="AA706" i="1"/>
  <c r="K785" i="1"/>
  <c r="T785" i="1"/>
  <c r="H191" i="1"/>
  <c r="P191" i="1"/>
  <c r="Q191" i="1" s="1"/>
  <c r="AA344" i="1"/>
  <c r="K15" i="7"/>
  <c r="R15" i="7"/>
  <c r="H113" i="3"/>
  <c r="I113" i="3" s="1"/>
  <c r="H702" i="1"/>
  <c r="I702" i="1" s="1"/>
  <c r="AA299" i="1"/>
  <c r="R48" i="7"/>
  <c r="K48" i="7"/>
  <c r="P615" i="1"/>
  <c r="Q615" i="1" s="1"/>
  <c r="H615" i="1"/>
  <c r="K66" i="1"/>
  <c r="T66" i="1"/>
  <c r="P877" i="1"/>
  <c r="Q877" i="1" s="1"/>
  <c r="H877" i="1"/>
  <c r="W37" i="8"/>
  <c r="AA470" i="1"/>
  <c r="T43" i="1"/>
  <c r="K43" i="1"/>
  <c r="J7" i="1"/>
  <c r="H7" i="1"/>
  <c r="T418" i="1"/>
  <c r="K418" i="1"/>
  <c r="T300" i="1"/>
  <c r="K300" i="1"/>
  <c r="T377" i="1"/>
  <c r="K377" i="1"/>
  <c r="P719" i="1"/>
  <c r="Q719" i="1" s="1"/>
  <c r="H719" i="1"/>
  <c r="H133" i="3"/>
  <c r="AA708" i="1"/>
  <c r="AB708" i="1" s="1"/>
  <c r="K626" i="1"/>
  <c r="T626" i="1"/>
  <c r="W6" i="6"/>
  <c r="X6" i="6" s="1"/>
  <c r="P769" i="1"/>
  <c r="Q769" i="1" s="1"/>
  <c r="H769" i="1"/>
  <c r="T673" i="1"/>
  <c r="K673" i="1"/>
  <c r="K105" i="3"/>
  <c r="T105" i="3"/>
  <c r="T629" i="1"/>
  <c r="K629" i="1"/>
  <c r="H34" i="7"/>
  <c r="I34" i="7" s="1"/>
  <c r="H97" i="1"/>
  <c r="P97" i="1"/>
  <c r="Q97" i="1" s="1"/>
  <c r="H415" i="1"/>
  <c r="P415" i="1"/>
  <c r="Q415" i="1" s="1"/>
  <c r="R415" i="1" s="1"/>
  <c r="H715" i="1"/>
  <c r="I715" i="1" s="1"/>
  <c r="P715" i="1"/>
  <c r="Q715" i="1" s="1"/>
  <c r="H37" i="6"/>
  <c r="K794" i="1"/>
  <c r="T794" i="1"/>
  <c r="T384" i="1"/>
  <c r="K384" i="1"/>
  <c r="P670" i="1"/>
  <c r="Q670" i="1" s="1"/>
  <c r="H670" i="1"/>
  <c r="T155" i="1"/>
  <c r="K155" i="1"/>
  <c r="P656" i="1"/>
  <c r="Q656" i="1" s="1"/>
  <c r="H656" i="1"/>
  <c r="H256" i="1"/>
  <c r="P256" i="1"/>
  <c r="Q256" i="1" s="1"/>
  <c r="R38" i="7"/>
  <c r="K38" i="7"/>
  <c r="P164" i="1"/>
  <c r="Q164" i="1" s="1"/>
  <c r="H164" i="1"/>
  <c r="AA302" i="1"/>
  <c r="AB302" i="1" s="1"/>
  <c r="I302" i="1"/>
  <c r="K48" i="8"/>
  <c r="R48" i="8"/>
  <c r="T711" i="1"/>
  <c r="K711" i="1"/>
  <c r="H347" i="1"/>
  <c r="P347" i="1"/>
  <c r="Q347" i="1" s="1"/>
  <c r="P804" i="1"/>
  <c r="Q804" i="1" s="1"/>
  <c r="H804" i="1"/>
  <c r="K20" i="1"/>
  <c r="T20" i="1"/>
  <c r="H752" i="1"/>
  <c r="P752" i="1"/>
  <c r="Q752" i="1" s="1"/>
  <c r="P525" i="1"/>
  <c r="Q525" i="1" s="1"/>
  <c r="H525" i="1"/>
  <c r="R58" i="7"/>
  <c r="K58" i="7"/>
  <c r="W51" i="5"/>
  <c r="X51" i="5" s="1"/>
  <c r="I51" i="5"/>
  <c r="AA474" i="1"/>
  <c r="I474" i="1"/>
  <c r="AA771" i="1"/>
  <c r="H70" i="1"/>
  <c r="I70" i="1" s="1"/>
  <c r="AA654" i="1"/>
  <c r="W31" i="7"/>
  <c r="K666" i="1"/>
  <c r="T666" i="1"/>
  <c r="AA88" i="3"/>
  <c r="T664" i="1"/>
  <c r="K664" i="1"/>
  <c r="K709" i="1"/>
  <c r="T709" i="1"/>
  <c r="H48" i="6"/>
  <c r="H106" i="3"/>
  <c r="H31" i="7"/>
  <c r="I31" i="7" s="1"/>
  <c r="P478" i="1"/>
  <c r="Q478" i="1" s="1"/>
  <c r="H478" i="1"/>
  <c r="I478" i="1" s="1"/>
  <c r="AA588" i="1"/>
  <c r="H530" i="1"/>
  <c r="P530" i="1"/>
  <c r="Q530" i="1" s="1"/>
  <c r="H443" i="1"/>
  <c r="P443" i="1"/>
  <c r="Q443" i="1" s="1"/>
  <c r="H52" i="7"/>
  <c r="H341" i="1"/>
  <c r="K781" i="1"/>
  <c r="T781" i="1"/>
  <c r="W51" i="7"/>
  <c r="P664" i="1"/>
  <c r="Q664" i="1" s="1"/>
  <c r="H664" i="1"/>
  <c r="I664" i="1" s="1"/>
  <c r="AA47" i="3"/>
  <c r="AA606" i="1"/>
  <c r="I606" i="1"/>
  <c r="T248" i="1"/>
  <c r="K248" i="1"/>
  <c r="P34" i="1"/>
  <c r="Q34" i="1" s="1"/>
  <c r="H34" i="1"/>
  <c r="AA378" i="1"/>
  <c r="H371" i="1"/>
  <c r="I371" i="1" s="1"/>
  <c r="AA134" i="3"/>
  <c r="I134" i="3"/>
  <c r="K358" i="1"/>
  <c r="T358" i="1"/>
  <c r="P755" i="1"/>
  <c r="Q755" i="1" s="1"/>
  <c r="H755" i="1"/>
  <c r="AA95" i="3"/>
  <c r="I95" i="3"/>
  <c r="H705" i="1"/>
  <c r="T702" i="1"/>
  <c r="K702" i="1"/>
  <c r="T601" i="1"/>
  <c r="K601" i="1"/>
  <c r="T397" i="1"/>
  <c r="K397" i="1"/>
  <c r="H145" i="3"/>
  <c r="I145" i="3" s="1"/>
  <c r="K833" i="1"/>
  <c r="T833" i="1"/>
  <c r="R6" i="8"/>
  <c r="K6" i="8"/>
  <c r="H67" i="3"/>
  <c r="AA577" i="1"/>
  <c r="AE857" i="1"/>
  <c r="P230" i="1"/>
  <c r="H230" i="1"/>
  <c r="P115" i="1"/>
  <c r="Q115" i="1" s="1"/>
  <c r="H115" i="1"/>
  <c r="H344" i="1"/>
  <c r="I344" i="1" s="1"/>
  <c r="P344" i="1"/>
  <c r="Q344" i="1" s="1"/>
  <c r="AA16" i="1"/>
  <c r="T165" i="3"/>
  <c r="K165" i="3"/>
  <c r="H179" i="1"/>
  <c r="P179" i="1"/>
  <c r="Q179" i="1" s="1"/>
  <c r="H596" i="1"/>
  <c r="I596" i="1" s="1"/>
  <c r="P596" i="1"/>
  <c r="Q596" i="1" s="1"/>
  <c r="P240" i="1"/>
  <c r="Q240" i="1" s="1"/>
  <c r="H240" i="1"/>
  <c r="I240" i="1" s="1"/>
  <c r="K712" i="1"/>
  <c r="T712" i="1"/>
  <c r="P251" i="1"/>
  <c r="Q251" i="1" s="1"/>
  <c r="H251" i="1"/>
  <c r="P159" i="3"/>
  <c r="Q159" i="3" s="1"/>
  <c r="N159" i="3"/>
  <c r="O159" i="3" s="1"/>
  <c r="AA666" i="1"/>
  <c r="AA536" i="1"/>
  <c r="AA87" i="3"/>
  <c r="I87" i="3"/>
  <c r="AA108" i="1"/>
  <c r="I108" i="1"/>
  <c r="R79" i="6"/>
  <c r="K79" i="6"/>
  <c r="K647" i="1"/>
  <c r="T647" i="1"/>
  <c r="AA446" i="1"/>
  <c r="AB446" i="1" s="1"/>
  <c r="AA339" i="1"/>
  <c r="H58" i="7"/>
  <c r="AA168" i="1"/>
  <c r="H75" i="6"/>
  <c r="K319" i="1"/>
  <c r="T319" i="1"/>
  <c r="AA507" i="1"/>
  <c r="H96" i="1"/>
  <c r="I96" i="1" s="1"/>
  <c r="P96" i="1"/>
  <c r="Q96" i="1" s="1"/>
  <c r="P689" i="1"/>
  <c r="Q689" i="1" s="1"/>
  <c r="H689" i="1"/>
  <c r="I689" i="1" s="1"/>
  <c r="H25" i="1"/>
  <c r="P25" i="1"/>
  <c r="Q25" i="1" s="1"/>
  <c r="P366" i="1"/>
  <c r="Q366" i="1" s="1"/>
  <c r="H366" i="1"/>
  <c r="I366" i="1" s="1"/>
  <c r="K29" i="6"/>
  <c r="R29" i="6"/>
  <c r="P759" i="1"/>
  <c r="Q759" i="1" s="1"/>
  <c r="H759" i="1"/>
  <c r="T227" i="1"/>
  <c r="K227" i="1"/>
  <c r="P603" i="1"/>
  <c r="Q603" i="1" s="1"/>
  <c r="H603" i="1"/>
  <c r="AA365" i="1"/>
  <c r="K55" i="5"/>
  <c r="R55" i="5"/>
  <c r="K13" i="3"/>
  <c r="T13" i="3"/>
  <c r="P552" i="1"/>
  <c r="Q552" i="1" s="1"/>
  <c r="H552" i="1"/>
  <c r="H71" i="3"/>
  <c r="I71" i="3" s="1"/>
  <c r="P616" i="1"/>
  <c r="Q616" i="1" s="1"/>
  <c r="H616" i="1"/>
  <c r="K773" i="1"/>
  <c r="T773" i="1"/>
  <c r="AA307" i="1"/>
  <c r="K836" i="1"/>
  <c r="T836" i="1"/>
  <c r="H92" i="1"/>
  <c r="P92" i="1"/>
  <c r="Q92" i="1" s="1"/>
  <c r="AA377" i="1"/>
  <c r="W47" i="8"/>
  <c r="AA75" i="3"/>
  <c r="H69" i="1"/>
  <c r="I69" i="1" s="1"/>
  <c r="P69" i="1"/>
  <c r="Q69" i="1" s="1"/>
  <c r="W30" i="5"/>
  <c r="AA362" i="1"/>
  <c r="AA510" i="1"/>
  <c r="H69" i="8"/>
  <c r="AA301" i="1"/>
  <c r="T95" i="3"/>
  <c r="K95" i="3"/>
  <c r="AE466" i="1"/>
  <c r="T525" i="1"/>
  <c r="K525" i="1"/>
  <c r="AA406" i="1"/>
  <c r="I406" i="1"/>
  <c r="AA524" i="1"/>
  <c r="H30" i="3"/>
  <c r="T421" i="1"/>
  <c r="K421" i="1"/>
  <c r="H497" i="1"/>
  <c r="T748" i="1"/>
  <c r="K748" i="1"/>
  <c r="H142" i="3"/>
  <c r="P824" i="1"/>
  <c r="Q824" i="1" s="1"/>
  <c r="H824" i="1"/>
  <c r="I824" i="1" s="1"/>
  <c r="H80" i="1"/>
  <c r="P80" i="1"/>
  <c r="Q80" i="1" s="1"/>
  <c r="AA20" i="1"/>
  <c r="P672" i="1"/>
  <c r="Q672" i="1" s="1"/>
  <c r="H672" i="1"/>
  <c r="I672" i="1" s="1"/>
  <c r="AA739" i="1"/>
  <c r="T424" i="1"/>
  <c r="K424" i="1"/>
  <c r="T278" i="1"/>
  <c r="K278" i="1"/>
  <c r="K654" i="1"/>
  <c r="T654" i="1"/>
  <c r="AA123" i="1"/>
  <c r="H207" i="1"/>
  <c r="P207" i="1"/>
  <c r="H166" i="1"/>
  <c r="P166" i="1"/>
  <c r="Q166" i="1" s="1"/>
  <c r="H646" i="1"/>
  <c r="P646" i="1"/>
  <c r="Q646" i="1" s="1"/>
  <c r="H126" i="3"/>
  <c r="I126" i="3" s="1"/>
  <c r="T495" i="1"/>
  <c r="K495" i="1"/>
  <c r="P211" i="1"/>
  <c r="Q211" i="1" s="1"/>
  <c r="H211" i="1"/>
  <c r="K230" i="1"/>
  <c r="T230" i="1"/>
  <c r="H38" i="6"/>
  <c r="I38" i="6" s="1"/>
  <c r="H42" i="7"/>
  <c r="H779" i="1"/>
  <c r="I779" i="1" s="1"/>
  <c r="P779" i="1"/>
  <c r="Q779" i="1" s="1"/>
  <c r="AA703" i="1"/>
  <c r="AB703" i="1" s="1"/>
  <c r="H45" i="3"/>
  <c r="AA64" i="1"/>
  <c r="K747" i="1"/>
  <c r="T747" i="1"/>
  <c r="P533" i="1"/>
  <c r="Q533" i="1" s="1"/>
  <c r="H533" i="1"/>
  <c r="H263" i="1"/>
  <c r="P263" i="1"/>
  <c r="Q263" i="1" s="1"/>
  <c r="K22" i="6"/>
  <c r="R22" i="6"/>
  <c r="H385" i="1"/>
  <c r="I385" i="1" s="1"/>
  <c r="P385" i="1"/>
  <c r="Q385" i="1" s="1"/>
  <c r="H685" i="1"/>
  <c r="I685" i="1" s="1"/>
  <c r="P685" i="1"/>
  <c r="Q685" i="1" s="1"/>
  <c r="T16" i="1"/>
  <c r="K16" i="1"/>
  <c r="P796" i="1"/>
  <c r="Q796" i="1" s="1"/>
  <c r="H796" i="1"/>
  <c r="K168" i="1"/>
  <c r="T168" i="1"/>
  <c r="K249" i="1"/>
  <c r="T249" i="1"/>
  <c r="H613" i="1"/>
  <c r="AA745" i="1"/>
  <c r="I745" i="1"/>
  <c r="P293" i="1"/>
  <c r="Q293" i="1" s="1"/>
  <c r="H293" i="1"/>
  <c r="T296" i="1"/>
  <c r="K296" i="1"/>
  <c r="AA781" i="1"/>
  <c r="I781" i="1"/>
  <c r="W37" i="7"/>
  <c r="I37" i="7"/>
  <c r="AA130" i="3"/>
  <c r="H112" i="1"/>
  <c r="P112" i="1"/>
  <c r="Q112" i="1" s="1"/>
  <c r="AA27" i="1"/>
  <c r="H35" i="1"/>
  <c r="P35" i="1"/>
  <c r="Q35" i="1" s="1"/>
  <c r="H435" i="1"/>
  <c r="P435" i="1"/>
  <c r="Q435" i="1" s="1"/>
  <c r="K343" i="1"/>
  <c r="T343" i="1"/>
  <c r="K311" i="1"/>
  <c r="T311" i="1"/>
  <c r="H76" i="6"/>
  <c r="AA175" i="1"/>
  <c r="H473" i="1"/>
  <c r="I473" i="1" s="1"/>
  <c r="AA137" i="1"/>
  <c r="I680" i="1"/>
  <c r="AA680" i="1"/>
  <c r="AA182" i="1"/>
  <c r="AA722" i="1"/>
  <c r="AB722" i="1" s="1"/>
  <c r="I722" i="1"/>
  <c r="T63" i="1"/>
  <c r="K63" i="1"/>
  <c r="AA148" i="1"/>
  <c r="AA156" i="1"/>
  <c r="I156" i="1"/>
  <c r="AA757" i="1"/>
  <c r="AA733" i="1"/>
  <c r="K834" i="1"/>
  <c r="T834" i="1"/>
  <c r="T336" i="1"/>
  <c r="K336" i="1"/>
  <c r="H514" i="1"/>
  <c r="P514" i="1"/>
  <c r="Q514" i="1" s="1"/>
  <c r="T307" i="1"/>
  <c r="K307" i="1"/>
  <c r="K659" i="1"/>
  <c r="T659" i="1"/>
  <c r="W61" i="5"/>
  <c r="T17" i="1"/>
  <c r="K17" i="1"/>
  <c r="AE800" i="1"/>
  <c r="T220" i="1"/>
  <c r="K220" i="1"/>
  <c r="AA429" i="1"/>
  <c r="K514" i="1"/>
  <c r="T514" i="1"/>
  <c r="AA622" i="1"/>
  <c r="P247" i="1"/>
  <c r="Q247" i="1" s="1"/>
  <c r="H247" i="1"/>
  <c r="T452" i="1"/>
  <c r="K452" i="1"/>
  <c r="H243" i="1"/>
  <c r="P243" i="1"/>
  <c r="Q243" i="1" s="1"/>
  <c r="K592" i="1"/>
  <c r="T592" i="1"/>
  <c r="P728" i="1"/>
  <c r="Q728" i="1" s="1"/>
  <c r="H728" i="1"/>
  <c r="I728" i="1" s="1"/>
  <c r="AA195" i="1"/>
  <c r="AA18" i="1"/>
  <c r="AA605" i="1"/>
  <c r="AA535" i="1"/>
  <c r="AB535" i="1" s="1"/>
  <c r="K58" i="8"/>
  <c r="R58" i="8"/>
  <c r="H9" i="5"/>
  <c r="K745" i="1"/>
  <c r="T745" i="1"/>
  <c r="K68" i="3"/>
  <c r="T68" i="3"/>
  <c r="K253" i="1"/>
  <c r="T253" i="1"/>
  <c r="AA382" i="1"/>
  <c r="AA416" i="1"/>
  <c r="AA682" i="1"/>
  <c r="AB682" i="1" s="1"/>
  <c r="W45" i="6"/>
  <c r="AA294" i="1"/>
  <c r="AA503" i="1"/>
  <c r="I503" i="1"/>
  <c r="H61" i="1"/>
  <c r="K401" i="1"/>
  <c r="T401" i="1"/>
  <c r="T570" i="1"/>
  <c r="K570" i="1"/>
  <c r="AA425" i="1"/>
  <c r="AB425" i="1" s="1"/>
  <c r="AA98" i="3"/>
  <c r="T112" i="1"/>
  <c r="K112" i="1"/>
  <c r="AA500" i="1"/>
  <c r="I500" i="1"/>
  <c r="P622" i="1"/>
  <c r="Q622" i="1" s="1"/>
  <c r="H622" i="1"/>
  <c r="AA221" i="1"/>
  <c r="I221" i="1"/>
  <c r="T698" i="1"/>
  <c r="K698" i="1"/>
  <c r="AA190" i="1"/>
  <c r="P451" i="1"/>
  <c r="Q451" i="1" s="1"/>
  <c r="H451" i="1"/>
  <c r="K45" i="6"/>
  <c r="R45" i="6"/>
  <c r="T93" i="1"/>
  <c r="K93" i="1"/>
  <c r="AA828" i="1"/>
  <c r="P833" i="1"/>
  <c r="Q833" i="1" s="1"/>
  <c r="H833" i="1"/>
  <c r="I833" i="1" s="1"/>
  <c r="AA222" i="1"/>
  <c r="W12" i="7"/>
  <c r="AA386" i="1"/>
  <c r="P301" i="1"/>
  <c r="Q301" i="1" s="1"/>
  <c r="H301" i="1"/>
  <c r="AA459" i="1"/>
  <c r="I459" i="1"/>
  <c r="P127" i="3"/>
  <c r="Q127" i="3" s="1"/>
  <c r="N127" i="3"/>
  <c r="O127" i="3" s="1"/>
  <c r="AA68" i="1"/>
  <c r="K57" i="7"/>
  <c r="R57" i="7"/>
  <c r="H324" i="1"/>
  <c r="P324" i="1"/>
  <c r="Q324" i="1" s="1"/>
  <c r="H25" i="3"/>
  <c r="I25" i="3" s="1"/>
  <c r="T444" i="1"/>
  <c r="K444" i="1"/>
  <c r="K335" i="1"/>
  <c r="T335" i="1"/>
  <c r="H327" i="1"/>
  <c r="P327" i="1"/>
  <c r="Q327" i="1" s="1"/>
  <c r="K701" i="1"/>
  <c r="T701" i="1"/>
  <c r="T838" i="1"/>
  <c r="T156" i="3"/>
  <c r="K156" i="3"/>
  <c r="AA312" i="1"/>
  <c r="I312" i="1"/>
  <c r="T286" i="1"/>
  <c r="K286" i="1"/>
  <c r="P401" i="1"/>
  <c r="Q401" i="1" s="1"/>
  <c r="H401" i="1"/>
  <c r="T759" i="1"/>
  <c r="K759" i="1"/>
  <c r="K530" i="1"/>
  <c r="T530" i="1"/>
  <c r="W34" i="8"/>
  <c r="X34" i="8" s="1"/>
  <c r="T513" i="1"/>
  <c r="K513" i="1"/>
  <c r="AA728" i="1"/>
  <c r="AA669" i="1"/>
  <c r="AA275" i="1"/>
  <c r="K317" i="1"/>
  <c r="T317" i="1"/>
  <c r="H43" i="1"/>
  <c r="T217" i="1"/>
  <c r="K217" i="1"/>
  <c r="AA702" i="1"/>
  <c r="AA758" i="1"/>
  <c r="AA788" i="1"/>
  <c r="H667" i="1"/>
  <c r="AA801" i="1"/>
  <c r="AB801" i="1" s="1"/>
  <c r="K129" i="3"/>
  <c r="T129" i="3"/>
  <c r="AA545" i="1"/>
  <c r="I545" i="1"/>
  <c r="AA449" i="1"/>
  <c r="AA114" i="3"/>
  <c r="H830" i="1"/>
  <c r="P830" i="1"/>
  <c r="Q830" i="1" s="1"/>
  <c r="P540" i="1"/>
  <c r="Q540" i="1" s="1"/>
  <c r="H540" i="1"/>
  <c r="AA87" i="1"/>
  <c r="H186" i="1"/>
  <c r="I186" i="1" s="1"/>
  <c r="P186" i="1"/>
  <c r="Q186" i="1" s="1"/>
  <c r="P264" i="1"/>
  <c r="Q264" i="1" s="1"/>
  <c r="H264" i="1"/>
  <c r="H16" i="3"/>
  <c r="T127" i="1"/>
  <c r="K127" i="1"/>
  <c r="H158" i="1"/>
  <c r="P158" i="1"/>
  <c r="Q158" i="1" s="1"/>
  <c r="P761" i="1"/>
  <c r="Q761" i="1" s="1"/>
  <c r="H761" i="1"/>
  <c r="AA91" i="1"/>
  <c r="H60" i="6"/>
  <c r="I60" i="6" s="1"/>
  <c r="AA766" i="1"/>
  <c r="P172" i="1"/>
  <c r="Q172" i="1" s="1"/>
  <c r="H172" i="1"/>
  <c r="I172" i="1" s="1"/>
  <c r="P583" i="1"/>
  <c r="Q583" i="1" s="1"/>
  <c r="H583" i="1"/>
  <c r="H11" i="3"/>
  <c r="H29" i="6"/>
  <c r="W68" i="5"/>
  <c r="H597" i="1"/>
  <c r="I597" i="1" s="1"/>
  <c r="P597" i="1"/>
  <c r="Q597" i="1" s="1"/>
  <c r="K216" i="1"/>
  <c r="T216" i="1"/>
  <c r="W55" i="8"/>
  <c r="I55" i="8"/>
  <c r="K714" i="1"/>
  <c r="T714" i="1"/>
  <c r="H813" i="1"/>
  <c r="P813" i="1"/>
  <c r="Q813" i="1" s="1"/>
  <c r="H289" i="1"/>
  <c r="P289" i="1"/>
  <c r="Q289" i="1" s="1"/>
  <c r="P219" i="1"/>
  <c r="Q219" i="1" s="1"/>
  <c r="H219" i="1"/>
  <c r="K741" i="1"/>
  <c r="T741" i="1"/>
  <c r="AA392" i="1"/>
  <c r="AA290" i="1"/>
  <c r="K99" i="3"/>
  <c r="T99" i="3"/>
  <c r="K60" i="6"/>
  <c r="R60" i="6"/>
  <c r="T326" i="1"/>
  <c r="K326" i="1"/>
  <c r="T104" i="3"/>
  <c r="K104" i="3"/>
  <c r="W78" i="6"/>
  <c r="W40" i="7"/>
  <c r="AA557" i="1"/>
  <c r="K338" i="1"/>
  <c r="T338" i="1"/>
  <c r="P143" i="1"/>
  <c r="Q143" i="1" s="1"/>
  <c r="H143" i="1"/>
  <c r="K169" i="1"/>
  <c r="T169" i="1"/>
  <c r="P734" i="1"/>
  <c r="Q734" i="1" s="1"/>
  <c r="H734" i="1"/>
  <c r="K801" i="1"/>
  <c r="T801" i="1"/>
  <c r="K233" i="1"/>
  <c r="T233" i="1"/>
  <c r="H691" i="1"/>
  <c r="P691" i="1"/>
  <c r="Q691" i="1" s="1"/>
  <c r="AA337" i="1"/>
  <c r="AA454" i="1"/>
  <c r="AB454" i="1" s="1"/>
  <c r="I454" i="1"/>
  <c r="K36" i="1"/>
  <c r="T36" i="1"/>
  <c r="H272" i="1"/>
  <c r="P272" i="1"/>
  <c r="Q272" i="1" s="1"/>
  <c r="K453" i="1"/>
  <c r="T453" i="1"/>
  <c r="H450" i="1"/>
  <c r="I450" i="1" s="1"/>
  <c r="P450" i="1"/>
  <c r="Q450" i="1" s="1"/>
  <c r="T565" i="1"/>
  <c r="K565" i="1"/>
  <c r="AA638" i="1"/>
  <c r="AB638" i="1" s="1"/>
  <c r="AA678" i="1"/>
  <c r="AA815" i="1"/>
  <c r="I815" i="1"/>
  <c r="AA37" i="1"/>
  <c r="AA749" i="1"/>
  <c r="H295" i="1"/>
  <c r="I295" i="1" s="1"/>
  <c r="P295" i="1"/>
  <c r="Q295" i="1" s="1"/>
  <c r="R69" i="6"/>
  <c r="K69" i="6"/>
  <c r="AA697" i="1"/>
  <c r="AB697" i="1" s="1"/>
  <c r="H817" i="1"/>
  <c r="P817" i="1"/>
  <c r="Q817" i="1" s="1"/>
  <c r="T214" i="1"/>
  <c r="K214" i="1"/>
  <c r="AA431" i="1"/>
  <c r="T247" i="1"/>
  <c r="K247" i="1"/>
  <c r="K388" i="1"/>
  <c r="T388" i="1"/>
  <c r="AA320" i="1"/>
  <c r="K545" i="1"/>
  <c r="T545" i="1"/>
  <c r="AA784" i="1"/>
  <c r="K569" i="1"/>
  <c r="T569" i="1"/>
  <c r="R55" i="8"/>
  <c r="K55" i="8"/>
  <c r="W12" i="5"/>
  <c r="W45" i="8"/>
  <c r="X45" i="8" s="1"/>
  <c r="I45" i="8"/>
  <c r="AA34" i="1"/>
  <c r="AB34" i="1" s="1"/>
  <c r="T754" i="1"/>
  <c r="K754" i="1"/>
  <c r="H630" i="1"/>
  <c r="I630" i="1" s="1"/>
  <c r="K817" i="1"/>
  <c r="T817" i="1"/>
  <c r="P696" i="1"/>
  <c r="Q696" i="1" s="1"/>
  <c r="H696" i="1"/>
  <c r="W77" i="6"/>
  <c r="I77" i="6"/>
  <c r="T506" i="1"/>
  <c r="K506" i="1"/>
  <c r="H78" i="1"/>
  <c r="P78" i="1"/>
  <c r="Q78" i="1" s="1"/>
  <c r="P557" i="1"/>
  <c r="Q557" i="1" s="1"/>
  <c r="H557" i="1"/>
  <c r="I557" i="1" s="1"/>
  <c r="AE177" i="3"/>
  <c r="K615" i="1"/>
  <c r="T615" i="1"/>
  <c r="P340" i="1"/>
  <c r="Q340" i="1" s="1"/>
  <c r="H340" i="1"/>
  <c r="H499" i="1"/>
  <c r="P499" i="1"/>
  <c r="Q499" i="1" s="1"/>
  <c r="P599" i="1"/>
  <c r="Q599" i="1" s="1"/>
  <c r="H599" i="1"/>
  <c r="T429" i="1"/>
  <c r="K429" i="1"/>
  <c r="R34" i="7"/>
  <c r="K34" i="7"/>
  <c r="T434" i="1"/>
  <c r="K434" i="1"/>
  <c r="T346" i="1"/>
  <c r="K346" i="1"/>
  <c r="H128" i="3"/>
  <c r="T445" i="1"/>
  <c r="K445" i="1"/>
  <c r="W61" i="8"/>
  <c r="K95" i="1"/>
  <c r="T95" i="1"/>
  <c r="H123" i="1"/>
  <c r="P123" i="1"/>
  <c r="Q123" i="1" s="1"/>
  <c r="T267" i="1"/>
  <c r="K267" i="1"/>
  <c r="I414" i="1"/>
  <c r="AA414" i="1"/>
  <c r="AB414" i="1" s="1"/>
  <c r="AA567" i="1"/>
  <c r="I567" i="1"/>
  <c r="AA130" i="1"/>
  <c r="I130" i="1"/>
  <c r="H856" i="1"/>
  <c r="P856" i="1"/>
  <c r="Q856" i="1" s="1"/>
  <c r="H60" i="8"/>
  <c r="AA84" i="3"/>
  <c r="I84" i="3"/>
  <c r="T82" i="3"/>
  <c r="K82" i="3"/>
  <c r="H6" i="3"/>
  <c r="T50" i="1"/>
  <c r="K50" i="1"/>
  <c r="AA450" i="1"/>
  <c r="K323" i="1"/>
  <c r="T323" i="1"/>
  <c r="H534" i="1"/>
  <c r="P534" i="1"/>
  <c r="Q534" i="1" s="1"/>
  <c r="P835" i="1"/>
  <c r="Q835" i="1" s="1"/>
  <c r="H835" i="1"/>
  <c r="I835" i="1" s="1"/>
  <c r="H114" i="3"/>
  <c r="T365" i="1"/>
  <c r="K365" i="1"/>
  <c r="H54" i="6"/>
  <c r="H48" i="7"/>
  <c r="I48" i="7" s="1"/>
  <c r="AA477" i="1"/>
  <c r="AA219" i="1"/>
  <c r="AA70" i="1"/>
  <c r="K134" i="1"/>
  <c r="T134" i="1"/>
  <c r="H740" i="1"/>
  <c r="P740" i="1"/>
  <c r="Q740" i="1" s="1"/>
  <c r="H74" i="6"/>
  <c r="K431" i="1"/>
  <c r="T431" i="1"/>
  <c r="P564" i="1"/>
  <c r="Q564" i="1" s="1"/>
  <c r="H564" i="1"/>
  <c r="AA149" i="1"/>
  <c r="AA631" i="1"/>
  <c r="W29" i="8"/>
  <c r="K599" i="1"/>
  <c r="T599" i="1"/>
  <c r="W50" i="6"/>
  <c r="P465" i="1"/>
  <c r="Q465" i="1" s="1"/>
  <c r="H465" i="1"/>
  <c r="H241" i="1"/>
  <c r="I241" i="1" s="1"/>
  <c r="H290" i="1"/>
  <c r="P290" i="1"/>
  <c r="Q290" i="1" s="1"/>
  <c r="T240" i="1"/>
  <c r="K240" i="1"/>
  <c r="AE746" i="1"/>
  <c r="P729" i="1"/>
  <c r="Q729" i="1" s="1"/>
  <c r="H729" i="1"/>
  <c r="H777" i="1"/>
  <c r="P777" i="1"/>
  <c r="Q777" i="1" s="1"/>
  <c r="AA627" i="1"/>
  <c r="H337" i="1"/>
  <c r="P337" i="1"/>
  <c r="Q337" i="1" s="1"/>
  <c r="AA101" i="1"/>
  <c r="AA517" i="1"/>
  <c r="I517" i="1"/>
  <c r="T713" i="1"/>
  <c r="K713" i="1"/>
  <c r="T433" i="1"/>
  <c r="K433" i="1"/>
  <c r="AA321" i="1"/>
  <c r="W52" i="8"/>
  <c r="T526" i="1"/>
  <c r="K526" i="1"/>
  <c r="AA397" i="1"/>
  <c r="AA589" i="1"/>
  <c r="K75" i="1"/>
  <c r="T75" i="1"/>
  <c r="P420" i="1"/>
  <c r="Q420" i="1" s="1"/>
  <c r="H420" i="1"/>
  <c r="AA564" i="1"/>
  <c r="H482" i="1"/>
  <c r="P482" i="1"/>
  <c r="Q482" i="1" s="1"/>
  <c r="AA751" i="1"/>
  <c r="N157" i="3"/>
  <c r="O157" i="3" s="1"/>
  <c r="P157" i="3"/>
  <c r="Q157" i="3" s="1"/>
  <c r="K340" i="1"/>
  <c r="T340" i="1"/>
  <c r="AA496" i="1"/>
  <c r="T612" i="1"/>
  <c r="K612" i="1"/>
  <c r="K827" i="1"/>
  <c r="T827" i="1"/>
  <c r="T252" i="1"/>
  <c r="K252" i="1"/>
  <c r="P572" i="1"/>
  <c r="Q572" i="1" s="1"/>
  <c r="H572" i="1"/>
  <c r="H725" i="1"/>
  <c r="P725" i="1"/>
  <c r="Q725" i="1" s="1"/>
  <c r="AA167" i="1"/>
  <c r="I167" i="1"/>
  <c r="AA712" i="1"/>
  <c r="R70" i="8"/>
  <c r="K70" i="8"/>
  <c r="K826" i="1"/>
  <c r="T826" i="1"/>
  <c r="K331" i="1"/>
  <c r="T331" i="1"/>
  <c r="K751" i="1"/>
  <c r="T751" i="1"/>
  <c r="H118" i="1"/>
  <c r="P118" i="1"/>
  <c r="Q118" i="1" s="1"/>
  <c r="H560" i="1"/>
  <c r="I560" i="1" s="1"/>
  <c r="P560" i="1"/>
  <c r="Q560" i="1" s="1"/>
  <c r="P403" i="1"/>
  <c r="Q403" i="1" s="1"/>
  <c r="H403" i="1"/>
  <c r="T272" i="1"/>
  <c r="K272" i="1"/>
  <c r="K556" i="1"/>
  <c r="T556" i="1"/>
  <c r="T193" i="1"/>
  <c r="K193" i="1"/>
  <c r="K87" i="3"/>
  <c r="T87" i="3"/>
  <c r="T98" i="1"/>
  <c r="K98" i="1"/>
  <c r="T150" i="1"/>
  <c r="K150" i="1"/>
  <c r="H44" i="5"/>
  <c r="I44" i="5" s="1"/>
  <c r="AA165" i="3"/>
  <c r="I165" i="3"/>
  <c r="H879" i="1"/>
  <c r="P879" i="1"/>
  <c r="Q879" i="1" s="1"/>
  <c r="H52" i="5"/>
  <c r="P501" i="1"/>
  <c r="Q501" i="1" s="1"/>
  <c r="H501" i="1"/>
  <c r="AA755" i="1"/>
  <c r="H52" i="1"/>
  <c r="I52" i="1" s="1"/>
  <c r="P52" i="1"/>
  <c r="Q52" i="1" s="1"/>
  <c r="P227" i="1"/>
  <c r="Q227" i="1" s="1"/>
  <c r="H227" i="1"/>
  <c r="K23" i="1"/>
  <c r="T23" i="1"/>
  <c r="AA45" i="3"/>
  <c r="N518" i="1"/>
  <c r="O518" i="1" s="1"/>
  <c r="P518" i="1"/>
  <c r="Q518" i="1" s="1"/>
  <c r="H44" i="3"/>
  <c r="H167" i="3"/>
  <c r="I167" i="3" s="1"/>
  <c r="AA522" i="1"/>
  <c r="AB522" i="1" s="1"/>
  <c r="T408" i="1"/>
  <c r="K408" i="1"/>
  <c r="AA233" i="1"/>
  <c r="P135" i="1"/>
  <c r="Q135" i="1" s="1"/>
  <c r="H135" i="1"/>
  <c r="P116" i="1"/>
  <c r="Q116" i="1" s="1"/>
  <c r="H116" i="1"/>
  <c r="AA214" i="1"/>
  <c r="AA341" i="1"/>
  <c r="I341" i="1"/>
  <c r="H46" i="8"/>
  <c r="AA785" i="1"/>
  <c r="I785" i="1"/>
  <c r="P384" i="1"/>
  <c r="Q384" i="1" s="1"/>
  <c r="H384" i="1"/>
  <c r="I384" i="1" s="1"/>
  <c r="H137" i="3"/>
  <c r="I137" i="3" s="1"/>
  <c r="AA415" i="1"/>
  <c r="T117" i="1"/>
  <c r="K117" i="1"/>
  <c r="P314" i="1"/>
  <c r="Q314" i="1" s="1"/>
  <c r="H314" i="1"/>
  <c r="P786" i="1"/>
  <c r="Q786" i="1" s="1"/>
  <c r="H786" i="1"/>
  <c r="H119" i="3"/>
  <c r="AA234" i="1"/>
  <c r="H818" i="1"/>
  <c r="I818" i="1" s="1"/>
  <c r="W60" i="8"/>
  <c r="K636" i="1"/>
  <c r="T636" i="1"/>
  <c r="AA40" i="1"/>
  <c r="AB40" i="1" s="1"/>
  <c r="K653" i="1"/>
  <c r="T653" i="1"/>
  <c r="T749" i="1"/>
  <c r="K749" i="1"/>
  <c r="T769" i="1"/>
  <c r="K769" i="1"/>
  <c r="AA602" i="1"/>
  <c r="AB602" i="1" s="1"/>
  <c r="AA665" i="1"/>
  <c r="K243" i="1"/>
  <c r="T243" i="1"/>
  <c r="K133" i="3"/>
  <c r="T133" i="3"/>
  <c r="AA831" i="1"/>
  <c r="W70" i="5"/>
  <c r="AA227" i="1"/>
  <c r="K362" i="1"/>
  <c r="T362" i="1"/>
  <c r="H195" i="1"/>
  <c r="I195" i="1" s="1"/>
  <c r="P195" i="1"/>
  <c r="Q195" i="1" s="1"/>
  <c r="R33" i="6"/>
  <c r="K33" i="6"/>
  <c r="T113" i="1"/>
  <c r="K113" i="1"/>
  <c r="K46" i="8"/>
  <c r="R46" i="8"/>
  <c r="H18" i="8"/>
  <c r="P20" i="1"/>
  <c r="Q20" i="1" s="1"/>
  <c r="H20" i="1"/>
  <c r="T54" i="1"/>
  <c r="K54" i="1"/>
  <c r="T561" i="1"/>
  <c r="K561" i="1"/>
  <c r="W30" i="7"/>
  <c r="I30" i="7"/>
  <c r="W46" i="5"/>
  <c r="P484" i="1"/>
  <c r="Q484" i="1" s="1"/>
  <c r="H484" i="1"/>
  <c r="AA554" i="1"/>
  <c r="AA12" i="3"/>
  <c r="AA151" i="1"/>
  <c r="AB151" i="1" s="1"/>
  <c r="K60" i="5"/>
  <c r="R60" i="5"/>
  <c r="P601" i="1"/>
  <c r="Q601" i="1" s="1"/>
  <c r="H601" i="1"/>
  <c r="H63" i="6"/>
  <c r="AA742" i="1"/>
  <c r="K138" i="3"/>
  <c r="T138" i="3"/>
  <c r="P126" i="1"/>
  <c r="Q126" i="1" s="1"/>
  <c r="H126" i="1"/>
  <c r="I126" i="1" s="1"/>
  <c r="T750" i="1"/>
  <c r="K750" i="1"/>
  <c r="T170" i="1"/>
  <c r="K170" i="1"/>
  <c r="T140" i="3"/>
  <c r="K140" i="3"/>
  <c r="P716" i="1"/>
  <c r="Q716" i="1" s="1"/>
  <c r="H716" i="1"/>
  <c r="AA563" i="1"/>
  <c r="I563" i="1"/>
  <c r="AA384" i="1"/>
  <c r="H132" i="1"/>
  <c r="P132" i="1"/>
  <c r="Q132" i="1" s="1"/>
  <c r="K195" i="1"/>
  <c r="T195" i="1"/>
  <c r="P242" i="1"/>
  <c r="Q242" i="1" s="1"/>
  <c r="H242" i="1"/>
  <c r="H512" i="1"/>
  <c r="I512" i="1" s="1"/>
  <c r="P512" i="1"/>
  <c r="Q512" i="1" s="1"/>
  <c r="H94" i="3"/>
  <c r="AA626" i="1"/>
  <c r="T839" i="1"/>
  <c r="T261" i="1"/>
  <c r="K261" i="1"/>
  <c r="R9" i="5"/>
  <c r="K9" i="5"/>
  <c r="AA773" i="1"/>
  <c r="I773" i="1"/>
  <c r="R47" i="7"/>
  <c r="K47" i="7"/>
  <c r="AA172" i="1"/>
  <c r="AA108" i="3"/>
  <c r="AA24" i="3"/>
  <c r="W30" i="6"/>
  <c r="AA288" i="1"/>
  <c r="K107" i="3"/>
  <c r="T107" i="3"/>
  <c r="AA150" i="1"/>
  <c r="K613" i="1"/>
  <c r="T613" i="1"/>
  <c r="H77" i="3"/>
  <c r="P196" i="1"/>
  <c r="Q196" i="1" s="1"/>
  <c r="H196" i="1"/>
  <c r="H73" i="8"/>
  <c r="H612" i="1"/>
  <c r="P612" i="1"/>
  <c r="Q612" i="1" s="1"/>
  <c r="H797" i="1"/>
  <c r="P797" i="1"/>
  <c r="Q797" i="1" s="1"/>
  <c r="T503" i="1"/>
  <c r="K503" i="1"/>
  <c r="W72" i="8"/>
  <c r="K6" i="7"/>
  <c r="R6" i="7"/>
  <c r="T541" i="1"/>
  <c r="K541" i="1"/>
  <c r="AA105" i="3"/>
  <c r="H50" i="3"/>
  <c r="H56" i="3"/>
  <c r="P215" i="1"/>
  <c r="Q215" i="1" s="1"/>
  <c r="H215" i="1"/>
  <c r="I215" i="1" s="1"/>
  <c r="T710" i="1"/>
  <c r="K710" i="1"/>
  <c r="H50" i="6"/>
  <c r="AA434" i="1"/>
  <c r="P185" i="1"/>
  <c r="Q185" i="1" s="1"/>
  <c r="H185" i="1"/>
  <c r="K371" i="1"/>
  <c r="T371" i="1"/>
  <c r="T213" i="1"/>
  <c r="K213" i="1"/>
  <c r="K42" i="6"/>
  <c r="R42" i="6"/>
  <c r="R68" i="5"/>
  <c r="K68" i="5"/>
  <c r="AA472" i="1"/>
  <c r="H629" i="1"/>
  <c r="AA50" i="1"/>
  <c r="K75" i="3"/>
  <c r="T75" i="3"/>
  <c r="T288" i="1"/>
  <c r="K288" i="1"/>
  <c r="H675" i="1"/>
  <c r="I675" i="1" s="1"/>
  <c r="P675" i="1"/>
  <c r="Q675" i="1" s="1"/>
  <c r="K499" i="1"/>
  <c r="T499" i="1"/>
  <c r="T348" i="1"/>
  <c r="K348" i="1"/>
  <c r="H304" i="1"/>
  <c r="P304" i="1"/>
  <c r="Q304" i="1" s="1"/>
  <c r="H592" i="1"/>
  <c r="I592" i="1" s="1"/>
  <c r="P592" i="1"/>
  <c r="Q592" i="1" s="1"/>
  <c r="W32" i="8"/>
  <c r="H101" i="3"/>
  <c r="K538" i="1"/>
  <c r="T538" i="1"/>
  <c r="K101" i="3"/>
  <c r="T101" i="3"/>
  <c r="AA283" i="1"/>
  <c r="I283" i="1"/>
  <c r="H61" i="8"/>
  <c r="I61" i="8" s="1"/>
  <c r="W69" i="5"/>
  <c r="I69" i="5"/>
  <c r="AA46" i="1"/>
  <c r="I46" i="1"/>
  <c r="H576" i="1"/>
  <c r="P576" i="1"/>
  <c r="Q576" i="1" s="1"/>
  <c r="R43" i="7"/>
  <c r="K43" i="7"/>
  <c r="T54" i="3"/>
  <c r="K54" i="3"/>
  <c r="AA313" i="1"/>
  <c r="AA46" i="3"/>
  <c r="AA155" i="3"/>
  <c r="T814" i="1"/>
  <c r="K814" i="1"/>
  <c r="P546" i="1"/>
  <c r="Q546" i="1" s="1"/>
  <c r="H546" i="1"/>
  <c r="I546" i="1" s="1"/>
  <c r="P673" i="1"/>
  <c r="Q673" i="1" s="1"/>
  <c r="H673" i="1"/>
  <c r="AA809" i="1"/>
  <c r="H13" i="3"/>
  <c r="AA381" i="1"/>
  <c r="H461" i="1"/>
  <c r="P461" i="1"/>
  <c r="Q461" i="1" s="1"/>
  <c r="K254" i="1"/>
  <c r="T254" i="1"/>
  <c r="AA625" i="1"/>
  <c r="AA489" i="1"/>
  <c r="W60" i="5"/>
  <c r="K432" i="1"/>
  <c r="T432" i="1"/>
  <c r="K547" i="1"/>
  <c r="T547" i="1"/>
  <c r="P476" i="1"/>
  <c r="Q476" i="1" s="1"/>
  <c r="H476" i="1"/>
  <c r="W51" i="6"/>
  <c r="W38" i="6"/>
  <c r="H513" i="1"/>
  <c r="P865" i="1"/>
  <c r="Q865" i="1" s="1"/>
  <c r="H865" i="1"/>
  <c r="H860" i="1"/>
  <c r="P860" i="1"/>
  <c r="Q860" i="1" s="1"/>
  <c r="AA525" i="1"/>
  <c r="I525" i="1"/>
  <c r="AA710" i="1"/>
  <c r="P488" i="1"/>
  <c r="Q488" i="1" s="1"/>
  <c r="H488" i="1"/>
  <c r="H453" i="1"/>
  <c r="I453" i="1" s="1"/>
  <c r="T163" i="3"/>
  <c r="K163" i="3"/>
  <c r="K474" i="1"/>
  <c r="T474" i="1"/>
  <c r="H58" i="8"/>
  <c r="R69" i="8"/>
  <c r="K69" i="8"/>
  <c r="K185" i="1"/>
  <c r="T185" i="1"/>
  <c r="P287" i="1"/>
  <c r="Q287" i="1" s="1"/>
  <c r="H287" i="1"/>
  <c r="T79" i="1"/>
  <c r="K79" i="1"/>
  <c r="AA171" i="1"/>
  <c r="H826" i="1"/>
  <c r="I826" i="1" s="1"/>
  <c r="P826" i="1"/>
  <c r="Q826" i="1" s="1"/>
  <c r="K29" i="8"/>
  <c r="R29" i="8"/>
  <c r="AA492" i="1"/>
  <c r="K45" i="8"/>
  <c r="R45" i="8"/>
  <c r="R60" i="8"/>
  <c r="K60" i="8"/>
  <c r="T786" i="1"/>
  <c r="K786" i="1"/>
  <c r="P507" i="1"/>
  <c r="Q507" i="1" s="1"/>
  <c r="H507" i="1"/>
  <c r="R18" i="8"/>
  <c r="K18" i="8"/>
  <c r="H778" i="1"/>
  <c r="P778" i="1"/>
  <c r="Q778" i="1" s="1"/>
  <c r="T268" i="1"/>
  <c r="K268" i="1"/>
  <c r="T125" i="3"/>
  <c r="K125" i="3"/>
  <c r="P306" i="1"/>
  <c r="Q306" i="1" s="1"/>
  <c r="H306" i="1"/>
  <c r="K695" i="1"/>
  <c r="T695" i="1"/>
  <c r="K391" i="1"/>
  <c r="T391" i="1"/>
  <c r="T120" i="1"/>
  <c r="K120" i="1"/>
  <c r="H274" i="1"/>
  <c r="I274" i="1" s="1"/>
  <c r="K510" i="1"/>
  <c r="T510" i="1"/>
  <c r="H6" i="8"/>
  <c r="H72" i="3"/>
  <c r="H400" i="1"/>
  <c r="P400" i="1"/>
  <c r="Q400" i="1" s="1"/>
  <c r="T151" i="1"/>
  <c r="K151" i="1"/>
  <c r="K259" i="1"/>
  <c r="T259" i="1"/>
  <c r="K40" i="3"/>
  <c r="T40" i="3"/>
  <c r="P561" i="1"/>
  <c r="Q561" i="1" s="1"/>
  <c r="H561" i="1"/>
  <c r="K41" i="7"/>
  <c r="R41" i="7"/>
  <c r="H50" i="8"/>
  <c r="AA618" i="1"/>
  <c r="H17" i="1"/>
  <c r="I17" i="1" s="1"/>
  <c r="P17" i="1"/>
  <c r="Q17" i="1" s="1"/>
  <c r="W9" i="7"/>
  <c r="H142" i="1"/>
  <c r="P446" i="1"/>
  <c r="Q446" i="1" s="1"/>
  <c r="H446" i="1"/>
  <c r="P486" i="1"/>
  <c r="Q486" i="1" s="1"/>
  <c r="H486" i="1"/>
  <c r="AA95" i="1"/>
  <c r="I95" i="1"/>
  <c r="H377" i="1"/>
  <c r="P377" i="1"/>
  <c r="Q377" i="1" s="1"/>
  <c r="T118" i="3"/>
  <c r="K118" i="3"/>
  <c r="H56" i="1"/>
  <c r="I56" i="1" s="1"/>
  <c r="P56" i="1"/>
  <c r="Q56" i="1" s="1"/>
  <c r="T465" i="1"/>
  <c r="K465" i="1"/>
  <c r="P801" i="1"/>
  <c r="Q801" i="1" s="1"/>
  <c r="H801" i="1"/>
  <c r="I801" i="1" s="1"/>
  <c r="P381" i="1"/>
  <c r="Q381" i="1" s="1"/>
  <c r="H381" i="1"/>
  <c r="AA104" i="3"/>
  <c r="P85" i="1"/>
  <c r="Q85" i="1" s="1"/>
  <c r="H85" i="1"/>
  <c r="H536" i="1"/>
  <c r="H93" i="1"/>
  <c r="P93" i="1"/>
  <c r="Q93" i="1" s="1"/>
  <c r="P265" i="1"/>
  <c r="Q265" i="1" s="1"/>
  <c r="H265" i="1"/>
  <c r="H157" i="1"/>
  <c r="P157" i="1"/>
  <c r="Q157" i="1" s="1"/>
  <c r="T539" i="1"/>
  <c r="K539" i="1"/>
  <c r="AA767" i="1"/>
  <c r="P128" i="1"/>
  <c r="Q128" i="1" s="1"/>
  <c r="H128" i="1"/>
  <c r="P266" i="1"/>
  <c r="Q266" i="1" s="1"/>
  <c r="H266" i="1"/>
  <c r="P681" i="1"/>
  <c r="Q681" i="1" s="1"/>
  <c r="H681" i="1"/>
  <c r="AA760" i="1"/>
  <c r="AB760" i="1" s="1"/>
  <c r="P250" i="1"/>
  <c r="Q250" i="1" s="1"/>
  <c r="H250" i="1"/>
  <c r="R50" i="8"/>
  <c r="K50" i="8"/>
  <c r="AA331" i="1"/>
  <c r="W79" i="6"/>
  <c r="I79" i="6"/>
  <c r="P462" i="1"/>
  <c r="Q462" i="1" s="1"/>
  <c r="H462" i="1"/>
  <c r="I462" i="1" s="1"/>
  <c r="AA548" i="1"/>
  <c r="AB548" i="1" s="1"/>
  <c r="H208" i="1"/>
  <c r="P208" i="1"/>
  <c r="Q208" i="1" s="1"/>
  <c r="K70" i="1"/>
  <c r="T70" i="1"/>
  <c r="AA628" i="1"/>
  <c r="AA721" i="1"/>
  <c r="R12" i="6"/>
  <c r="K12" i="6"/>
  <c r="T77" i="3"/>
  <c r="K77" i="3"/>
  <c r="T264" i="1"/>
  <c r="K264" i="1"/>
  <c r="T756" i="1"/>
  <c r="K756" i="1"/>
  <c r="AA83" i="3"/>
  <c r="AA42" i="1"/>
  <c r="H239" i="1"/>
  <c r="I239" i="1" s="1"/>
  <c r="P239" i="1"/>
  <c r="Q239" i="1" s="1"/>
  <c r="P774" i="1"/>
  <c r="Q774" i="1" s="1"/>
  <c r="H774" i="1"/>
  <c r="H638" i="1"/>
  <c r="I638" i="1" s="1"/>
  <c r="P638" i="1"/>
  <c r="Q638" i="1" s="1"/>
  <c r="T500" i="1"/>
  <c r="K500" i="1"/>
  <c r="T274" i="1"/>
  <c r="K274" i="1"/>
  <c r="AA586" i="1"/>
  <c r="AB586" i="1" s="1"/>
  <c r="I586" i="1"/>
  <c r="AA25" i="1"/>
  <c r="I25" i="1"/>
  <c r="R41" i="6"/>
  <c r="K41" i="6"/>
  <c r="AA623" i="1"/>
  <c r="I623" i="1"/>
  <c r="P19" i="1"/>
  <c r="Q19" i="1" s="1"/>
  <c r="H19" i="1"/>
  <c r="AA747" i="1"/>
  <c r="K130" i="3"/>
  <c r="T130" i="3"/>
  <c r="K72" i="8"/>
  <c r="R72" i="8"/>
  <c r="W25" i="8"/>
  <c r="I25" i="8"/>
  <c r="H554" i="1"/>
  <c r="H395" i="1"/>
  <c r="I395" i="1" s="1"/>
  <c r="K181" i="1"/>
  <c r="T181" i="1"/>
  <c r="AA475" i="1"/>
  <c r="P887" i="1"/>
  <c r="Q887" i="1" s="1"/>
  <c r="H887" i="1"/>
  <c r="AA270" i="1"/>
  <c r="I270" i="1"/>
  <c r="P687" i="1"/>
  <c r="Q687" i="1" s="1"/>
  <c r="H687" i="1"/>
  <c r="AA648" i="1"/>
  <c r="H34" i="8"/>
  <c r="P620" i="1"/>
  <c r="Q620" i="1" s="1"/>
  <c r="H620" i="1"/>
  <c r="P161" i="1"/>
  <c r="Q161" i="1" s="1"/>
  <c r="H161" i="1"/>
  <c r="W39" i="7"/>
  <c r="AA532" i="1"/>
  <c r="T209" i="1"/>
  <c r="K209" i="1"/>
  <c r="K59" i="8"/>
  <c r="R59" i="8"/>
  <c r="T583" i="1"/>
  <c r="K583" i="1"/>
  <c r="AA754" i="1"/>
  <c r="H714" i="1"/>
  <c r="P714" i="1"/>
  <c r="Q714" i="1" s="1"/>
  <c r="H277" i="1"/>
  <c r="P277" i="1"/>
  <c r="Q277" i="1" s="1"/>
  <c r="AA349" i="1"/>
  <c r="I349" i="1"/>
  <c r="AA250" i="1"/>
  <c r="P590" i="1"/>
  <c r="Q590" i="1" s="1"/>
  <c r="H590" i="1"/>
  <c r="T737" i="1"/>
  <c r="K737" i="1"/>
  <c r="AA30" i="1"/>
  <c r="AA686" i="1"/>
  <c r="AB686" i="1" s="1"/>
  <c r="P21" i="1"/>
  <c r="Q21" i="1" s="1"/>
  <c r="H21" i="1"/>
  <c r="K577" i="1"/>
  <c r="T577" i="1"/>
  <c r="T504" i="1"/>
  <c r="K504" i="1"/>
  <c r="T832" i="1"/>
  <c r="K832" i="1"/>
  <c r="K491" i="1"/>
  <c r="T491" i="1"/>
  <c r="T519" i="1"/>
  <c r="K519" i="1"/>
  <c r="AA833" i="1"/>
  <c r="W57" i="7"/>
  <c r="I57" i="7"/>
  <c r="AA80" i="1"/>
  <c r="AA823" i="1"/>
  <c r="P674" i="1"/>
  <c r="Q674" i="1" s="1"/>
  <c r="H674" i="1"/>
  <c r="W42" i="5"/>
  <c r="X42" i="5" s="1"/>
  <c r="P524" i="1"/>
  <c r="Q524" i="1" s="1"/>
  <c r="H524" i="1"/>
  <c r="I524" i="1" s="1"/>
  <c r="T690" i="1"/>
  <c r="K690" i="1"/>
  <c r="K251" i="1"/>
  <c r="T251" i="1"/>
  <c r="H156" i="3"/>
  <c r="AA394" i="1"/>
  <c r="H881" i="1"/>
  <c r="P881" i="1"/>
  <c r="Q881" i="1" s="1"/>
  <c r="K9" i="6"/>
  <c r="R9" i="6"/>
  <c r="T614" i="1"/>
  <c r="K614" i="1"/>
  <c r="H104" i="3"/>
  <c r="K555" i="1"/>
  <c r="T555" i="1"/>
  <c r="P876" i="1"/>
  <c r="Q876" i="1" s="1"/>
  <c r="H876" i="1"/>
  <c r="K657" i="1"/>
  <c r="T657" i="1"/>
  <c r="R12" i="8"/>
  <c r="K12" i="8"/>
  <c r="T90" i="3"/>
  <c r="K90" i="3"/>
  <c r="W54" i="5"/>
  <c r="W56" i="6"/>
  <c r="I56" i="6"/>
  <c r="T656" i="1"/>
  <c r="K656" i="1"/>
  <c r="K25" i="3"/>
  <c r="T25" i="3"/>
  <c r="K246" i="1"/>
  <c r="T246" i="1"/>
  <c r="H138" i="3"/>
  <c r="AA679" i="1"/>
  <c r="I679" i="1"/>
  <c r="P834" i="1"/>
  <c r="Q834" i="1" s="1"/>
  <c r="H834" i="1"/>
  <c r="K609" i="1"/>
  <c r="T609" i="1"/>
  <c r="T699" i="1"/>
  <c r="K699" i="1"/>
  <c r="K808" i="1"/>
  <c r="T808" i="1"/>
  <c r="H71" i="5"/>
  <c r="W59" i="6"/>
  <c r="H498" i="1"/>
  <c r="P498" i="1"/>
  <c r="Q498" i="1" s="1"/>
  <c r="T238" i="1"/>
  <c r="K238" i="1"/>
  <c r="P387" i="1"/>
  <c r="Q387" i="1" s="1"/>
  <c r="H387" i="1"/>
  <c r="K627" i="1"/>
  <c r="T627" i="1"/>
  <c r="K620" i="1"/>
  <c r="T620" i="1"/>
  <c r="K718" i="1"/>
  <c r="T718" i="1"/>
  <c r="H491" i="1"/>
  <c r="AA395" i="1"/>
  <c r="AA47" i="1"/>
  <c r="H523" i="1"/>
  <c r="P523" i="1"/>
  <c r="Q523" i="1" s="1"/>
  <c r="AA471" i="1"/>
  <c r="H9" i="6"/>
  <c r="P294" i="1"/>
  <c r="Q294" i="1" s="1"/>
  <c r="H294" i="1"/>
  <c r="H762" i="1"/>
  <c r="P762" i="1"/>
  <c r="Q762" i="1" s="1"/>
  <c r="AA420" i="1"/>
  <c r="R33" i="8"/>
  <c r="K33" i="8"/>
  <c r="AA401" i="1"/>
  <c r="H502" i="1"/>
  <c r="P502" i="1"/>
  <c r="Q502" i="1" s="1"/>
  <c r="H15" i="1"/>
  <c r="I15" i="1" s="1"/>
  <c r="P15" i="1"/>
  <c r="Q15" i="1" s="1"/>
  <c r="W56" i="5"/>
  <c r="I56" i="5"/>
  <c r="H47" i="8"/>
  <c r="P238" i="1"/>
  <c r="Q238" i="1" s="1"/>
  <c r="H238" i="1"/>
  <c r="T387" i="1"/>
  <c r="K387" i="1"/>
  <c r="H271" i="1"/>
  <c r="P271" i="1"/>
  <c r="Q271" i="1" s="1"/>
  <c r="P470" i="1"/>
  <c r="Q470" i="1" s="1"/>
  <c r="H470" i="1"/>
  <c r="I470" i="1" s="1"/>
  <c r="P618" i="1"/>
  <c r="Q618" i="1" s="1"/>
  <c r="H618" i="1"/>
  <c r="W22" i="7"/>
  <c r="T696" i="1"/>
  <c r="K696" i="1"/>
  <c r="K130" i="1"/>
  <c r="T130" i="1"/>
  <c r="K731" i="1"/>
  <c r="T731" i="1"/>
  <c r="H48" i="8"/>
  <c r="AA133" i="3"/>
  <c r="I133" i="3"/>
  <c r="K704" i="1"/>
  <c r="T704" i="1"/>
  <c r="AA713" i="1"/>
  <c r="I713" i="1"/>
  <c r="H412" i="1"/>
  <c r="P412" i="1"/>
  <c r="Q412" i="1" s="1"/>
  <c r="T523" i="1"/>
  <c r="K523" i="1"/>
  <c r="H475" i="1"/>
  <c r="I475" i="1" s="1"/>
  <c r="P475" i="1"/>
  <c r="Q475" i="1" s="1"/>
  <c r="H54" i="1"/>
  <c r="P54" i="1"/>
  <c r="Q54" i="1" s="1"/>
  <c r="K18" i="1"/>
  <c r="T18" i="1"/>
  <c r="K757" i="1"/>
  <c r="T757" i="1"/>
  <c r="K66" i="5"/>
  <c r="R66" i="5"/>
  <c r="T607" i="1"/>
  <c r="K607" i="1"/>
  <c r="P281" i="1"/>
  <c r="Q281" i="1" s="1"/>
  <c r="H281" i="1"/>
  <c r="P490" i="1"/>
  <c r="Q490" i="1" s="1"/>
  <c r="H490" i="1"/>
  <c r="I490" i="1" s="1"/>
  <c r="AA24" i="1"/>
  <c r="H648" i="1"/>
  <c r="I648" i="1" s="1"/>
  <c r="P648" i="1"/>
  <c r="Q648" i="1" s="1"/>
  <c r="H34" i="5"/>
  <c r="I34" i="5" s="1"/>
  <c r="AA220" i="1"/>
  <c r="AA447" i="1"/>
  <c r="I447" i="1"/>
  <c r="AA168" i="3"/>
  <c r="W71" i="5"/>
  <c r="P307" i="1"/>
  <c r="Q307" i="1" s="1"/>
  <c r="H307" i="1"/>
  <c r="T593" i="1"/>
  <c r="K593" i="1"/>
  <c r="K41" i="8"/>
  <c r="R41" i="8"/>
  <c r="AA600" i="1"/>
  <c r="AA479" i="1"/>
  <c r="W43" i="5"/>
  <c r="P339" i="1"/>
  <c r="Q339" i="1" s="1"/>
  <c r="H339" i="1"/>
  <c r="AA231" i="1"/>
  <c r="I231" i="1"/>
  <c r="P712" i="1"/>
  <c r="Q712" i="1" s="1"/>
  <c r="H712" i="1"/>
  <c r="AA827" i="1"/>
  <c r="H34" i="3"/>
  <c r="AA39" i="1"/>
  <c r="I39" i="1"/>
  <c r="AA156" i="3"/>
  <c r="K271" i="1"/>
  <c r="T271" i="1"/>
  <c r="W33" i="8"/>
  <c r="X33" i="8" s="1"/>
  <c r="R52" i="8"/>
  <c r="K52" i="8"/>
  <c r="AA407" i="1"/>
  <c r="H538" i="1"/>
  <c r="K670" i="1"/>
  <c r="T670" i="1"/>
  <c r="H394" i="1"/>
  <c r="P394" i="1"/>
  <c r="Q394" i="1" s="1"/>
  <c r="AA607" i="1"/>
  <c r="I607" i="1"/>
  <c r="AA592" i="1"/>
  <c r="AA90" i="1"/>
  <c r="W9" i="6"/>
  <c r="H522" i="1"/>
  <c r="AA464" i="1"/>
  <c r="H168" i="3"/>
  <c r="AA255" i="1"/>
  <c r="I255" i="1"/>
  <c r="K591" i="1"/>
  <c r="T591" i="1"/>
  <c r="K37" i="6"/>
  <c r="R37" i="6"/>
  <c r="P107" i="1"/>
  <c r="Q107" i="1" s="1"/>
  <c r="H107" i="1"/>
  <c r="K534" i="1"/>
  <c r="T534" i="1"/>
  <c r="K19" i="6"/>
  <c r="R19" i="6"/>
  <c r="H733" i="1"/>
  <c r="K47" i="3"/>
  <c r="T47" i="3"/>
  <c r="AA467" i="1"/>
  <c r="W75" i="6"/>
  <c r="AA226" i="1"/>
  <c r="I226" i="1"/>
  <c r="T697" i="1"/>
  <c r="K697" i="1"/>
  <c r="AA237" i="1"/>
  <c r="AA338" i="1"/>
  <c r="H59" i="6"/>
  <c r="I59" i="6" s="1"/>
  <c r="H136" i="3"/>
  <c r="H64" i="6"/>
  <c r="AA380" i="1"/>
  <c r="AA223" i="1"/>
  <c r="I223" i="1"/>
  <c r="H580" i="1"/>
  <c r="P580" i="1"/>
  <c r="Q580" i="1" s="1"/>
  <c r="T179" i="1"/>
  <c r="K179" i="1"/>
  <c r="H38" i="7"/>
  <c r="K375" i="1"/>
  <c r="T375" i="1"/>
  <c r="R12" i="7"/>
  <c r="K12" i="7"/>
  <c r="K113" i="3"/>
  <c r="T113" i="3"/>
  <c r="P133" i="1"/>
  <c r="Q133" i="1" s="1"/>
  <c r="H133" i="1"/>
  <c r="I133" i="1" s="1"/>
  <c r="AA253" i="1"/>
  <c r="I253" i="1"/>
  <c r="AA170" i="1"/>
  <c r="K680" i="1"/>
  <c r="T680" i="1"/>
  <c r="AA443" i="1"/>
  <c r="H12" i="7"/>
  <c r="T30" i="3"/>
  <c r="K30" i="3"/>
  <c r="W52" i="6"/>
  <c r="X52" i="6" s="1"/>
  <c r="P589" i="1"/>
  <c r="Q589" i="1" s="1"/>
  <c r="H589" i="1"/>
  <c r="AA159" i="1"/>
  <c r="AA217" i="1"/>
  <c r="AA759" i="1"/>
  <c r="AA137" i="3"/>
  <c r="H487" i="1"/>
  <c r="P210" i="1"/>
  <c r="Q210" i="1" s="1"/>
  <c r="H210" i="1"/>
  <c r="K782" i="1"/>
  <c r="T782" i="1"/>
  <c r="K562" i="1"/>
  <c r="T562" i="1"/>
  <c r="K837" i="1"/>
  <c r="T837" i="1"/>
  <c r="T639" i="1"/>
  <c r="K639" i="1"/>
  <c r="P591" i="1"/>
  <c r="Q591" i="1" s="1"/>
  <c r="H591" i="1"/>
  <c r="I591" i="1" s="1"/>
  <c r="H67" i="6"/>
  <c r="AA34" i="3"/>
  <c r="AB34" i="3" s="1"/>
  <c r="H102" i="3"/>
  <c r="AA185" i="1"/>
  <c r="K90" i="1"/>
  <c r="T90" i="1"/>
  <c r="T53" i="1"/>
  <c r="K53" i="1"/>
  <c r="AE175" i="3"/>
  <c r="K22" i="8"/>
  <c r="R22" i="8"/>
  <c r="AA131" i="3"/>
  <c r="K304" i="1"/>
  <c r="T304" i="1"/>
  <c r="K75" i="6"/>
  <c r="R75" i="6"/>
  <c r="H770" i="1"/>
  <c r="P770" i="1"/>
  <c r="Q770" i="1" s="1"/>
  <c r="AA634" i="1"/>
  <c r="I634" i="1"/>
  <c r="K285" i="1"/>
  <c r="T285" i="1"/>
  <c r="AE879" i="1"/>
  <c r="H483" i="1"/>
  <c r="P483" i="1"/>
  <c r="Q483" i="1" s="1"/>
  <c r="T383" i="1"/>
  <c r="K383" i="1"/>
  <c r="H282" i="1"/>
  <c r="T379" i="1"/>
  <c r="K379" i="1"/>
  <c r="AA118" i="3"/>
  <c r="R61" i="7"/>
  <c r="K61" i="7"/>
  <c r="P188" i="1"/>
  <c r="Q188" i="1" s="1"/>
  <c r="H188" i="1"/>
  <c r="AA280" i="1"/>
  <c r="I280" i="1"/>
  <c r="K64" i="1"/>
  <c r="T64" i="1"/>
  <c r="K512" i="1"/>
  <c r="T512" i="1"/>
  <c r="H41" i="7"/>
  <c r="I41" i="7" s="1"/>
  <c r="AA291" i="1"/>
  <c r="AB291" i="1" s="1"/>
  <c r="I291" i="1"/>
  <c r="AA268" i="1"/>
  <c r="I268" i="1"/>
  <c r="T330" i="1"/>
  <c r="K330" i="1"/>
  <c r="T767" i="1"/>
  <c r="K767" i="1"/>
  <c r="AA215" i="1"/>
  <c r="H46" i="3"/>
  <c r="H66" i="3"/>
  <c r="K41" i="5"/>
  <c r="R41" i="5"/>
  <c r="W18" i="8"/>
  <c r="K566" i="1"/>
  <c r="T566" i="1"/>
  <c r="AA183" i="1"/>
  <c r="K38" i="5"/>
  <c r="R38" i="5"/>
  <c r="AA403" i="1"/>
  <c r="I403" i="1"/>
  <c r="W57" i="6"/>
  <c r="T207" i="1"/>
  <c r="K207" i="1"/>
  <c r="AA795" i="1"/>
  <c r="AE127" i="3"/>
  <c r="H388" i="1"/>
  <c r="P388" i="1"/>
  <c r="Q388" i="1" s="1"/>
  <c r="K493" i="1"/>
  <c r="T493" i="1"/>
  <c r="AA636" i="1"/>
  <c r="T162" i="1"/>
  <c r="K162" i="1"/>
  <c r="H408" i="1"/>
  <c r="H516" i="1"/>
  <c r="P516" i="1"/>
  <c r="Q516" i="1" s="1"/>
  <c r="P134" i="1"/>
  <c r="Q134" i="1" s="1"/>
  <c r="H134" i="1"/>
  <c r="T423" i="1"/>
  <c r="K423" i="1"/>
  <c r="T41" i="1"/>
  <c r="K41" i="1"/>
  <c r="P120" i="1"/>
  <c r="Q120" i="1" s="1"/>
  <c r="H120" i="1"/>
  <c r="I120" i="1" s="1"/>
  <c r="AA824" i="1"/>
  <c r="H23" i="5"/>
  <c r="AA345" i="1"/>
  <c r="AA162" i="1"/>
  <c r="AA490" i="1"/>
  <c r="AB490" i="1" s="1"/>
  <c r="T595" i="1"/>
  <c r="K595" i="1"/>
  <c r="AA633" i="1"/>
  <c r="T787" i="1"/>
  <c r="K787" i="1"/>
  <c r="AA398" i="1"/>
  <c r="P604" i="1"/>
  <c r="Q604" i="1" s="1"/>
  <c r="H604" i="1"/>
  <c r="R67" i="5"/>
  <c r="K67" i="5"/>
  <c r="H526" i="1"/>
  <c r="P526" i="1"/>
  <c r="Q526" i="1" s="1"/>
  <c r="W45" i="7"/>
  <c r="K726" i="1"/>
  <c r="T726" i="1"/>
  <c r="K811" i="1"/>
  <c r="T811" i="1"/>
  <c r="H64" i="1"/>
  <c r="T618" i="1"/>
  <c r="K618" i="1"/>
  <c r="AA81" i="1"/>
  <c r="I81" i="1"/>
  <c r="T501" i="1"/>
  <c r="K501" i="1"/>
  <c r="H175" i="1"/>
  <c r="I175" i="1" s="1"/>
  <c r="P175" i="1"/>
  <c r="Q175" i="1" s="1"/>
  <c r="AA632" i="1"/>
  <c r="I632" i="1"/>
  <c r="P113" i="1"/>
  <c r="Q113" i="1" s="1"/>
  <c r="H113" i="1"/>
  <c r="H12" i="5"/>
  <c r="H129" i="3"/>
  <c r="H338" i="1"/>
  <c r="P338" i="1"/>
  <c r="Q338" i="1" s="1"/>
  <c r="AA761" i="1"/>
  <c r="I761" i="1"/>
  <c r="AA418" i="1"/>
  <c r="T557" i="1"/>
  <c r="K557" i="1"/>
  <c r="AA122" i="1"/>
  <c r="I122" i="1"/>
  <c r="P138" i="1"/>
  <c r="Q138" i="1" s="1"/>
  <c r="H138" i="1"/>
  <c r="I138" i="1" s="1"/>
  <c r="H42" i="5"/>
  <c r="I42" i="5" s="1"/>
  <c r="H71" i="8"/>
  <c r="I574" i="1"/>
  <c r="AA574" i="1"/>
  <c r="AA528" i="1"/>
  <c r="H64" i="8"/>
  <c r="I64" i="8" s="1"/>
  <c r="T413" i="1"/>
  <c r="K413" i="1"/>
  <c r="T142" i="1"/>
  <c r="K142" i="1"/>
  <c r="H9" i="7"/>
  <c r="AA132" i="3"/>
  <c r="I62" i="8"/>
  <c r="W62" i="8"/>
  <c r="H669" i="1"/>
  <c r="P669" i="1"/>
  <c r="Q669" i="1" s="1"/>
  <c r="T109" i="1"/>
  <c r="K109" i="1"/>
  <c r="K740" i="1"/>
  <c r="T740" i="1"/>
  <c r="W74" i="6"/>
  <c r="H105" i="3"/>
  <c r="T19" i="1"/>
  <c r="K19" i="1"/>
  <c r="H155" i="3"/>
  <c r="I155" i="3" s="1"/>
  <c r="T753" i="1"/>
  <c r="K753" i="1"/>
  <c r="AA138" i="1"/>
  <c r="H6" i="5"/>
  <c r="AA303" i="1"/>
  <c r="I303" i="1"/>
  <c r="T762" i="1"/>
  <c r="K762" i="1"/>
  <c r="H97" i="3"/>
  <c r="K835" i="1"/>
  <c r="T835" i="1"/>
  <c r="K276" i="1"/>
  <c r="T276" i="1"/>
  <c r="AA661" i="1"/>
  <c r="AA93" i="3"/>
  <c r="I93" i="3"/>
  <c r="AA741" i="1"/>
  <c r="R53" i="6"/>
  <c r="K53" i="6"/>
  <c r="K194" i="1"/>
  <c r="T194" i="1"/>
  <c r="AA807" i="1"/>
  <c r="I807" i="1"/>
  <c r="AA179" i="1"/>
  <c r="P697" i="1"/>
  <c r="Q697" i="1" s="1"/>
  <c r="H697" i="1"/>
  <c r="P399" i="1"/>
  <c r="Q399" i="1" s="1"/>
  <c r="H399" i="1"/>
  <c r="W58" i="7"/>
  <c r="AA113" i="3"/>
  <c r="H31" i="5"/>
  <c r="H330" i="1"/>
  <c r="P330" i="1"/>
  <c r="Q330" i="1" s="1"/>
  <c r="AA69" i="1"/>
  <c r="H41" i="3"/>
  <c r="I41" i="3" s="1"/>
  <c r="AA427" i="1"/>
  <c r="I427" i="1"/>
  <c r="T7" i="3"/>
  <c r="K7" i="3"/>
  <c r="P644" i="1"/>
  <c r="Q644" i="1" s="1"/>
  <c r="H644" i="1"/>
  <c r="H750" i="1"/>
  <c r="P750" i="1"/>
  <c r="Q750" i="1" s="1"/>
  <c r="P771" i="1"/>
  <c r="Q771" i="1" s="1"/>
  <c r="H771" i="1"/>
  <c r="H70" i="8"/>
  <c r="H125" i="3"/>
  <c r="I125" i="3" s="1"/>
  <c r="K35" i="1"/>
  <c r="T35" i="1"/>
  <c r="R51" i="7"/>
  <c r="K51" i="7"/>
  <c r="H756" i="1"/>
  <c r="K51" i="8"/>
  <c r="R51" i="8"/>
  <c r="T464" i="1"/>
  <c r="K464" i="1"/>
  <c r="T617" i="1"/>
  <c r="K617" i="1"/>
  <c r="AA583" i="1"/>
  <c r="I583" i="1"/>
  <c r="AA458" i="1"/>
  <c r="I458" i="1"/>
  <c r="AA112" i="1"/>
  <c r="K451" i="1"/>
  <c r="T451" i="1"/>
  <c r="W53" i="6"/>
  <c r="H132" i="3"/>
  <c r="P699" i="1"/>
  <c r="Q699" i="1" s="1"/>
  <c r="H699" i="1"/>
  <c r="K797" i="1"/>
  <c r="T797" i="1"/>
  <c r="AA6" i="3"/>
  <c r="H544" i="1"/>
  <c r="P544" i="1"/>
  <c r="Q544" i="1" s="1"/>
  <c r="P448" i="1"/>
  <c r="Q448" i="1" s="1"/>
  <c r="H448" i="1"/>
  <c r="AA556" i="1"/>
  <c r="AA779" i="1"/>
  <c r="T8" i="3"/>
  <c r="K8" i="3"/>
  <c r="T131" i="3"/>
  <c r="K131" i="3"/>
  <c r="T677" i="1"/>
  <c r="K677" i="1"/>
  <c r="AA281" i="1"/>
  <c r="I281" i="1"/>
  <c r="H55" i="7"/>
  <c r="H54" i="5"/>
  <c r="T471" i="1"/>
  <c r="K471" i="1"/>
  <c r="AA763" i="1"/>
  <c r="AB763" i="1" s="1"/>
  <c r="I763" i="1"/>
  <c r="P300" i="1"/>
  <c r="Q300" i="1" s="1"/>
  <c r="H300" i="1"/>
  <c r="W69" i="8"/>
  <c r="AA71" i="3"/>
  <c r="AA709" i="1"/>
  <c r="I709" i="1"/>
  <c r="T282" i="1"/>
  <c r="K282" i="1"/>
  <c r="H89" i="3"/>
  <c r="W55" i="5"/>
  <c r="I55" i="5"/>
  <c r="H577" i="1"/>
  <c r="H417" i="1"/>
  <c r="P417" i="1"/>
  <c r="AA802" i="1"/>
  <c r="T608" i="1"/>
  <c r="K608" i="1"/>
  <c r="T321" i="1"/>
  <c r="K321" i="1"/>
  <c r="T508" i="1"/>
  <c r="K508" i="1"/>
  <c r="H80" i="3"/>
  <c r="K380" i="1"/>
  <c r="T380" i="1"/>
  <c r="K600" i="1"/>
  <c r="T600" i="1"/>
  <c r="AA521" i="1"/>
  <c r="I521" i="1"/>
  <c r="AA624" i="1"/>
  <c r="K442" i="1"/>
  <c r="T442" i="1"/>
  <c r="AA193" i="1"/>
  <c r="AA53" i="1"/>
  <c r="AA25" i="3"/>
  <c r="H519" i="1"/>
  <c r="P519" i="1"/>
  <c r="Q519" i="1" s="1"/>
  <c r="T312" i="1"/>
  <c r="K312" i="1"/>
  <c r="AA114" i="1"/>
  <c r="T111" i="1"/>
  <c r="K111" i="1"/>
  <c r="H278" i="1"/>
  <c r="P278" i="1"/>
  <c r="Q278" i="1" s="1"/>
  <c r="AA657" i="1"/>
  <c r="I657" i="1"/>
  <c r="AA262" i="1"/>
  <c r="AA462" i="1"/>
  <c r="R56" i="7"/>
  <c r="K56" i="7"/>
  <c r="P855" i="1"/>
  <c r="Q855" i="1" s="1"/>
  <c r="H855" i="1"/>
  <c r="AA61" i="1"/>
  <c r="K780" i="1"/>
  <c r="T780" i="1"/>
  <c r="P682" i="1"/>
  <c r="Q682" i="1" s="1"/>
  <c r="H682" i="1"/>
  <c r="AA419" i="1"/>
  <c r="H141" i="3"/>
  <c r="P767" i="1"/>
  <c r="Q767" i="1" s="1"/>
  <c r="H767" i="1"/>
  <c r="I767" i="1" s="1"/>
  <c r="T141" i="3"/>
  <c r="K141" i="3"/>
  <c r="K109" i="3"/>
  <c r="T109" i="3"/>
  <c r="AA814" i="1"/>
  <c r="AA311" i="1"/>
  <c r="H62" i="5"/>
  <c r="AA727" i="1"/>
  <c r="I727" i="1"/>
  <c r="AA663" i="1"/>
  <c r="R9" i="8"/>
  <c r="K9" i="8"/>
  <c r="K242" i="1"/>
  <c r="T242" i="1"/>
  <c r="R70" i="5"/>
  <c r="K70" i="5"/>
  <c r="H77" i="1"/>
  <c r="P77" i="1"/>
  <c r="Q77" i="1" s="1"/>
  <c r="H515" i="1"/>
  <c r="P515" i="1"/>
  <c r="Q515" i="1" s="1"/>
  <c r="T145" i="3"/>
  <c r="K145" i="3"/>
  <c r="H131" i="3"/>
  <c r="K184" i="1"/>
  <c r="T184" i="1"/>
  <c r="W64" i="8"/>
  <c r="K131" i="1"/>
  <c r="T131" i="1"/>
  <c r="K19" i="3"/>
  <c r="T19" i="3"/>
  <c r="AA620" i="1"/>
  <c r="H262" i="1"/>
  <c r="P262" i="1"/>
  <c r="Q262" i="1" s="1"/>
  <c r="H73" i="6"/>
  <c r="K645" i="1"/>
  <c r="T645" i="1"/>
  <c r="H849" i="1"/>
  <c r="P849" i="1"/>
  <c r="K717" i="1"/>
  <c r="T717" i="1"/>
  <c r="W72" i="5"/>
  <c r="I72" i="5"/>
  <c r="K196" i="1"/>
  <c r="T196" i="1"/>
  <c r="R34" i="8"/>
  <c r="K34" i="8"/>
  <c r="T382" i="1"/>
  <c r="K382" i="1"/>
  <c r="AA178" i="1"/>
  <c r="AB178" i="1" s="1"/>
  <c r="I178" i="1"/>
  <c r="T328" i="1"/>
  <c r="K328" i="1"/>
  <c r="T99" i="1"/>
  <c r="K99" i="1"/>
  <c r="H837" i="1"/>
  <c r="P837" i="1"/>
  <c r="Q837" i="1" s="1"/>
  <c r="P776" i="1"/>
  <c r="Q776" i="1" s="1"/>
  <c r="H776" i="1"/>
  <c r="AE585" i="1"/>
  <c r="K69" i="5"/>
  <c r="R69" i="5"/>
  <c r="AA36" i="1"/>
  <c r="I36" i="1"/>
  <c r="P380" i="1"/>
  <c r="Q380" i="1" s="1"/>
  <c r="H380" i="1"/>
  <c r="AA131" i="1"/>
  <c r="AA343" i="1"/>
  <c r="H369" i="1"/>
  <c r="AA15" i="1"/>
  <c r="H139" i="1"/>
  <c r="H248" i="1"/>
  <c r="R66" i="6"/>
  <c r="K66" i="6"/>
  <c r="T564" i="1"/>
  <c r="K564" i="1"/>
  <c r="H249" i="1"/>
  <c r="P249" i="1"/>
  <c r="Q249" i="1" s="1"/>
  <c r="H509" i="1"/>
  <c r="P509" i="1"/>
  <c r="Q509" i="1" s="1"/>
  <c r="T329" i="1"/>
  <c r="K329" i="1"/>
  <c r="P610" i="1"/>
  <c r="Q610" i="1" s="1"/>
  <c r="H610" i="1"/>
  <c r="AA676" i="1"/>
  <c r="H85" i="3"/>
  <c r="AA129" i="3"/>
  <c r="W26" i="6"/>
  <c r="P101" i="1"/>
  <c r="Q101" i="1" s="1"/>
  <c r="H101" i="1"/>
  <c r="H431" i="1"/>
  <c r="I431" i="1" s="1"/>
  <c r="P431" i="1"/>
  <c r="Q431" i="1" s="1"/>
  <c r="H704" i="1"/>
  <c r="P704" i="1"/>
  <c r="Q704" i="1" s="1"/>
  <c r="AA647" i="1"/>
  <c r="AA453" i="1"/>
  <c r="W22" i="8"/>
  <c r="T420" i="1"/>
  <c r="K420" i="1"/>
  <c r="P200" i="1"/>
  <c r="H200" i="1"/>
  <c r="T792" i="1"/>
  <c r="K792" i="1"/>
  <c r="AA85" i="1"/>
  <c r="T164" i="3"/>
  <c r="K164" i="3"/>
  <c r="P66" i="1"/>
  <c r="Q66" i="1" s="1"/>
  <c r="H66" i="1"/>
  <c r="AA595" i="1"/>
  <c r="AA473" i="1"/>
  <c r="P16" i="1"/>
  <c r="Q16" i="1" s="1"/>
  <c r="H16" i="1"/>
  <c r="AA112" i="3"/>
  <c r="T260" i="1"/>
  <c r="K260" i="1"/>
  <c r="K488" i="1"/>
  <c r="T488" i="1"/>
  <c r="AA504" i="1"/>
  <c r="P829" i="1"/>
  <c r="Q829" i="1" s="1"/>
  <c r="H829" i="1"/>
  <c r="K293" i="1"/>
  <c r="T293" i="1"/>
  <c r="H653" i="1"/>
  <c r="P653" i="1"/>
  <c r="Q653" i="1" s="1"/>
  <c r="W29" i="6"/>
  <c r="I29" i="6"/>
  <c r="K42" i="5"/>
  <c r="R42" i="5"/>
  <c r="T448" i="1"/>
  <c r="K448" i="1"/>
  <c r="H62" i="1"/>
  <c r="P62" i="1"/>
  <c r="Q62" i="1" s="1"/>
  <c r="H38" i="8"/>
  <c r="K489" i="1"/>
  <c r="T489" i="1"/>
  <c r="P678" i="1"/>
  <c r="Q678" i="1" s="1"/>
  <c r="H678" i="1"/>
  <c r="H859" i="1"/>
  <c r="AA460" i="1"/>
  <c r="AA485" i="1"/>
  <c r="H62" i="7"/>
  <c r="T479" i="1"/>
  <c r="K479" i="1"/>
  <c r="P73" i="1"/>
  <c r="H73" i="1"/>
  <c r="H103" i="3"/>
  <c r="AA561" i="1"/>
  <c r="AA136" i="1"/>
  <c r="AB136" i="1" s="1"/>
  <c r="I136" i="1"/>
  <c r="H457" i="1"/>
  <c r="H359" i="1"/>
  <c r="P359" i="1"/>
  <c r="Q359" i="1" s="1"/>
  <c r="R52" i="6"/>
  <c r="K52" i="6"/>
  <c r="AA805" i="1"/>
  <c r="AA756" i="1"/>
  <c r="P397" i="1"/>
  <c r="Q397" i="1" s="1"/>
  <c r="H397" i="1"/>
  <c r="AA519" i="1"/>
  <c r="T152" i="3"/>
  <c r="K406" i="1"/>
  <c r="T406" i="1"/>
  <c r="AA491" i="1"/>
  <c r="H61" i="7"/>
  <c r="H245" i="1"/>
  <c r="P245" i="1"/>
  <c r="Q245" i="1" s="1"/>
  <c r="P192" i="1"/>
  <c r="Q192" i="1" s="1"/>
  <c r="H192" i="1"/>
  <c r="K48" i="6"/>
  <c r="R48" i="6"/>
  <c r="K237" i="1"/>
  <c r="T237" i="1"/>
  <c r="K239" i="1"/>
  <c r="T239" i="1"/>
  <c r="R71" i="5"/>
  <c r="K71" i="5"/>
  <c r="H854" i="1"/>
  <c r="P854" i="1"/>
  <c r="Q854" i="1" s="1"/>
  <c r="K72" i="5"/>
  <c r="R72" i="5"/>
  <c r="W12" i="8"/>
  <c r="I12" i="8"/>
  <c r="H61" i="5"/>
  <c r="K537" i="1"/>
  <c r="T537" i="1"/>
  <c r="W56" i="8"/>
  <c r="AA656" i="1"/>
  <c r="I656" i="1"/>
  <c r="AA376" i="1"/>
  <c r="I376" i="1"/>
  <c r="K183" i="1"/>
  <c r="T183" i="1"/>
  <c r="AA127" i="1"/>
  <c r="H803" i="1"/>
  <c r="P803" i="1"/>
  <c r="Q803" i="1" s="1"/>
  <c r="T789" i="1"/>
  <c r="K789" i="1"/>
  <c r="T793" i="1"/>
  <c r="K793" i="1"/>
  <c r="P582" i="1"/>
  <c r="Q582" i="1" s="1"/>
  <c r="H582" i="1"/>
  <c r="I582" i="1" s="1"/>
  <c r="AE884" i="1"/>
  <c r="H171" i="3"/>
  <c r="T57" i="1"/>
  <c r="K57" i="1"/>
  <c r="K77" i="1"/>
  <c r="T77" i="1"/>
  <c r="T6" i="3"/>
  <c r="K6" i="3"/>
  <c r="K752" i="1"/>
  <c r="T752" i="1"/>
  <c r="K779" i="1"/>
  <c r="T779" i="1"/>
  <c r="P125" i="1"/>
  <c r="Q125" i="1" s="1"/>
  <c r="H125" i="1"/>
  <c r="K484" i="1"/>
  <c r="T484" i="1"/>
  <c r="R31" i="7"/>
  <c r="K31" i="7"/>
  <c r="AA143" i="3"/>
  <c r="AA730" i="1"/>
  <c r="I730" i="1"/>
  <c r="AA295" i="1"/>
  <c r="H508" i="1"/>
  <c r="P508" i="1"/>
  <c r="Q508" i="1" s="1"/>
  <c r="AA305" i="1"/>
  <c r="H154" i="1"/>
  <c r="P154" i="1"/>
  <c r="Q154" i="1" s="1"/>
  <c r="T805" i="1"/>
  <c r="K805" i="1"/>
  <c r="H489" i="1"/>
  <c r="P489" i="1"/>
  <c r="Q489" i="1" s="1"/>
  <c r="K135" i="3"/>
  <c r="T135" i="3"/>
  <c r="H51" i="6"/>
  <c r="I51" i="6" s="1"/>
  <c r="T100" i="1"/>
  <c r="K100" i="1"/>
  <c r="T171" i="1"/>
  <c r="K171" i="1"/>
  <c r="H68" i="5"/>
  <c r="T686" i="1"/>
  <c r="K686" i="1"/>
  <c r="AA559" i="1"/>
  <c r="K678" i="1"/>
  <c r="T678" i="1"/>
  <c r="T727" i="1"/>
  <c r="K727" i="1"/>
  <c r="W42" i="6"/>
  <c r="X42" i="6" s="1"/>
  <c r="H57" i="6"/>
  <c r="K574" i="1"/>
  <c r="T574" i="1"/>
  <c r="H864" i="1"/>
  <c r="P864" i="1"/>
  <c r="AA818" i="1"/>
  <c r="T463" i="1"/>
  <c r="K463" i="1"/>
  <c r="H74" i="1"/>
  <c r="P74" i="1"/>
  <c r="Q74" i="1" s="1"/>
  <c r="AA97" i="1"/>
  <c r="I97" i="1"/>
  <c r="H857" i="1"/>
  <c r="P857" i="1"/>
  <c r="Q857" i="1" s="1"/>
  <c r="AA660" i="1"/>
  <c r="AA63" i="1"/>
  <c r="H537" i="1"/>
  <c r="P537" i="1"/>
  <c r="Q537" i="1" s="1"/>
  <c r="AA126" i="3"/>
  <c r="AA52" i="1"/>
  <c r="R19" i="5"/>
  <c r="K19" i="5"/>
  <c r="K806" i="1"/>
  <c r="T806" i="1"/>
  <c r="H244" i="1"/>
  <c r="H711" i="1"/>
  <c r="P711" i="1"/>
  <c r="Q711" i="1" s="1"/>
  <c r="W69" i="6"/>
  <c r="I69" i="6"/>
  <c r="AA120" i="3"/>
  <c r="I120" i="3"/>
  <c r="AA96" i="1"/>
  <c r="K430" i="1"/>
  <c r="T430" i="1"/>
  <c r="P99" i="1"/>
  <c r="Q99" i="1" s="1"/>
  <c r="H99" i="1"/>
  <c r="AA385" i="1"/>
  <c r="H624" i="1"/>
  <c r="P624" i="1"/>
  <c r="Q624" i="1" s="1"/>
  <c r="AA717" i="1"/>
  <c r="I717" i="1"/>
  <c r="AA204" i="1"/>
  <c r="AB204" i="1" s="1"/>
  <c r="I204" i="1"/>
  <c r="P50" i="1"/>
  <c r="Q50" i="1" s="1"/>
  <c r="H50" i="1"/>
  <c r="I50" i="1" s="1"/>
  <c r="H346" i="1"/>
  <c r="P346" i="1"/>
  <c r="Q346" i="1" s="1"/>
  <c r="H75" i="1"/>
  <c r="P75" i="1"/>
  <c r="Q75" i="1" s="1"/>
  <c r="R67" i="6"/>
  <c r="K67" i="6"/>
  <c r="P24" i="1"/>
  <c r="Q24" i="1" s="1"/>
  <c r="H24" i="1"/>
  <c r="I24" i="1" s="1"/>
  <c r="T25" i="1"/>
  <c r="K25" i="1"/>
  <c r="H94" i="1"/>
  <c r="P94" i="1"/>
  <c r="H736" i="1"/>
  <c r="P736" i="1"/>
  <c r="Q736" i="1" s="1"/>
  <c r="AA581" i="1"/>
  <c r="H98" i="3"/>
  <c r="I98" i="3" s="1"/>
  <c r="T733" i="1"/>
  <c r="K733" i="1"/>
  <c r="P765" i="1"/>
  <c r="Q765" i="1" s="1"/>
  <c r="H765" i="1"/>
  <c r="AA526" i="1"/>
  <c r="H869" i="1"/>
  <c r="P869" i="1"/>
  <c r="Q869" i="1" s="1"/>
  <c r="AA740" i="1"/>
  <c r="I740" i="1"/>
  <c r="AA192" i="1"/>
  <c r="AA284" i="1"/>
  <c r="I284" i="1"/>
  <c r="H468" i="1"/>
  <c r="P468" i="1"/>
  <c r="Q468" i="1" s="1"/>
  <c r="P504" i="1"/>
  <c r="Q504" i="1" s="1"/>
  <c r="H504" i="1"/>
  <c r="I504" i="1" s="1"/>
  <c r="R62" i="5"/>
  <c r="K62" i="5"/>
  <c r="R64" i="6"/>
  <c r="K64" i="6"/>
  <c r="H452" i="1"/>
  <c r="P452" i="1"/>
  <c r="Q452" i="1" s="1"/>
  <c r="H49" i="8"/>
  <c r="H52" i="8"/>
  <c r="T98" i="3"/>
  <c r="K98" i="3"/>
  <c r="AA782" i="1"/>
  <c r="H329" i="1"/>
  <c r="P329" i="1"/>
  <c r="Q329" i="1" s="1"/>
  <c r="W48" i="6"/>
  <c r="AA560" i="1"/>
  <c r="AA335" i="1"/>
  <c r="I335" i="1"/>
  <c r="P299" i="1"/>
  <c r="Q299" i="1" s="1"/>
  <c r="H299" i="1"/>
  <c r="AA570" i="1"/>
  <c r="P259" i="1"/>
  <c r="Q259" i="1" s="1"/>
  <c r="H259" i="1"/>
  <c r="AA91" i="3"/>
  <c r="I51" i="3"/>
  <c r="AA51" i="3"/>
  <c r="AA704" i="1"/>
  <c r="K829" i="1"/>
  <c r="T829" i="1"/>
  <c r="P614" i="1"/>
  <c r="Q614" i="1" s="1"/>
  <c r="H614" i="1"/>
  <c r="AA141" i="1"/>
  <c r="H23" i="1"/>
  <c r="H396" i="1"/>
  <c r="P396" i="1"/>
  <c r="Q396" i="1" s="1"/>
  <c r="R466" i="1"/>
  <c r="S466" i="1"/>
  <c r="W466" i="1"/>
  <c r="X466" i="1"/>
  <c r="X764" i="1"/>
  <c r="S764" i="1"/>
  <c r="R764" i="1"/>
  <c r="W764" i="1"/>
  <c r="S587" i="1"/>
  <c r="R587" i="1"/>
  <c r="S542" i="1"/>
  <c r="X542" i="1"/>
  <c r="W542" i="1"/>
  <c r="R542" i="1"/>
  <c r="R51" i="1"/>
  <c r="S51" i="1"/>
  <c r="R846" i="1"/>
  <c r="S846" i="1"/>
  <c r="L78" i="1"/>
  <c r="L706" i="1"/>
  <c r="L138" i="1"/>
  <c r="AD845" i="1"/>
  <c r="M78" i="1"/>
  <c r="L294" i="1"/>
  <c r="L606" i="1"/>
  <c r="AD606" i="1" s="1"/>
  <c r="L176" i="1"/>
  <c r="M176" i="1" s="1"/>
  <c r="AD78" i="1"/>
  <c r="L688" i="1"/>
  <c r="L708" i="1"/>
  <c r="M708" i="1" s="1"/>
  <c r="L308" i="1"/>
  <c r="L84" i="1"/>
  <c r="AD84" i="1" s="1"/>
  <c r="M606" i="1"/>
  <c r="L114" i="1"/>
  <c r="L28" i="3"/>
  <c r="AD28" i="3" s="1"/>
  <c r="L692" i="1"/>
  <c r="L461" i="1"/>
  <c r="L218" i="1"/>
  <c r="AD218" i="1" s="1"/>
  <c r="L550" i="1"/>
  <c r="L177" i="1"/>
  <c r="L281" i="1"/>
  <c r="L487" i="1"/>
  <c r="L36" i="6"/>
  <c r="L29" i="5"/>
  <c r="L15" i="1"/>
  <c r="L31" i="1"/>
  <c r="L345" i="1"/>
  <c r="L490" i="1"/>
  <c r="L163" i="1"/>
  <c r="L342" i="1"/>
  <c r="L6" i="6"/>
  <c r="L571" i="1"/>
  <c r="L79" i="6"/>
  <c r="AD688" i="1"/>
  <c r="L682" i="1"/>
  <c r="L172" i="1"/>
  <c r="L96" i="3"/>
  <c r="AD708" i="1"/>
  <c r="M308" i="1"/>
  <c r="M84" i="1"/>
  <c r="AD114" i="1"/>
  <c r="L126" i="3"/>
  <c r="L204" i="1"/>
  <c r="M204" i="1" s="1"/>
  <c r="L63" i="6"/>
  <c r="Z63" i="6" s="1"/>
  <c r="L71" i="3"/>
  <c r="L295" i="1"/>
  <c r="M295" i="1" s="1"/>
  <c r="L407" i="1"/>
  <c r="AD407" i="1" s="1"/>
  <c r="M461" i="1"/>
  <c r="M550" i="1"/>
  <c r="L810" i="1"/>
  <c r="AD810" i="1" s="1"/>
  <c r="L610" i="1"/>
  <c r="M610" i="1" s="1"/>
  <c r="M153" i="3"/>
  <c r="L102" i="3"/>
  <c r="M177" i="1"/>
  <c r="L12" i="3"/>
  <c r="L736" i="1"/>
  <c r="M736" i="1" s="1"/>
  <c r="M487" i="1"/>
  <c r="L589" i="1"/>
  <c r="M688" i="1"/>
  <c r="M682" i="1"/>
  <c r="L76" i="3"/>
  <c r="M76" i="3" s="1"/>
  <c r="L53" i="8"/>
  <c r="AD308" i="1"/>
  <c r="M114" i="1"/>
  <c r="M126" i="3"/>
  <c r="AD204" i="1"/>
  <c r="M63" i="6"/>
  <c r="L39" i="7"/>
  <c r="AD692" i="1"/>
  <c r="L730" i="1"/>
  <c r="AD71" i="3"/>
  <c r="L56" i="1"/>
  <c r="M56" i="1" s="1"/>
  <c r="AD295" i="1"/>
  <c r="L223" i="1"/>
  <c r="AD461" i="1"/>
  <c r="L160" i="1"/>
  <c r="L544" i="1"/>
  <c r="L59" i="6"/>
  <c r="M810" i="1"/>
  <c r="AD153" i="3"/>
  <c r="M102" i="3"/>
  <c r="L511" i="1"/>
  <c r="AD682" i="1"/>
  <c r="L676" i="1"/>
  <c r="AD76" i="3"/>
  <c r="AD126" i="3"/>
  <c r="Z39" i="7"/>
  <c r="M692" i="1"/>
  <c r="AD730" i="1"/>
  <c r="M71" i="3"/>
  <c r="AD56" i="1"/>
  <c r="L687" i="1"/>
  <c r="AD160" i="1"/>
  <c r="L39" i="1"/>
  <c r="L76" i="6"/>
  <c r="L63" i="8"/>
  <c r="Z63" i="8" s="1"/>
  <c r="AD102" i="3"/>
  <c r="M511" i="1"/>
  <c r="M281" i="1"/>
  <c r="L572" i="1"/>
  <c r="M572" i="1" s="1"/>
  <c r="L563" i="1"/>
  <c r="L707" i="1"/>
  <c r="L559" i="1"/>
  <c r="L395" i="1"/>
  <c r="AD353" i="1"/>
  <c r="L116" i="3"/>
  <c r="L482" i="1"/>
  <c r="L153" i="1"/>
  <c r="L136" i="3"/>
  <c r="L418" i="1"/>
  <c r="L664" i="1"/>
  <c r="L647" i="1"/>
  <c r="L17" i="1"/>
  <c r="L795" i="1"/>
  <c r="AD795" i="1" s="1"/>
  <c r="L370" i="1"/>
  <c r="M370" i="1" s="1"/>
  <c r="L802" i="1"/>
  <c r="L460" i="1"/>
  <c r="L107" i="1"/>
  <c r="AD107" i="1" s="1"/>
  <c r="L51" i="1"/>
  <c r="M39" i="7"/>
  <c r="M730" i="1"/>
  <c r="L139" i="3"/>
  <c r="AD139" i="3" s="1"/>
  <c r="M687" i="1"/>
  <c r="L386" i="1"/>
  <c r="L61" i="1"/>
  <c r="L603" i="1"/>
  <c r="AD511" i="1"/>
  <c r="L111" i="3"/>
  <c r="L45" i="7"/>
  <c r="M45" i="7" s="1"/>
  <c r="L188" i="1"/>
  <c r="L640" i="1"/>
  <c r="L450" i="1"/>
  <c r="AD450" i="1" s="1"/>
  <c r="L558" i="1"/>
  <c r="M563" i="1"/>
  <c r="M795" i="1"/>
  <c r="AD370" i="1"/>
  <c r="AD802" i="1"/>
  <c r="L302" i="1"/>
  <c r="L135" i="1"/>
  <c r="L679" i="1"/>
  <c r="M107" i="1"/>
  <c r="L724" i="1"/>
  <c r="L369" i="1"/>
  <c r="L517" i="1"/>
  <c r="M517" i="1" s="1"/>
  <c r="M139" i="3"/>
  <c r="L305" i="1"/>
  <c r="AD223" i="1"/>
  <c r="AD687" i="1"/>
  <c r="L56" i="5"/>
  <c r="M56" i="5" s="1"/>
  <c r="M63" i="8"/>
  <c r="L742" i="1"/>
  <c r="L136" i="1"/>
  <c r="L31" i="5"/>
  <c r="M111" i="3"/>
  <c r="M188" i="1"/>
  <c r="M640" i="1"/>
  <c r="AD558" i="1"/>
  <c r="L50" i="6"/>
  <c r="Z50" i="6" s="1"/>
  <c r="M802" i="1"/>
  <c r="L173" i="1"/>
  <c r="M173" i="1" s="1"/>
  <c r="M302" i="1"/>
  <c r="M135" i="1"/>
  <c r="L52" i="1"/>
  <c r="AD724" i="1"/>
  <c r="AD369" i="1"/>
  <c r="L137" i="1"/>
  <c r="AD517" i="1"/>
  <c r="L164" i="1"/>
  <c r="L497" i="1"/>
  <c r="L19" i="7"/>
  <c r="AD305" i="1"/>
  <c r="L48" i="5"/>
  <c r="M223" i="1"/>
  <c r="AD386" i="1"/>
  <c r="Z56" i="5"/>
  <c r="AD742" i="1"/>
  <c r="L813" i="1"/>
  <c r="L148" i="1"/>
  <c r="AD148" i="1" s="1"/>
  <c r="M136" i="1"/>
  <c r="L73" i="8"/>
  <c r="L77" i="6"/>
  <c r="L55" i="3"/>
  <c r="M55" i="3" s="1"/>
  <c r="Z31" i="5"/>
  <c r="AD111" i="3"/>
  <c r="AD188" i="1"/>
  <c r="L49" i="7"/>
  <c r="AD640" i="1"/>
  <c r="M558" i="1"/>
  <c r="M50" i="6"/>
  <c r="AD173" i="1"/>
  <c r="AD302" i="1"/>
  <c r="M52" i="1"/>
  <c r="L134" i="3"/>
  <c r="M724" i="1"/>
  <c r="L58" i="1"/>
  <c r="M137" i="1"/>
  <c r="L691" i="1"/>
  <c r="AD691" i="1" s="1"/>
  <c r="L187" i="1"/>
  <c r="AD497" i="1"/>
  <c r="M19" i="7"/>
  <c r="M305" i="1"/>
  <c r="Z48" i="5"/>
  <c r="L42" i="7"/>
  <c r="L457" i="1"/>
  <c r="M457" i="1" s="1"/>
  <c r="M386" i="1"/>
  <c r="L156" i="1"/>
  <c r="AD52" i="1"/>
  <c r="AD134" i="3"/>
  <c r="L604" i="1"/>
  <c r="L34" i="5"/>
  <c r="AD137" i="1"/>
  <c r="M691" i="1"/>
  <c r="AD187" i="1"/>
  <c r="M497" i="1"/>
  <c r="L458" i="1"/>
  <c r="Z19" i="7"/>
  <c r="AD158" i="3"/>
  <c r="M48" i="5"/>
  <c r="M42" i="7"/>
  <c r="AD457" i="1"/>
  <c r="L275" i="1"/>
  <c r="AD813" i="1"/>
  <c r="Z73" i="8"/>
  <c r="Z77" i="6"/>
  <c r="Z49" i="7"/>
  <c r="M860" i="1"/>
  <c r="L140" i="1"/>
  <c r="L399" i="1"/>
  <c r="L119" i="3"/>
  <c r="L416" i="1"/>
  <c r="L480" i="1"/>
  <c r="L91" i="3"/>
  <c r="L655" i="1"/>
  <c r="L619" i="1"/>
  <c r="L52" i="5"/>
  <c r="L725" i="1"/>
  <c r="L761" i="1"/>
  <c r="L248" i="1"/>
  <c r="L227" i="1"/>
  <c r="L220" i="1"/>
  <c r="L286" i="1"/>
  <c r="L46" i="3"/>
  <c r="AD156" i="1"/>
  <c r="L44" i="5"/>
  <c r="Z44" i="5" s="1"/>
  <c r="L772" i="1"/>
  <c r="M134" i="3"/>
  <c r="Z34" i="5"/>
  <c r="L65" i="1"/>
  <c r="L554" i="1"/>
  <c r="M554" i="1" s="1"/>
  <c r="AD458" i="1"/>
  <c r="L12" i="5"/>
  <c r="L287" i="1"/>
  <c r="L68" i="1"/>
  <c r="L693" i="1"/>
  <c r="L73" i="6"/>
  <c r="M140" i="1"/>
  <c r="M399" i="1"/>
  <c r="L24" i="1"/>
  <c r="L29" i="3"/>
  <c r="M46" i="3"/>
  <c r="M156" i="1"/>
  <c r="M44" i="5"/>
  <c r="L393" i="1"/>
  <c r="M34" i="5"/>
  <c r="L280" i="1"/>
  <c r="L74" i="8"/>
  <c r="M65" i="1"/>
  <c r="L605" i="1"/>
  <c r="AD554" i="1"/>
  <c r="M458" i="1"/>
  <c r="M12" i="5"/>
  <c r="M287" i="1"/>
  <c r="M68" i="1"/>
  <c r="L314" i="1"/>
  <c r="M693" i="1"/>
  <c r="L496" i="1"/>
  <c r="L546" i="1"/>
  <c r="M24" i="1"/>
  <c r="L125" i="1"/>
  <c r="M29" i="3"/>
  <c r="L790" i="1"/>
  <c r="L322" i="1"/>
  <c r="L226" i="1"/>
  <c r="M393" i="1"/>
  <c r="L23" i="5"/>
  <c r="AD65" i="1"/>
  <c r="L446" i="1"/>
  <c r="AD605" i="1"/>
  <c r="Z12" i="5"/>
  <c r="L443" i="1"/>
  <c r="M314" i="1"/>
  <c r="L396" i="1"/>
  <c r="AD693" i="1"/>
  <c r="M496" i="1"/>
  <c r="L809" i="1"/>
  <c r="AD546" i="1"/>
  <c r="L190" i="1"/>
  <c r="L763" i="1"/>
  <c r="L456" i="1"/>
  <c r="L662" i="1"/>
  <c r="AD662" i="1" s="1"/>
  <c r="L67" i="1"/>
  <c r="L54" i="8"/>
  <c r="L650" i="1"/>
  <c r="M650" i="1" s="1"/>
  <c r="L439" i="1"/>
  <c r="L665" i="1"/>
  <c r="M125" i="1"/>
  <c r="AD29" i="3"/>
  <c r="M790" i="1"/>
  <c r="AD322" i="1"/>
  <c r="L472" i="1"/>
  <c r="L455" i="1"/>
  <c r="AD455" i="1" s="1"/>
  <c r="L149" i="1"/>
  <c r="M446" i="1"/>
  <c r="M443" i="1"/>
  <c r="L580" i="1"/>
  <c r="AD68" i="1"/>
  <c r="M546" i="1"/>
  <c r="M190" i="1"/>
  <c r="M763" i="1"/>
  <c r="M456" i="1"/>
  <c r="M662" i="1"/>
  <c r="L376" i="1"/>
  <c r="M67" i="1"/>
  <c r="M54" i="8"/>
  <c r="AD650" i="1"/>
  <c r="L643" i="1"/>
  <c r="L56" i="8"/>
  <c r="M56" i="8" s="1"/>
  <c r="Z73" i="6"/>
  <c r="L137" i="3"/>
  <c r="L703" i="1"/>
  <c r="AD125" i="1"/>
  <c r="AD790" i="1"/>
  <c r="M322" i="1"/>
  <c r="L85" i="3"/>
  <c r="L633" i="1"/>
  <c r="M633" i="1" s="1"/>
  <c r="AD472" i="1"/>
  <c r="M455" i="1"/>
  <c r="L344" i="1"/>
  <c r="L576" i="1"/>
  <c r="AD446" i="1"/>
  <c r="L671" i="1"/>
  <c r="L675" i="1"/>
  <c r="L70" i="6"/>
  <c r="L165" i="1"/>
  <c r="L549" i="1"/>
  <c r="AD190" i="1"/>
  <c r="AD763" i="1"/>
  <c r="L468" i="1"/>
  <c r="M376" i="1"/>
  <c r="L203" i="1"/>
  <c r="M203" i="1" s="1"/>
  <c r="AD67" i="1"/>
  <c r="Z54" i="8"/>
  <c r="L215" i="1"/>
  <c r="M703" i="1"/>
  <c r="L86" i="1"/>
  <c r="M86" i="1" s="1"/>
  <c r="L38" i="1"/>
  <c r="AD38" i="1" s="1"/>
  <c r="L475" i="1"/>
  <c r="M85" i="3"/>
  <c r="AD633" i="1"/>
  <c r="M472" i="1"/>
  <c r="M344" i="1"/>
  <c r="AD576" i="1"/>
  <c r="L738" i="1"/>
  <c r="AD738" i="1" s="1"/>
  <c r="AD675" i="1"/>
  <c r="M165" i="1"/>
  <c r="AD468" i="1"/>
  <c r="AD376" i="1"/>
  <c r="AD203" i="1"/>
  <c r="AD215" i="1"/>
  <c r="AD703" i="1"/>
  <c r="AD86" i="1"/>
  <c r="M38" i="1"/>
  <c r="L51" i="3"/>
  <c r="AD51" i="3" s="1"/>
  <c r="M110" i="3"/>
  <c r="L175" i="1"/>
  <c r="AD175" i="1" s="1"/>
  <c r="L621" i="1"/>
  <c r="AD344" i="1"/>
  <c r="M576" i="1"/>
  <c r="L89" i="1"/>
  <c r="M738" i="1"/>
  <c r="M675" i="1"/>
  <c r="L739" i="1"/>
  <c r="AD165" i="1"/>
  <c r="L349" i="1"/>
  <c r="M468" i="1"/>
  <c r="L771" i="1"/>
  <c r="M215" i="1"/>
  <c r="L524" i="1"/>
  <c r="AD524" i="1" s="1"/>
  <c r="M51" i="3"/>
  <c r="M175" i="1"/>
  <c r="L108" i="3"/>
  <c r="M621" i="1"/>
  <c r="L807" i="1"/>
  <c r="M807" i="1" s="1"/>
  <c r="AD89" i="1"/>
  <c r="L122" i="1"/>
  <c r="L298" i="1"/>
  <c r="L105" i="1"/>
  <c r="AD105" i="1" s="1"/>
  <c r="L50" i="7"/>
  <c r="M739" i="1"/>
  <c r="L53" i="5"/>
  <c r="L256" i="1"/>
  <c r="L103" i="3"/>
  <c r="M524" i="1"/>
  <c r="L533" i="1"/>
  <c r="L716" i="1"/>
  <c r="AD716" i="1" s="1"/>
  <c r="AD108" i="3"/>
  <c r="AD621" i="1"/>
  <c r="L631" i="1"/>
  <c r="AD807" i="1"/>
  <c r="M89" i="1"/>
  <c r="AD122" i="1"/>
  <c r="L520" i="1"/>
  <c r="M105" i="1"/>
  <c r="AD739" i="1"/>
  <c r="Z53" i="5"/>
  <c r="AD256" i="1"/>
  <c r="L459" i="1"/>
  <c r="L93" i="3"/>
  <c r="L55" i="6"/>
  <c r="L425" i="1"/>
  <c r="L628" i="1"/>
  <c r="L648" i="1"/>
  <c r="L720" i="1"/>
  <c r="L41" i="3"/>
  <c r="L269" i="1"/>
  <c r="L234" i="1"/>
  <c r="L414" i="1"/>
  <c r="M533" i="1"/>
  <c r="M716" i="1"/>
  <c r="M108" i="3"/>
  <c r="M631" i="1"/>
  <c r="L825" i="1"/>
  <c r="L586" i="1"/>
  <c r="L412" i="1"/>
  <c r="L78" i="6"/>
  <c r="L404" i="1"/>
  <c r="L700" i="1"/>
  <c r="L38" i="6"/>
  <c r="Z38" i="6" s="1"/>
  <c r="M256" i="1"/>
  <c r="L60" i="3"/>
  <c r="M60" i="3" s="1"/>
  <c r="L403" i="1"/>
  <c r="L51" i="6"/>
  <c r="AD93" i="3"/>
  <c r="L722" i="1"/>
  <c r="L824" i="1"/>
  <c r="M234" i="1"/>
  <c r="L462" i="1"/>
  <c r="L588" i="1"/>
  <c r="M414" i="1"/>
  <c r="L34" i="1"/>
  <c r="L660" i="1"/>
  <c r="AD533" i="1"/>
  <c r="L167" i="1"/>
  <c r="AD631" i="1"/>
  <c r="L59" i="5"/>
  <c r="M59" i="5" s="1"/>
  <c r="AD825" i="1"/>
  <c r="M586" i="1"/>
  <c r="L467" i="1"/>
  <c r="M467" i="1" s="1"/>
  <c r="AD520" i="1"/>
  <c r="M78" i="6"/>
  <c r="L94" i="1"/>
  <c r="M94" i="1" s="1"/>
  <c r="Z50" i="7"/>
  <c r="L128" i="1"/>
  <c r="M38" i="6"/>
  <c r="L53" i="7"/>
  <c r="AD60" i="3"/>
  <c r="L630" i="1"/>
  <c r="AD403" i="1"/>
  <c r="L719" i="1"/>
  <c r="L244" i="1"/>
  <c r="L663" i="1"/>
  <c r="M93" i="3"/>
  <c r="L51" i="5"/>
  <c r="M51" i="5" s="1"/>
  <c r="L755" i="1"/>
  <c r="M425" i="1"/>
  <c r="L486" i="1"/>
  <c r="L108" i="1"/>
  <c r="L174" i="1"/>
  <c r="AD234" i="1"/>
  <c r="L147" i="1"/>
  <c r="AD588" i="1"/>
  <c r="AD414" i="1"/>
  <c r="M34" i="1"/>
  <c r="M660" i="1"/>
  <c r="AD167" i="1"/>
  <c r="L515" i="1"/>
  <c r="Z59" i="5"/>
  <c r="AD586" i="1"/>
  <c r="AD467" i="1"/>
  <c r="Z78" i="6"/>
  <c r="AD94" i="1"/>
  <c r="M50" i="7"/>
  <c r="L47" i="5"/>
  <c r="M47" i="5" s="1"/>
  <c r="L24" i="3"/>
  <c r="M128" i="1"/>
  <c r="L124" i="1"/>
  <c r="M124" i="1" s="1"/>
  <c r="AD630" i="1"/>
  <c r="L74" i="1"/>
  <c r="M403" i="1"/>
  <c r="M719" i="1"/>
  <c r="L400" i="1"/>
  <c r="AD663" i="1"/>
  <c r="L685" i="1"/>
  <c r="M685" i="1" s="1"/>
  <c r="L734" i="1"/>
  <c r="M722" i="1"/>
  <c r="L87" i="1"/>
  <c r="AD87" i="1" s="1"/>
  <c r="Z51" i="5"/>
  <c r="M108" i="1"/>
  <c r="AD174" i="1"/>
  <c r="M147" i="1"/>
  <c r="L291" i="1"/>
  <c r="AD34" i="1"/>
  <c r="L816" i="1"/>
  <c r="M167" i="1"/>
  <c r="AD515" i="1"/>
  <c r="L219" i="1"/>
  <c r="AD219" i="1" s="1"/>
  <c r="L623" i="1"/>
  <c r="L40" i="1"/>
  <c r="M40" i="1" s="1"/>
  <c r="Z47" i="5"/>
  <c r="AD24" i="3"/>
  <c r="AD128" i="1"/>
  <c r="AD124" i="1"/>
  <c r="L50" i="5"/>
  <c r="M50" i="5" s="1"/>
  <c r="M630" i="1"/>
  <c r="L117" i="3"/>
  <c r="AD74" i="1"/>
  <c r="AD719" i="1"/>
  <c r="AD400" i="1"/>
  <c r="M663" i="1"/>
  <c r="AD108" i="1"/>
  <c r="L106" i="1"/>
  <c r="M174" i="1"/>
  <c r="AD147" i="1"/>
  <c r="M291" i="1"/>
  <c r="M816" i="1"/>
  <c r="L106" i="3"/>
  <c r="L94" i="3"/>
  <c r="M219" i="1"/>
  <c r="L823" i="1"/>
  <c r="M823" i="1" s="1"/>
  <c r="AD623" i="1"/>
  <c r="AD40" i="1"/>
  <c r="L637" i="1"/>
  <c r="L21" i="1"/>
  <c r="Z50" i="5"/>
  <c r="L97" i="1"/>
  <c r="M74" i="1"/>
  <c r="M400" i="1"/>
  <c r="L32" i="8"/>
  <c r="L50" i="3"/>
  <c r="L828" i="1"/>
  <c r="L667" i="1"/>
  <c r="AD291" i="1"/>
  <c r="L63" i="3"/>
  <c r="L417" i="1"/>
  <c r="AD816" i="1"/>
  <c r="AD106" i="3"/>
  <c r="AD94" i="3"/>
  <c r="AD823" i="1"/>
  <c r="L250" i="1"/>
  <c r="L732" i="1"/>
  <c r="AD97" i="1"/>
  <c r="L405" i="1"/>
  <c r="L146" i="3"/>
  <c r="L80" i="6"/>
  <c r="M32" i="8"/>
  <c r="M50" i="3"/>
  <c r="M828" i="1"/>
  <c r="L310" i="1"/>
  <c r="M667" i="1"/>
  <c r="AD63" i="3"/>
  <c r="L516" i="1"/>
  <c r="L597" i="1"/>
  <c r="M106" i="3"/>
  <c r="M94" i="3"/>
  <c r="L73" i="1"/>
  <c r="AD250" i="1"/>
  <c r="L815" i="1"/>
  <c r="L652" i="1"/>
  <c r="L22" i="1"/>
  <c r="M405" i="1"/>
  <c r="L30" i="7"/>
  <c r="L644" i="1"/>
  <c r="L303" i="1"/>
  <c r="Z32" i="8"/>
  <c r="L575" i="1"/>
  <c r="AD50" i="3"/>
  <c r="AD828" i="1"/>
  <c r="L265" i="1"/>
  <c r="L435" i="1"/>
  <c r="AD435" i="1" s="1"/>
  <c r="L92" i="3"/>
  <c r="AD667" i="1"/>
  <c r="L567" i="1"/>
  <c r="M567" i="1" s="1"/>
  <c r="L624" i="1"/>
  <c r="M63" i="3"/>
  <c r="L103" i="1"/>
  <c r="AD516" i="1"/>
  <c r="M575" i="1"/>
  <c r="L283" i="1"/>
  <c r="M283" i="1" s="1"/>
  <c r="M265" i="1"/>
  <c r="M435" i="1"/>
  <c r="M92" i="3"/>
  <c r="AD567" i="1"/>
  <c r="M624" i="1"/>
  <c r="L689" i="1"/>
  <c r="AD103" i="1"/>
  <c r="L758" i="1"/>
  <c r="L635" i="1"/>
  <c r="AD635" i="1" s="1"/>
  <c r="AD597" i="1"/>
  <c r="L139" i="1"/>
  <c r="AD73" i="1"/>
  <c r="L35" i="5"/>
  <c r="M35" i="5" s="1"/>
  <c r="M732" i="1"/>
  <c r="M21" i="1"/>
  <c r="L11" i="3"/>
  <c r="M652" i="1"/>
  <c r="Z30" i="7"/>
  <c r="L152" i="1"/>
  <c r="M152" i="1" s="1"/>
  <c r="L318" i="1"/>
  <c r="M318" i="1" s="1"/>
  <c r="M303" i="1"/>
  <c r="L277" i="1"/>
  <c r="G866" i="1"/>
  <c r="L26" i="8"/>
  <c r="L415" i="1"/>
  <c r="L197" i="1"/>
  <c r="AD575" i="1"/>
  <c r="L301" i="1"/>
  <c r="AD283" i="1"/>
  <c r="AD265" i="1"/>
  <c r="AD92" i="3"/>
  <c r="AD624" i="1"/>
  <c r="M689" i="1"/>
  <c r="L159" i="1"/>
  <c r="M103" i="1"/>
  <c r="M597" i="1"/>
  <c r="L309" i="1"/>
  <c r="AD309" i="1" s="1"/>
  <c r="L40" i="7"/>
  <c r="L44" i="8"/>
  <c r="M139" i="1"/>
  <c r="L212" i="1"/>
  <c r="AD212" i="1" s="1"/>
  <c r="Z35" i="5"/>
  <c r="L34" i="3"/>
  <c r="L581" i="1"/>
  <c r="M581" i="1" s="1"/>
  <c r="AD11" i="3"/>
  <c r="L760" i="1"/>
  <c r="L290" i="1"/>
  <c r="AD290" i="1" s="1"/>
  <c r="L469" i="1"/>
  <c r="AD469" i="1" s="1"/>
  <c r="L299" i="1"/>
  <c r="AD689" i="1"/>
  <c r="L778" i="1"/>
  <c r="M778" i="1" s="1"/>
  <c r="L784" i="1"/>
  <c r="M784" i="1" s="1"/>
  <c r="M44" i="8"/>
  <c r="L191" i="1"/>
  <c r="AD139" i="1"/>
  <c r="AD34" i="3"/>
  <c r="M11" i="3"/>
  <c r="L320" i="1"/>
  <c r="M320" i="1" s="1"/>
  <c r="M760" i="1"/>
  <c r="L672" i="1"/>
  <c r="AD277" i="1"/>
  <c r="L49" i="6"/>
  <c r="Z49" i="6" s="1"/>
  <c r="L47" i="1"/>
  <c r="L638" i="1"/>
  <c r="Z29" i="5"/>
  <c r="AD197" i="1"/>
  <c r="L46" i="5"/>
  <c r="L611" i="1"/>
  <c r="L531" i="1"/>
  <c r="L470" i="1"/>
  <c r="AD152" i="1"/>
  <c r="L64" i="8"/>
  <c r="AD572" i="1"/>
  <c r="L88" i="3"/>
  <c r="L774" i="1"/>
  <c r="M345" i="1"/>
  <c r="AD395" i="1"/>
  <c r="M91" i="3"/>
  <c r="L409" i="1"/>
  <c r="L44" i="3"/>
  <c r="M44" i="3" s="1"/>
  <c r="L381" i="1"/>
  <c r="M381" i="1" s="1"/>
  <c r="L144" i="1"/>
  <c r="L167" i="3"/>
  <c r="L422" i="1"/>
  <c r="L56" i="6"/>
  <c r="M418" i="1"/>
  <c r="L712" i="1"/>
  <c r="L13" i="3"/>
  <c r="L22" i="6"/>
  <c r="L659" i="1"/>
  <c r="L253" i="1"/>
  <c r="AD760" i="1"/>
  <c r="AD303" i="1"/>
  <c r="L61" i="8"/>
  <c r="L540" i="1"/>
  <c r="M540" i="1" s="1"/>
  <c r="L143" i="3"/>
  <c r="L728" i="1"/>
  <c r="L115" i="1"/>
  <c r="M115" i="1" s="1"/>
  <c r="AD44" i="3"/>
  <c r="AD381" i="1"/>
  <c r="AD167" i="3"/>
  <c r="Z44" i="8"/>
  <c r="L16" i="3"/>
  <c r="L743" i="1"/>
  <c r="M743" i="1" s="1"/>
  <c r="L71" i="8"/>
  <c r="M73" i="6"/>
  <c r="L796" i="1"/>
  <c r="AD796" i="1" s="1"/>
  <c r="L297" i="1"/>
  <c r="M297" i="1" s="1"/>
  <c r="AD540" i="1"/>
  <c r="AD774" i="1"/>
  <c r="M143" i="3"/>
  <c r="AD115" i="1"/>
  <c r="L49" i="8"/>
  <c r="L803" i="1"/>
  <c r="M6" i="6"/>
  <c r="M136" i="3"/>
  <c r="M712" i="1"/>
  <c r="AD13" i="3"/>
  <c r="L495" i="1"/>
  <c r="AD659" i="1"/>
  <c r="L592" i="1"/>
  <c r="L317" i="1"/>
  <c r="L65" i="5"/>
  <c r="AD610" i="1"/>
  <c r="L54" i="5"/>
  <c r="AD743" i="1"/>
  <c r="M796" i="1"/>
  <c r="AD297" i="1"/>
  <c r="M774" i="1"/>
  <c r="M46" i="5"/>
  <c r="M31" i="1"/>
  <c r="AD480" i="1"/>
  <c r="AD143" i="3"/>
  <c r="L683" i="1"/>
  <c r="L502" i="1"/>
  <c r="L507" i="1"/>
  <c r="AD507" i="1" s="1"/>
  <c r="AD725" i="1"/>
  <c r="L830" i="1"/>
  <c r="M830" i="1" s="1"/>
  <c r="L831" i="1"/>
  <c r="M831" i="1" s="1"/>
  <c r="M803" i="1"/>
  <c r="Z6" i="6"/>
  <c r="L154" i="1"/>
  <c r="AD136" i="3"/>
  <c r="AD495" i="1"/>
  <c r="M317" i="1"/>
  <c r="L326" i="1"/>
  <c r="L233" i="1"/>
  <c r="L52" i="7"/>
  <c r="M26" i="8"/>
  <c r="L478" i="1"/>
  <c r="AD31" i="1"/>
  <c r="M480" i="1"/>
  <c r="AD683" i="1"/>
  <c r="M725" i="1"/>
  <c r="AD830" i="1"/>
  <c r="L669" i="1"/>
  <c r="AD831" i="1"/>
  <c r="L598" i="1"/>
  <c r="L37" i="1"/>
  <c r="L62" i="8"/>
  <c r="L300" i="1"/>
  <c r="L6" i="8"/>
  <c r="L216" i="1"/>
  <c r="M326" i="1"/>
  <c r="L340" i="1"/>
  <c r="L826" i="1"/>
  <c r="L75" i="3"/>
  <c r="L69" i="8"/>
  <c r="L391" i="1"/>
  <c r="L274" i="1"/>
  <c r="L59" i="8"/>
  <c r="L41" i="1"/>
  <c r="L19" i="1"/>
  <c r="L464" i="1"/>
  <c r="L164" i="3"/>
  <c r="AD320" i="1"/>
  <c r="M47" i="1"/>
  <c r="Z26" i="8"/>
  <c r="L128" i="3"/>
  <c r="M128" i="3" s="1"/>
  <c r="M507" i="1"/>
  <c r="AD669" i="1"/>
  <c r="M598" i="1"/>
  <c r="AD37" i="1"/>
  <c r="L80" i="3"/>
  <c r="L110" i="1"/>
  <c r="M110" i="1" s="1"/>
  <c r="L629" i="1"/>
  <c r="Z6" i="8"/>
  <c r="AD326" i="1"/>
  <c r="L365" i="1"/>
  <c r="AD365" i="1" s="1"/>
  <c r="L599" i="1"/>
  <c r="M340" i="1"/>
  <c r="L193" i="1"/>
  <c r="AD193" i="1" s="1"/>
  <c r="L306" i="1"/>
  <c r="M34" i="3"/>
  <c r="L44" i="7"/>
  <c r="M77" i="6"/>
  <c r="Z45" i="7"/>
  <c r="AD425" i="1"/>
  <c r="M197" i="1"/>
  <c r="M15" i="1"/>
  <c r="AD128" i="3"/>
  <c r="L715" i="1"/>
  <c r="AD611" i="1"/>
  <c r="L37" i="7"/>
  <c r="L385" i="1"/>
  <c r="AD385" i="1" s="1"/>
  <c r="L101" i="1"/>
  <c r="AD101" i="1" s="1"/>
  <c r="L536" i="1"/>
  <c r="M536" i="1" s="1"/>
  <c r="L378" i="1"/>
  <c r="AD598" i="1"/>
  <c r="M37" i="1"/>
  <c r="M80" i="3"/>
  <c r="AD342" i="1"/>
  <c r="AD110" i="1"/>
  <c r="M6" i="8"/>
  <c r="L57" i="7"/>
  <c r="L569" i="1"/>
  <c r="L346" i="1"/>
  <c r="AD599" i="1"/>
  <c r="L433" i="1"/>
  <c r="AD340" i="1"/>
  <c r="M193" i="1"/>
  <c r="L23" i="1"/>
  <c r="L749" i="1"/>
  <c r="M75" i="3"/>
  <c r="Z69" i="8"/>
  <c r="L786" i="1"/>
  <c r="M391" i="1"/>
  <c r="M274" i="1"/>
  <c r="L690" i="1"/>
  <c r="L246" i="1"/>
  <c r="AD246" i="1" s="1"/>
  <c r="M41" i="1"/>
  <c r="L67" i="5"/>
  <c r="AD464" i="1"/>
  <c r="L508" i="1"/>
  <c r="L70" i="5"/>
  <c r="L484" i="1"/>
  <c r="M484" i="1" s="1"/>
  <c r="AD778" i="1"/>
  <c r="L97" i="3"/>
  <c r="M813" i="1"/>
  <c r="AD644" i="1"/>
  <c r="L674" i="1"/>
  <c r="M674" i="1" s="1"/>
  <c r="L92" i="1"/>
  <c r="L23" i="3"/>
  <c r="AD720" i="1"/>
  <c r="L120" i="3"/>
  <c r="AD120" i="3" s="1"/>
  <c r="L6" i="5"/>
  <c r="L372" i="1"/>
  <c r="AD15" i="1"/>
  <c r="M715" i="1"/>
  <c r="L96" i="1"/>
  <c r="L178" i="1"/>
  <c r="M385" i="1"/>
  <c r="M101" i="1"/>
  <c r="AD536" i="1"/>
  <c r="AD378" i="1"/>
  <c r="L168" i="3"/>
  <c r="M168" i="3" s="1"/>
  <c r="AD80" i="3"/>
  <c r="L29" i="7"/>
  <c r="L804" i="1"/>
  <c r="L48" i="7"/>
  <c r="L58" i="7"/>
  <c r="L358" i="1"/>
  <c r="L95" i="3"/>
  <c r="L63" i="1"/>
  <c r="AD17" i="1"/>
  <c r="L698" i="1"/>
  <c r="M698" i="1" s="1"/>
  <c r="M57" i="7"/>
  <c r="AD286" i="1"/>
  <c r="L69" i="6"/>
  <c r="M569" i="1"/>
  <c r="M346" i="1"/>
  <c r="AD433" i="1"/>
  <c r="AD826" i="1"/>
  <c r="L182" i="1"/>
  <c r="L744" i="1"/>
  <c r="L200" i="1"/>
  <c r="AD12" i="3"/>
  <c r="L505" i="1"/>
  <c r="AD674" i="1"/>
  <c r="M720" i="1"/>
  <c r="M120" i="3"/>
  <c r="AD372" i="1"/>
  <c r="L483" i="1"/>
  <c r="AD483" i="1" s="1"/>
  <c r="AD715" i="1"/>
  <c r="L42" i="1"/>
  <c r="L83" i="3"/>
  <c r="M83" i="3" s="1"/>
  <c r="L121" i="3"/>
  <c r="M378" i="1"/>
  <c r="L25" i="8"/>
  <c r="L776" i="1"/>
  <c r="AD168" i="3"/>
  <c r="Z29" i="7"/>
  <c r="L775" i="1"/>
  <c r="Z48" i="7"/>
  <c r="L377" i="1"/>
  <c r="L38" i="7"/>
  <c r="M358" i="1"/>
  <c r="L230" i="1"/>
  <c r="M17" i="1"/>
  <c r="AD698" i="1"/>
  <c r="M286" i="1"/>
  <c r="L217" i="1"/>
  <c r="Z69" i="6"/>
  <c r="AD569" i="1"/>
  <c r="AD346" i="1"/>
  <c r="M433" i="1"/>
  <c r="M826" i="1"/>
  <c r="M23" i="1"/>
  <c r="L113" i="1"/>
  <c r="AD55" i="3"/>
  <c r="L161" i="1"/>
  <c r="L121" i="1"/>
  <c r="M483" i="1"/>
  <c r="AD83" i="3"/>
  <c r="L126" i="1"/>
  <c r="L661" i="1"/>
  <c r="L616" i="1"/>
  <c r="M815" i="1"/>
  <c r="L535" i="1"/>
  <c r="L158" i="1"/>
  <c r="L62" i="7"/>
  <c r="Z62" i="7" s="1"/>
  <c r="L208" i="1"/>
  <c r="L402" i="1"/>
  <c r="L341" i="1"/>
  <c r="L436" i="1"/>
  <c r="AD126" i="1"/>
  <c r="L27" i="1"/>
  <c r="L129" i="1"/>
  <c r="AD661" i="1"/>
  <c r="AD616" i="1"/>
  <c r="L528" i="1"/>
  <c r="AD528" i="1" s="1"/>
  <c r="M377" i="1"/>
  <c r="L127" i="1"/>
  <c r="L82" i="3"/>
  <c r="L612" i="1"/>
  <c r="M407" i="1"/>
  <c r="M31" i="5"/>
  <c r="L279" i="1"/>
  <c r="AD279" i="1" s="1"/>
  <c r="L273" i="1"/>
  <c r="AD273" i="1" s="1"/>
  <c r="L9" i="7"/>
  <c r="Z9" i="7" s="1"/>
  <c r="M62" i="7"/>
  <c r="L142" i="3"/>
  <c r="M372" i="1"/>
  <c r="AD208" i="1"/>
  <c r="L818" i="1"/>
  <c r="AD341" i="1"/>
  <c r="M126" i="1"/>
  <c r="M27" i="1"/>
  <c r="M129" i="1"/>
  <c r="M616" i="1"/>
  <c r="L85" i="1"/>
  <c r="AD85" i="1" s="1"/>
  <c r="L313" i="1"/>
  <c r="M313" i="1" s="1"/>
  <c r="L56" i="3"/>
  <c r="L773" i="1"/>
  <c r="M773" i="1" s="1"/>
  <c r="L355" i="1"/>
  <c r="L602" i="1"/>
  <c r="M602" i="1" s="1"/>
  <c r="L15" i="5"/>
  <c r="M279" i="1"/>
  <c r="L221" i="1"/>
  <c r="M273" i="1"/>
  <c r="M535" i="1"/>
  <c r="M9" i="7"/>
  <c r="L47" i="8"/>
  <c r="L22" i="7"/>
  <c r="M648" i="1"/>
  <c r="M29" i="5"/>
  <c r="L66" i="3"/>
  <c r="L770" i="1"/>
  <c r="AD818" i="1"/>
  <c r="L133" i="1"/>
  <c r="AD133" i="1" s="1"/>
  <c r="M341" i="1"/>
  <c r="L768" i="1"/>
  <c r="L26" i="7"/>
  <c r="Z26" i="7" s="1"/>
  <c r="L211" i="1"/>
  <c r="M211" i="1" s="1"/>
  <c r="AD27" i="1"/>
  <c r="L81" i="3"/>
  <c r="L392" i="1"/>
  <c r="AD313" i="1"/>
  <c r="L30" i="6"/>
  <c r="AD773" i="1"/>
  <c r="L525" i="1"/>
  <c r="L424" i="1"/>
  <c r="M220" i="1"/>
  <c r="L615" i="1"/>
  <c r="M82" i="3"/>
  <c r="AD612" i="1"/>
  <c r="M212" i="1"/>
  <c r="AD581" i="1"/>
  <c r="AD602" i="1"/>
  <c r="L289" i="1"/>
  <c r="AD755" i="1"/>
  <c r="AD535" i="1"/>
  <c r="M36" i="6"/>
  <c r="AD648" i="1"/>
  <c r="L43" i="5"/>
  <c r="Z43" i="5" s="1"/>
  <c r="L58" i="5"/>
  <c r="M58" i="5" s="1"/>
  <c r="AD770" i="1"/>
  <c r="M133" i="1"/>
  <c r="L16" i="6"/>
  <c r="Z16" i="6" s="1"/>
  <c r="M26" i="7"/>
  <c r="L59" i="3"/>
  <c r="AD81" i="3"/>
  <c r="L37" i="3"/>
  <c r="L67" i="3"/>
  <c r="L582" i="1"/>
  <c r="M56" i="3"/>
  <c r="Z30" i="6"/>
  <c r="L23" i="7"/>
  <c r="AD220" i="1"/>
  <c r="AD615" i="1"/>
  <c r="L445" i="1"/>
  <c r="AD299" i="1"/>
  <c r="AD736" i="1"/>
  <c r="M638" i="1"/>
  <c r="M43" i="5"/>
  <c r="Z58" i="5"/>
  <c r="L55" i="7"/>
  <c r="M55" i="7" s="1"/>
  <c r="M770" i="1"/>
  <c r="M16" i="6"/>
  <c r="L263" i="1"/>
  <c r="AD211" i="1"/>
  <c r="L646" i="1"/>
  <c r="L26" i="5"/>
  <c r="Z26" i="5" s="1"/>
  <c r="M81" i="3"/>
  <c r="L590" i="1"/>
  <c r="M37" i="3"/>
  <c r="AD153" i="1"/>
  <c r="L89" i="3"/>
  <c r="AD89" i="3" s="1"/>
  <c r="M67" i="3"/>
  <c r="M582" i="1"/>
  <c r="AD56" i="3"/>
  <c r="Z23" i="7"/>
  <c r="M57" i="5"/>
  <c r="L29" i="6"/>
  <c r="L168" i="1"/>
  <c r="M168" i="1" s="1"/>
  <c r="L723" i="1"/>
  <c r="L428" i="1"/>
  <c r="M73" i="8"/>
  <c r="M277" i="1"/>
  <c r="L49" i="5"/>
  <c r="M755" i="1"/>
  <c r="L579" i="1"/>
  <c r="L812" i="1"/>
  <c r="L366" i="1"/>
  <c r="Z55" i="7"/>
  <c r="AD269" i="1"/>
  <c r="L729" i="1"/>
  <c r="Z52" i="5"/>
  <c r="L141" i="1"/>
  <c r="M141" i="1" s="1"/>
  <c r="M646" i="1"/>
  <c r="M26" i="5"/>
  <c r="AD590" i="1"/>
  <c r="AD37" i="3"/>
  <c r="M153" i="1"/>
  <c r="L58" i="6"/>
  <c r="M89" i="3"/>
  <c r="AD67" i="3"/>
  <c r="AD582" i="1"/>
  <c r="M23" i="7"/>
  <c r="L66" i="1"/>
  <c r="AD66" i="1" s="1"/>
  <c r="L48" i="8"/>
  <c r="Z79" i="6"/>
  <c r="L278" i="1"/>
  <c r="AD278" i="1" s="1"/>
  <c r="AD168" i="1"/>
  <c r="L58" i="8"/>
  <c r="L401" i="1"/>
  <c r="L240" i="1"/>
  <c r="L526" i="1"/>
  <c r="L98" i="1"/>
  <c r="L6" i="7"/>
  <c r="L18" i="8"/>
  <c r="L510" i="1"/>
  <c r="L491" i="1"/>
  <c r="L609" i="1"/>
  <c r="L731" i="1"/>
  <c r="L757" i="1"/>
  <c r="L591" i="1"/>
  <c r="L697" i="1"/>
  <c r="L493" i="1"/>
  <c r="L645" i="1"/>
  <c r="L77" i="1"/>
  <c r="L394" i="1"/>
  <c r="AD405" i="1"/>
  <c r="L61" i="5"/>
  <c r="Z49" i="5"/>
  <c r="AD579" i="1"/>
  <c r="AD638" i="1"/>
  <c r="L57" i="6"/>
  <c r="M269" i="1"/>
  <c r="L327" i="1"/>
  <c r="AD141" i="1"/>
  <c r="L584" i="1"/>
  <c r="L88" i="1"/>
  <c r="AD646" i="1"/>
  <c r="L143" i="1"/>
  <c r="M58" i="6"/>
  <c r="M66" i="1"/>
  <c r="Z48" i="8"/>
  <c r="AD176" i="1"/>
  <c r="L30" i="1"/>
  <c r="L68" i="8"/>
  <c r="AD559" i="1"/>
  <c r="L325" i="1"/>
  <c r="L522" i="1"/>
  <c r="AD116" i="3"/>
  <c r="M327" i="1"/>
  <c r="AD584" i="1"/>
  <c r="AD88" i="1"/>
  <c r="L447" i="1"/>
  <c r="L551" i="1"/>
  <c r="Z58" i="6"/>
  <c r="AD784" i="1"/>
  <c r="L22" i="5"/>
  <c r="M30" i="7"/>
  <c r="Z68" i="8"/>
  <c r="AD628" i="1"/>
  <c r="M559" i="1"/>
  <c r="M522" i="1"/>
  <c r="M116" i="3"/>
  <c r="L241" i="1"/>
  <c r="AD241" i="1" s="1"/>
  <c r="AD327" i="1"/>
  <c r="M584" i="1"/>
  <c r="M88" i="1"/>
  <c r="M163" i="1"/>
  <c r="M551" i="1"/>
  <c r="M87" i="1"/>
  <c r="Z55" i="6"/>
  <c r="M628" i="1"/>
  <c r="L61" i="6"/>
  <c r="M61" i="6" s="1"/>
  <c r="L189" i="1"/>
  <c r="M189" i="1" s="1"/>
  <c r="AD522" i="1"/>
  <c r="AD41" i="3"/>
  <c r="L473" i="1"/>
  <c r="L266" i="1"/>
  <c r="AD266" i="1" s="1"/>
  <c r="L30" i="5"/>
  <c r="M241" i="1"/>
  <c r="L494" i="1"/>
  <c r="M494" i="1" s="1"/>
  <c r="L55" i="1"/>
  <c r="L210" i="1"/>
  <c r="L245" i="1"/>
  <c r="AD163" i="1"/>
  <c r="AD551" i="1"/>
  <c r="AD761" i="1"/>
  <c r="AD858" i="1"/>
  <c r="L735" i="1"/>
  <c r="L794" i="1"/>
  <c r="M647" i="1"/>
  <c r="AD227" i="1"/>
  <c r="L249" i="1"/>
  <c r="M148" i="1"/>
  <c r="AD318" i="1"/>
  <c r="L115" i="3"/>
  <c r="AD115" i="3" s="1"/>
  <c r="L69" i="1"/>
  <c r="AD119" i="3"/>
  <c r="Z61" i="6"/>
  <c r="AD189" i="1"/>
  <c r="M41" i="3"/>
  <c r="AD473" i="1"/>
  <c r="M266" i="1"/>
  <c r="Z30" i="5"/>
  <c r="AD494" i="1"/>
  <c r="M55" i="1"/>
  <c r="M761" i="1"/>
  <c r="L634" i="1"/>
  <c r="L114" i="3"/>
  <c r="M114" i="3" s="1"/>
  <c r="L626" i="1"/>
  <c r="AD626" i="1" s="1"/>
  <c r="L666" i="1"/>
  <c r="M227" i="1"/>
  <c r="L654" i="1"/>
  <c r="AD654" i="1" s="1"/>
  <c r="AD249" i="1"/>
  <c r="L311" i="1"/>
  <c r="AD311" i="1" s="1"/>
  <c r="AD652" i="1"/>
  <c r="L560" i="1"/>
  <c r="AD416" i="1"/>
  <c r="AD619" i="1"/>
  <c r="L521" i="1"/>
  <c r="AD521" i="1" s="1"/>
  <c r="L705" i="1"/>
  <c r="M30" i="5"/>
  <c r="L68" i="6"/>
  <c r="L721" i="1"/>
  <c r="AD55" i="1"/>
  <c r="L20" i="3"/>
  <c r="M210" i="1"/>
  <c r="L777" i="1"/>
  <c r="M777" i="1" s="1"/>
  <c r="L116" i="1"/>
  <c r="L46" i="7"/>
  <c r="AD114" i="3"/>
  <c r="L426" i="1"/>
  <c r="M426" i="1" s="1"/>
  <c r="M626" i="1"/>
  <c r="L711" i="1"/>
  <c r="M711" i="1" s="1"/>
  <c r="AD666" i="1"/>
  <c r="M654" i="1"/>
  <c r="M311" i="1"/>
  <c r="M290" i="1"/>
  <c r="L292" i="1"/>
  <c r="L76" i="1"/>
  <c r="M115" i="3"/>
  <c r="M450" i="1"/>
  <c r="M416" i="1"/>
  <c r="L74" i="6"/>
  <c r="L476" i="1"/>
  <c r="AD476" i="1" s="1"/>
  <c r="L532" i="1"/>
  <c r="M521" i="1"/>
  <c r="M705" i="1"/>
  <c r="Z68" i="6"/>
  <c r="AD721" i="1"/>
  <c r="AD20" i="3"/>
  <c r="L166" i="1"/>
  <c r="L622" i="1"/>
  <c r="L46" i="1"/>
  <c r="M116" i="1"/>
  <c r="L118" i="1"/>
  <c r="M635" i="1"/>
  <c r="M218" i="1"/>
  <c r="AD177" i="1"/>
  <c r="L284" i="1"/>
  <c r="Z56" i="8"/>
  <c r="AD69" i="1"/>
  <c r="M74" i="6"/>
  <c r="L509" i="1"/>
  <c r="M68" i="6"/>
  <c r="M721" i="1"/>
  <c r="M20" i="3"/>
  <c r="M166" i="1"/>
  <c r="AD777" i="1"/>
  <c r="M46" i="1"/>
  <c r="M118" i="1"/>
  <c r="L26" i="6"/>
  <c r="Z26" i="6" s="1"/>
  <c r="AD732" i="1"/>
  <c r="L231" i="1"/>
  <c r="AD284" i="1"/>
  <c r="L31" i="3"/>
  <c r="L37" i="8"/>
  <c r="M69" i="1"/>
  <c r="M476" i="1"/>
  <c r="AD655" i="1"/>
  <c r="L477" i="1"/>
  <c r="M509" i="1"/>
  <c r="AD46" i="1"/>
  <c r="AD118" i="1"/>
  <c r="L498" i="1"/>
  <c r="L38" i="8"/>
  <c r="M73" i="1"/>
  <c r="L632" i="1"/>
  <c r="L427" i="1"/>
  <c r="AD722" i="1"/>
  <c r="AD138" i="1"/>
  <c r="M284" i="1"/>
  <c r="M415" i="1"/>
  <c r="M655" i="1"/>
  <c r="M477" i="1"/>
  <c r="AD509" i="1"/>
  <c r="L80" i="1"/>
  <c r="AD498" i="1"/>
  <c r="Z38" i="8"/>
  <c r="L67" i="8"/>
  <c r="L186" i="1"/>
  <c r="M138" i="1"/>
  <c r="AD137" i="3"/>
  <c r="L26" i="1"/>
  <c r="AD26" i="1" s="1"/>
  <c r="AD415" i="1"/>
  <c r="L552" i="1"/>
  <c r="L492" i="1"/>
  <c r="L270" i="1"/>
  <c r="AD477" i="1"/>
  <c r="L91" i="1"/>
  <c r="M490" i="1"/>
  <c r="L132" i="3"/>
  <c r="M482" i="1"/>
  <c r="L449" i="1"/>
  <c r="M309" i="1"/>
  <c r="M250" i="1"/>
  <c r="AD136" i="1"/>
  <c r="L157" i="1"/>
  <c r="AD487" i="1"/>
  <c r="M26" i="1"/>
  <c r="AD486" i="1"/>
  <c r="L262" i="1"/>
  <c r="AD262" i="1" s="1"/>
  <c r="M840" i="1"/>
  <c r="L102" i="1"/>
  <c r="L419" i="1"/>
  <c r="M419" i="1" s="1"/>
  <c r="AD490" i="1"/>
  <c r="AD482" i="1"/>
  <c r="L553" i="1"/>
  <c r="AD553" i="1" s="1"/>
  <c r="L788" i="1"/>
  <c r="AD788" i="1" s="1"/>
  <c r="L334" i="1"/>
  <c r="L625" i="1"/>
  <c r="M625" i="1" s="1"/>
  <c r="L673" i="1"/>
  <c r="M673" i="1" s="1"/>
  <c r="M664" i="1"/>
  <c r="L55" i="5"/>
  <c r="L452" i="1"/>
  <c r="AD706" i="1"/>
  <c r="L766" i="1"/>
  <c r="L573" i="1"/>
  <c r="M49" i="7"/>
  <c r="L72" i="3"/>
  <c r="AD154" i="3"/>
  <c r="M486" i="1"/>
  <c r="L255" i="1"/>
  <c r="AD255" i="1" s="1"/>
  <c r="M262" i="1"/>
  <c r="AD840" i="1"/>
  <c r="L783" i="1"/>
  <c r="AD783" i="1" s="1"/>
  <c r="L45" i="3"/>
  <c r="AD419" i="1"/>
  <c r="L104" i="1"/>
  <c r="M104" i="1" s="1"/>
  <c r="L765" i="1"/>
  <c r="L791" i="1"/>
  <c r="L596" i="1"/>
  <c r="AD596" i="1" s="1"/>
  <c r="M553" i="1"/>
  <c r="M469" i="1"/>
  <c r="AD550" i="1"/>
  <c r="AD21" i="1"/>
  <c r="M49" i="6"/>
  <c r="M859" i="1"/>
  <c r="M154" i="3"/>
  <c r="M255" i="1"/>
  <c r="AD529" i="1"/>
  <c r="M783" i="1"/>
  <c r="M102" i="1"/>
  <c r="L62" i="1"/>
  <c r="AD531" i="1"/>
  <c r="AD104" i="1"/>
  <c r="L222" i="1"/>
  <c r="M596" i="1"/>
  <c r="L684" i="1"/>
  <c r="M28" i="3"/>
  <c r="AD275" i="1"/>
  <c r="L119" i="1"/>
  <c r="L421" i="1"/>
  <c r="M612" i="1"/>
  <c r="L636" i="1"/>
  <c r="AD75" i="3"/>
  <c r="M18" i="8"/>
  <c r="AD510" i="1"/>
  <c r="L238" i="1"/>
  <c r="L64" i="1"/>
  <c r="L740" i="1"/>
  <c r="Z61" i="8"/>
  <c r="M232" i="1"/>
  <c r="L99" i="3"/>
  <c r="L267" i="1"/>
  <c r="L751" i="1"/>
  <c r="AD751" i="1" s="1"/>
  <c r="M636" i="1"/>
  <c r="Z18" i="8"/>
  <c r="AD673" i="1"/>
  <c r="L397" i="1"/>
  <c r="AD397" i="1" s="1"/>
  <c r="L836" i="1"/>
  <c r="AD836" i="1" s="1"/>
  <c r="L530" i="1"/>
  <c r="L129" i="3"/>
  <c r="M129" i="3" s="1"/>
  <c r="AD267" i="1"/>
  <c r="AD636" i="1"/>
  <c r="L362" i="1"/>
  <c r="M362" i="1" s="1"/>
  <c r="L9" i="5"/>
  <c r="L130" i="3"/>
  <c r="AD130" i="3" s="1"/>
  <c r="L696" i="1"/>
  <c r="AD696" i="1" s="1"/>
  <c r="L12" i="7"/>
  <c r="L285" i="1"/>
  <c r="L566" i="1"/>
  <c r="L787" i="1"/>
  <c r="L276" i="1"/>
  <c r="AD508" i="1"/>
  <c r="L111" i="1"/>
  <c r="L66" i="6"/>
  <c r="Z66" i="6" s="1"/>
  <c r="L260" i="1"/>
  <c r="L183" i="1"/>
  <c r="L6" i="3"/>
  <c r="L398" i="1"/>
  <c r="M26" i="6"/>
  <c r="M397" i="1"/>
  <c r="AD712" i="1"/>
  <c r="M836" i="1"/>
  <c r="AD530" i="1"/>
  <c r="AD129" i="3"/>
  <c r="AD362" i="1"/>
  <c r="L140" i="3"/>
  <c r="AD140" i="3" s="1"/>
  <c r="M696" i="1"/>
  <c r="Z12" i="7"/>
  <c r="M285" i="1"/>
  <c r="M566" i="1"/>
  <c r="AD787" i="1"/>
  <c r="AD276" i="1"/>
  <c r="M508" i="1"/>
  <c r="M66" i="6"/>
  <c r="M398" i="1"/>
  <c r="AD422" i="1"/>
  <c r="L16" i="1"/>
  <c r="L336" i="1"/>
  <c r="L444" i="1"/>
  <c r="M530" i="1"/>
  <c r="L60" i="6"/>
  <c r="M60" i="6" s="1"/>
  <c r="M140" i="3"/>
  <c r="L288" i="1"/>
  <c r="L79" i="1"/>
  <c r="M79" i="1" s="1"/>
  <c r="L555" i="1"/>
  <c r="AD238" i="1"/>
  <c r="AD685" i="1"/>
  <c r="L192" i="1"/>
  <c r="M422" i="1"/>
  <c r="L105" i="3"/>
  <c r="L748" i="1"/>
  <c r="AD748" i="1" s="1"/>
  <c r="Z60" i="6"/>
  <c r="L754" i="1"/>
  <c r="L429" i="1"/>
  <c r="AD79" i="1"/>
  <c r="L72" i="8"/>
  <c r="AD555" i="1"/>
  <c r="L18" i="1"/>
  <c r="L271" i="1"/>
  <c r="AD697" i="1"/>
  <c r="AD19" i="1"/>
  <c r="M748" i="1"/>
  <c r="L343" i="1"/>
  <c r="M365" i="1"/>
  <c r="L827" i="1"/>
  <c r="L653" i="1"/>
  <c r="L268" i="1"/>
  <c r="Z72" i="8"/>
  <c r="M555" i="1"/>
  <c r="M246" i="1"/>
  <c r="AD18" i="1"/>
  <c r="AD271" i="1"/>
  <c r="L324" i="1"/>
  <c r="AD426" i="1"/>
  <c r="L112" i="3"/>
  <c r="L45" i="6"/>
  <c r="L335" i="1"/>
  <c r="AD653" i="1"/>
  <c r="L371" i="1"/>
  <c r="AD268" i="1"/>
  <c r="G177" i="3"/>
  <c r="L33" i="8"/>
  <c r="M33" i="8" s="1"/>
  <c r="L130" i="1"/>
  <c r="M130" i="1" s="1"/>
  <c r="M18" i="1"/>
  <c r="M171" i="3"/>
  <c r="L38" i="5"/>
  <c r="AD518" i="1"/>
  <c r="M19" i="1"/>
  <c r="M707" i="1"/>
  <c r="AD803" i="1"/>
  <c r="L359" i="1"/>
  <c r="AD359" i="1" s="1"/>
  <c r="L43" i="1"/>
  <c r="M43" i="1" s="1"/>
  <c r="M666" i="1"/>
  <c r="M230" i="1"/>
  <c r="M335" i="1"/>
  <c r="L36" i="1"/>
  <c r="L214" i="1"/>
  <c r="L34" i="7"/>
  <c r="AD526" i="1"/>
  <c r="L252" i="1"/>
  <c r="L33" i="6"/>
  <c r="L47" i="7"/>
  <c r="Z47" i="7" s="1"/>
  <c r="AD371" i="1"/>
  <c r="L70" i="1"/>
  <c r="AD70" i="1" s="1"/>
  <c r="L209" i="1"/>
  <c r="L577" i="1"/>
  <c r="L627" i="1"/>
  <c r="M627" i="1" s="1"/>
  <c r="Z33" i="8"/>
  <c r="AD130" i="1"/>
  <c r="L113" i="3"/>
  <c r="M113" i="3" s="1"/>
  <c r="M38" i="5"/>
  <c r="L423" i="1"/>
  <c r="L8" i="3"/>
  <c r="AD707" i="1"/>
  <c r="M359" i="1"/>
  <c r="AD43" i="1"/>
  <c r="L833" i="1"/>
  <c r="AD335" i="1"/>
  <c r="L513" i="1"/>
  <c r="Z34" i="7"/>
  <c r="M526" i="1"/>
  <c r="L123" i="1"/>
  <c r="AD123" i="1" s="1"/>
  <c r="AD625" i="1"/>
  <c r="AD248" i="1"/>
  <c r="L307" i="1"/>
  <c r="AD513" i="1"/>
  <c r="L104" i="3"/>
  <c r="L817" i="1"/>
  <c r="M34" i="7"/>
  <c r="AD252" i="1"/>
  <c r="AD749" i="1"/>
  <c r="AD577" i="1"/>
  <c r="AD757" i="1"/>
  <c r="L52" i="8"/>
  <c r="M423" i="1"/>
  <c r="L413" i="1"/>
  <c r="AD413" i="1" s="1"/>
  <c r="M8" i="3"/>
  <c r="L109" i="3"/>
  <c r="AD109" i="3" s="1"/>
  <c r="L145" i="3"/>
  <c r="M176" i="3"/>
  <c r="M152" i="3"/>
  <c r="M123" i="1"/>
  <c r="M249" i="1"/>
  <c r="L93" i="1"/>
  <c r="M749" i="1"/>
  <c r="AD113" i="1"/>
  <c r="L60" i="5"/>
  <c r="L125" i="3"/>
  <c r="AD125" i="3" s="1"/>
  <c r="L500" i="1"/>
  <c r="AD500" i="1" s="1"/>
  <c r="Z59" i="8"/>
  <c r="M690" i="1"/>
  <c r="AD627" i="1"/>
  <c r="M731" i="1"/>
  <c r="Z52" i="8"/>
  <c r="L782" i="1"/>
  <c r="L383" i="1"/>
  <c r="M383" i="1" s="1"/>
  <c r="M413" i="1"/>
  <c r="M109" i="3"/>
  <c r="L717" i="1"/>
  <c r="M665" i="1"/>
  <c r="L54" i="6"/>
  <c r="M29" i="7"/>
  <c r="M48" i="8"/>
  <c r="AD664" i="1"/>
  <c r="M113" i="1"/>
  <c r="L213" i="1"/>
  <c r="AD213" i="1" s="1"/>
  <c r="L43" i="7"/>
  <c r="L29" i="8"/>
  <c r="M125" i="3"/>
  <c r="M500" i="1"/>
  <c r="M59" i="8"/>
  <c r="AD690" i="1"/>
  <c r="L657" i="1"/>
  <c r="AD657" i="1" s="1"/>
  <c r="AD731" i="1"/>
  <c r="M52" i="8"/>
  <c r="M782" i="1"/>
  <c r="AD383" i="1"/>
  <c r="M67" i="5"/>
  <c r="L282" i="1"/>
  <c r="L406" i="1"/>
  <c r="L779" i="1"/>
  <c r="L135" i="3"/>
  <c r="M395" i="1"/>
  <c r="L548" i="1"/>
  <c r="AD548" i="1" s="1"/>
  <c r="L45" i="5"/>
  <c r="M45" i="5" s="1"/>
  <c r="M659" i="1"/>
  <c r="L247" i="1"/>
  <c r="L434" i="1"/>
  <c r="AD240" i="1"/>
  <c r="L556" i="1"/>
  <c r="M213" i="1"/>
  <c r="M43" i="7"/>
  <c r="L118" i="3"/>
  <c r="M118" i="3" s="1"/>
  <c r="M657" i="1"/>
  <c r="M548" i="1"/>
  <c r="L668" i="1"/>
  <c r="AD668" i="1" s="1"/>
  <c r="AD844" i="1"/>
  <c r="Z45" i="5"/>
  <c r="L785" i="1"/>
  <c r="Z58" i="8"/>
  <c r="L570" i="1"/>
  <c r="L701" i="1"/>
  <c r="L453" i="1"/>
  <c r="M247" i="1"/>
  <c r="AD434" i="1"/>
  <c r="M240" i="1"/>
  <c r="AD556" i="1"/>
  <c r="Z6" i="7"/>
  <c r="L348" i="1"/>
  <c r="AD118" i="3"/>
  <c r="L454" i="1"/>
  <c r="AD454" i="1" s="1"/>
  <c r="M668" i="1"/>
  <c r="M498" i="1"/>
  <c r="AD418" i="1"/>
  <c r="AD711" i="1"/>
  <c r="L709" i="1"/>
  <c r="M570" i="1"/>
  <c r="M701" i="1"/>
  <c r="M453" i="1"/>
  <c r="AD247" i="1"/>
  <c r="M434" i="1"/>
  <c r="L769" i="1"/>
  <c r="L195" i="1"/>
  <c r="M6" i="7"/>
  <c r="L163" i="3"/>
  <c r="M454" i="1"/>
  <c r="L155" i="3"/>
  <c r="M79" i="6"/>
  <c r="AD570" i="1"/>
  <c r="AD701" i="1"/>
  <c r="L714" i="1"/>
  <c r="AD453" i="1"/>
  <c r="AD82" i="3"/>
  <c r="L134" i="1"/>
  <c r="L75" i="1"/>
  <c r="AD23" i="1"/>
  <c r="L46" i="8"/>
  <c r="AD163" i="3"/>
  <c r="L259" i="1"/>
  <c r="L132" i="1"/>
  <c r="L347" i="1"/>
  <c r="L506" i="1"/>
  <c r="M506" i="1" s="1"/>
  <c r="M134" i="1"/>
  <c r="L42" i="6"/>
  <c r="M42" i="6" s="1"/>
  <c r="L54" i="3"/>
  <c r="M163" i="3"/>
  <c r="L45" i="8"/>
  <c r="L695" i="1"/>
  <c r="M347" i="1"/>
  <c r="AD735" i="1"/>
  <c r="M794" i="1"/>
  <c r="Z55" i="5"/>
  <c r="M838" i="1"/>
  <c r="L338" i="1"/>
  <c r="L388" i="1"/>
  <c r="AD506" i="1"/>
  <c r="AD134" i="1"/>
  <c r="Z42" i="6"/>
  <c r="M45" i="8"/>
  <c r="AD695" i="1"/>
  <c r="L77" i="3"/>
  <c r="AD102" i="1"/>
  <c r="AD347" i="1"/>
  <c r="AD794" i="1"/>
  <c r="M55" i="5"/>
  <c r="L745" i="1"/>
  <c r="AD838" i="1"/>
  <c r="M388" i="1"/>
  <c r="L70" i="8"/>
  <c r="L117" i="1"/>
  <c r="L138" i="3"/>
  <c r="L432" i="1"/>
  <c r="Z45" i="8"/>
  <c r="M695" i="1"/>
  <c r="L40" i="3"/>
  <c r="M77" i="3"/>
  <c r="L100" i="3"/>
  <c r="AD377" i="1"/>
  <c r="AD358" i="1"/>
  <c r="L747" i="1"/>
  <c r="AD745" i="1"/>
  <c r="AD127" i="1"/>
  <c r="AD409" i="1"/>
  <c r="AD222" i="1"/>
  <c r="M776" i="1"/>
  <c r="L337" i="1"/>
  <c r="L15" i="7"/>
  <c r="Z15" i="7" s="1"/>
  <c r="M278" i="1"/>
  <c r="AD747" i="1"/>
  <c r="L296" i="1"/>
  <c r="AD296" i="1" s="1"/>
  <c r="M745" i="1"/>
  <c r="M127" i="1"/>
  <c r="AD445" i="1"/>
  <c r="L87" i="3"/>
  <c r="AD87" i="3" s="1"/>
  <c r="L243" i="1"/>
  <c r="L107" i="3"/>
  <c r="L68" i="5"/>
  <c r="M432" i="1"/>
  <c r="L339" i="1"/>
  <c r="M339" i="1" s="1"/>
  <c r="M222" i="1"/>
  <c r="Z56" i="6"/>
  <c r="M15" i="7"/>
  <c r="M13" i="3"/>
  <c r="M747" i="1"/>
  <c r="M296" i="1"/>
  <c r="L156" i="3"/>
  <c r="L565" i="1"/>
  <c r="L50" i="1"/>
  <c r="AD50" i="1" s="1"/>
  <c r="Z70" i="8"/>
  <c r="M87" i="3"/>
  <c r="AD243" i="1"/>
  <c r="AD339" i="1"/>
  <c r="M56" i="6"/>
  <c r="L384" i="1"/>
  <c r="L20" i="1"/>
  <c r="L169" i="1"/>
  <c r="L545" i="1"/>
  <c r="M50" i="1"/>
  <c r="M70" i="8"/>
  <c r="L54" i="1"/>
  <c r="Z68" i="5"/>
  <c r="L60" i="8"/>
  <c r="M144" i="1"/>
  <c r="M334" i="1"/>
  <c r="L514" i="1"/>
  <c r="AD169" i="1"/>
  <c r="L431" i="1"/>
  <c r="M54" i="1"/>
  <c r="L613" i="1"/>
  <c r="L41" i="7"/>
  <c r="L50" i="8"/>
  <c r="AD345" i="1"/>
  <c r="M788" i="1"/>
  <c r="AD334" i="1"/>
  <c r="L68" i="3"/>
  <c r="M68" i="3" s="1"/>
  <c r="L112" i="1"/>
  <c r="L741" i="1"/>
  <c r="M98" i="1"/>
  <c r="AD54" i="1"/>
  <c r="L750" i="1"/>
  <c r="AD839" i="1"/>
  <c r="L814" i="1"/>
  <c r="L547" i="1"/>
  <c r="AD547" i="1" s="1"/>
  <c r="L120" i="1"/>
  <c r="Z41" i="7"/>
  <c r="M50" i="8"/>
  <c r="L165" i="3"/>
  <c r="AD68" i="3"/>
  <c r="AD741" i="1"/>
  <c r="M615" i="1"/>
  <c r="L95" i="1"/>
  <c r="AD431" i="1"/>
  <c r="AD98" i="1"/>
  <c r="L133" i="3"/>
  <c r="AD133" i="3" s="1"/>
  <c r="M750" i="1"/>
  <c r="M839" i="1"/>
  <c r="M613" i="1"/>
  <c r="L538" i="1"/>
  <c r="M538" i="1" s="1"/>
  <c r="AD814" i="1"/>
  <c r="M547" i="1"/>
  <c r="M786" i="1"/>
  <c r="AD120" i="1"/>
  <c r="M41" i="7"/>
  <c r="Z50" i="8"/>
  <c r="AD799" i="1"/>
  <c r="AD88" i="3"/>
  <c r="L594" i="1"/>
  <c r="L81" i="1"/>
  <c r="AD81" i="1" s="1"/>
  <c r="M528" i="1"/>
  <c r="L485" i="1"/>
  <c r="L681" i="1"/>
  <c r="M81" i="1"/>
  <c r="L84" i="3"/>
  <c r="AD571" i="1"/>
  <c r="L155" i="1"/>
  <c r="L702" i="1"/>
  <c r="M253" i="1"/>
  <c r="M95" i="1"/>
  <c r="L323" i="1"/>
  <c r="L331" i="1"/>
  <c r="L561" i="1"/>
  <c r="L756" i="1"/>
  <c r="L15" i="8"/>
  <c r="M85" i="1"/>
  <c r="M571" i="1"/>
  <c r="M48" i="7"/>
  <c r="M155" i="1"/>
  <c r="Z22" i="6"/>
  <c r="AD253" i="1"/>
  <c r="L55" i="8"/>
  <c r="AD323" i="1"/>
  <c r="AD452" i="1"/>
  <c r="AD95" i="1"/>
  <c r="L254" i="1"/>
  <c r="L519" i="1"/>
  <c r="L614" i="1"/>
  <c r="AD591" i="1"/>
  <c r="AD782" i="1"/>
  <c r="L61" i="7"/>
  <c r="L194" i="1"/>
  <c r="Z70" i="5"/>
  <c r="L99" i="1"/>
  <c r="AD99" i="1" s="1"/>
  <c r="L574" i="1"/>
  <c r="M452" i="1"/>
  <c r="L759" i="1"/>
  <c r="L503" i="1"/>
  <c r="M614" i="1"/>
  <c r="L620" i="1"/>
  <c r="L41" i="5"/>
  <c r="L501" i="1"/>
  <c r="M70" i="5"/>
  <c r="M99" i="1"/>
  <c r="L420" i="1"/>
  <c r="AD420" i="1" s="1"/>
  <c r="M574" i="1"/>
  <c r="L319" i="1"/>
  <c r="M591" i="1"/>
  <c r="Z41" i="5"/>
  <c r="M787" i="1"/>
  <c r="L35" i="1"/>
  <c r="M645" i="1"/>
  <c r="AD152" i="3"/>
  <c r="L793" i="1"/>
  <c r="M793" i="1" s="1"/>
  <c r="AD484" i="1"/>
  <c r="L272" i="1"/>
  <c r="AD750" i="1"/>
  <c r="M69" i="8"/>
  <c r="AD274" i="1"/>
  <c r="L304" i="1"/>
  <c r="M41" i="5"/>
  <c r="M35" i="1"/>
  <c r="AD645" i="1"/>
  <c r="AD793" i="1"/>
  <c r="L67" i="6"/>
  <c r="L562" i="1"/>
  <c r="M562" i="1" s="1"/>
  <c r="AD304" i="1"/>
  <c r="AD35" i="1"/>
  <c r="L321" i="1"/>
  <c r="L312" i="1"/>
  <c r="L72" i="5"/>
  <c r="M67" i="6"/>
  <c r="AD406" i="1"/>
  <c r="L31" i="7"/>
  <c r="L100" i="1"/>
  <c r="L801" i="1"/>
  <c r="M801" i="1" s="1"/>
  <c r="M70" i="1"/>
  <c r="L37" i="6"/>
  <c r="L680" i="1"/>
  <c r="AD562" i="1"/>
  <c r="M304" i="1"/>
  <c r="L142" i="1"/>
  <c r="AD321" i="1"/>
  <c r="AD801" i="1"/>
  <c r="L170" i="1"/>
  <c r="M170" i="1" s="1"/>
  <c r="M47" i="7"/>
  <c r="L185" i="1"/>
  <c r="L718" i="1"/>
  <c r="L523" i="1"/>
  <c r="M523" i="1" s="1"/>
  <c r="L837" i="1"/>
  <c r="L471" i="1"/>
  <c r="AD471" i="1" s="1"/>
  <c r="M321" i="1"/>
  <c r="AD145" i="3"/>
  <c r="L792" i="1"/>
  <c r="L293" i="1"/>
  <c r="Z31" i="7"/>
  <c r="L834" i="1"/>
  <c r="AD170" i="1"/>
  <c r="AD432" i="1"/>
  <c r="AD185" i="1"/>
  <c r="M609" i="1"/>
  <c r="L387" i="1"/>
  <c r="AD387" i="1" s="1"/>
  <c r="AD523" i="1"/>
  <c r="M680" i="1"/>
  <c r="AD64" i="1"/>
  <c r="AD566" i="1"/>
  <c r="L762" i="1"/>
  <c r="AD762" i="1" s="1"/>
  <c r="L51" i="7"/>
  <c r="M471" i="1"/>
  <c r="L141" i="3"/>
  <c r="AD792" i="1"/>
  <c r="M293" i="1"/>
  <c r="M31" i="7"/>
  <c r="L541" i="1"/>
  <c r="L737" i="1"/>
  <c r="AD609" i="1"/>
  <c r="M387" i="1"/>
  <c r="L75" i="6"/>
  <c r="M64" i="1"/>
  <c r="M762" i="1"/>
  <c r="Z51" i="7"/>
  <c r="L797" i="1"/>
  <c r="M111" i="1"/>
  <c r="AD141" i="3"/>
  <c r="M792" i="1"/>
  <c r="L408" i="1"/>
  <c r="M408" i="1" s="1"/>
  <c r="AD680" i="1"/>
  <c r="M75" i="6"/>
  <c r="Z67" i="5"/>
  <c r="AD408" i="1"/>
  <c r="L539" i="1"/>
  <c r="L41" i="6"/>
  <c r="M41" i="6" s="1"/>
  <c r="L699" i="1"/>
  <c r="L534" i="1"/>
  <c r="AD423" i="1"/>
  <c r="L479" i="1"/>
  <c r="L25" i="1"/>
  <c r="AD91" i="3"/>
  <c r="AD561" i="1"/>
  <c r="AD391" i="1"/>
  <c r="L12" i="6"/>
  <c r="Z41" i="6"/>
  <c r="M534" i="1"/>
  <c r="L512" i="1"/>
  <c r="Z38" i="5"/>
  <c r="L69" i="5"/>
  <c r="M69" i="5" s="1"/>
  <c r="L57" i="1"/>
  <c r="L12" i="8"/>
  <c r="Z12" i="8" s="1"/>
  <c r="AD699" i="1"/>
  <c r="AD534" i="1"/>
  <c r="L639" i="1"/>
  <c r="M639" i="1" s="1"/>
  <c r="M431" i="1"/>
  <c r="L713" i="1"/>
  <c r="M713" i="1" s="1"/>
  <c r="M12" i="8"/>
  <c r="L593" i="1"/>
  <c r="AD639" i="1"/>
  <c r="AD41" i="1"/>
  <c r="L835" i="1"/>
  <c r="L51" i="8"/>
  <c r="M51" i="8" s="1"/>
  <c r="L380" i="1"/>
  <c r="AD380" i="1" s="1"/>
  <c r="L196" i="1"/>
  <c r="M164" i="3"/>
  <c r="L42" i="5"/>
  <c r="AD57" i="1"/>
  <c r="AD86" i="3"/>
  <c r="AD713" i="1"/>
  <c r="L499" i="1"/>
  <c r="M120" i="1"/>
  <c r="AD77" i="3"/>
  <c r="L30" i="3"/>
  <c r="M30" i="3" s="1"/>
  <c r="M835" i="1"/>
  <c r="Z51" i="8"/>
  <c r="M380" i="1"/>
  <c r="L184" i="1"/>
  <c r="AD184" i="1" s="1"/>
  <c r="L150" i="1"/>
  <c r="L808" i="1"/>
  <c r="AD30" i="3"/>
  <c r="AD835" i="1"/>
  <c r="M184" i="1"/>
  <c r="AD150" i="1"/>
  <c r="L710" i="1"/>
  <c r="M710" i="1" s="1"/>
  <c r="L601" i="1"/>
  <c r="M150" i="1"/>
  <c r="M107" i="3"/>
  <c r="AD710" i="1"/>
  <c r="L264" i="1"/>
  <c r="L90" i="3"/>
  <c r="AD808" i="1"/>
  <c r="L19" i="6"/>
  <c r="M19" i="6" s="1"/>
  <c r="L726" i="1"/>
  <c r="M726" i="1" s="1"/>
  <c r="L109" i="1"/>
  <c r="M109" i="1" s="1"/>
  <c r="M464" i="1"/>
  <c r="M527" i="1"/>
  <c r="M510" i="1"/>
  <c r="M90" i="3"/>
  <c r="M276" i="1"/>
  <c r="L600" i="1"/>
  <c r="M600" i="1" s="1"/>
  <c r="M130" i="3"/>
  <c r="L504" i="1"/>
  <c r="L251" i="1"/>
  <c r="L330" i="1"/>
  <c r="L207" i="1"/>
  <c r="L557" i="1"/>
  <c r="AD8" i="3"/>
  <c r="AD600" i="1"/>
  <c r="L781" i="1"/>
  <c r="M814" i="1"/>
  <c r="M756" i="1"/>
  <c r="L66" i="5"/>
  <c r="M330" i="1"/>
  <c r="L811" i="1"/>
  <c r="AD557" i="1"/>
  <c r="M740" i="1"/>
  <c r="L617" i="1"/>
  <c r="L56" i="7"/>
  <c r="M56" i="7" s="1"/>
  <c r="AD613" i="1"/>
  <c r="L832" i="1"/>
  <c r="AD330" i="1"/>
  <c r="M811" i="1"/>
  <c r="AD740" i="1"/>
  <c r="Z56" i="7"/>
  <c r="L382" i="1"/>
  <c r="AD382" i="1" s="1"/>
  <c r="M133" i="3"/>
  <c r="Z60" i="8"/>
  <c r="AD832" i="1"/>
  <c r="L607" i="1"/>
  <c r="L47" i="3"/>
  <c r="L375" i="1"/>
  <c r="M375" i="1" s="1"/>
  <c r="L90" i="1"/>
  <c r="M90" i="1" s="1"/>
  <c r="L131" i="3"/>
  <c r="M131" i="3" s="1"/>
  <c r="M323" i="1"/>
  <c r="M371" i="1"/>
  <c r="L465" i="1"/>
  <c r="L656" i="1"/>
  <c r="M238" i="1"/>
  <c r="M607" i="1"/>
  <c r="AD375" i="1"/>
  <c r="L767" i="1"/>
  <c r="L151" i="1"/>
  <c r="L583" i="1"/>
  <c r="AD786" i="1"/>
  <c r="M491" i="1"/>
  <c r="M656" i="1"/>
  <c r="AD155" i="1"/>
  <c r="M751" i="1"/>
  <c r="AD538" i="1"/>
  <c r="AD491" i="1"/>
  <c r="M12" i="7"/>
  <c r="M493" i="1"/>
  <c r="L595" i="1"/>
  <c r="L618" i="1"/>
  <c r="AD618" i="1" s="1"/>
  <c r="L53" i="6"/>
  <c r="M53" i="6" s="1"/>
  <c r="L25" i="3"/>
  <c r="AD595" i="1"/>
  <c r="L261" i="1"/>
  <c r="L162" i="1"/>
  <c r="L19" i="3"/>
  <c r="AD19" i="3" s="1"/>
  <c r="L239" i="1"/>
  <c r="AD239" i="1" s="1"/>
  <c r="L789" i="1"/>
  <c r="AD789" i="1" s="1"/>
  <c r="M19" i="3"/>
  <c r="L329" i="1"/>
  <c r="L448" i="1"/>
  <c r="M239" i="1"/>
  <c r="M789" i="1"/>
  <c r="L686" i="1"/>
  <c r="M138" i="3"/>
  <c r="AD131" i="3"/>
  <c r="M448" i="1"/>
  <c r="M686" i="1"/>
  <c r="M577" i="1"/>
  <c r="AD285" i="1"/>
  <c r="L608" i="1"/>
  <c r="AD448" i="1"/>
  <c r="L52" i="6"/>
  <c r="M52" i="6" s="1"/>
  <c r="AD686" i="1"/>
  <c r="L9" i="6"/>
  <c r="Z52" i="6"/>
  <c r="L71" i="5"/>
  <c r="Z19" i="6"/>
  <c r="L753" i="1"/>
  <c r="L677" i="1"/>
  <c r="M71" i="5"/>
  <c r="AD113" i="3"/>
  <c r="AD677" i="1"/>
  <c r="Z71" i="5"/>
  <c r="AD614" i="1"/>
  <c r="L704" i="1"/>
  <c r="M704" i="1" s="1"/>
  <c r="AD726" i="1"/>
  <c r="M677" i="1"/>
  <c r="L9" i="8"/>
  <c r="Z69" i="5"/>
  <c r="L678" i="1"/>
  <c r="AD704" i="1"/>
  <c r="M678" i="1"/>
  <c r="M808" i="1"/>
  <c r="AD678" i="1"/>
  <c r="AD811" i="1"/>
  <c r="AD260" i="1"/>
  <c r="M57" i="1"/>
  <c r="L242" i="1"/>
  <c r="M242" i="1" s="1"/>
  <c r="M260" i="1"/>
  <c r="L489" i="1"/>
  <c r="L19" i="5"/>
  <c r="M519" i="1"/>
  <c r="L379" i="1"/>
  <c r="AD242" i="1"/>
  <c r="L727" i="1"/>
  <c r="AD519" i="1"/>
  <c r="L670" i="1"/>
  <c r="L451" i="1"/>
  <c r="M77" i="1"/>
  <c r="M618" i="1"/>
  <c r="M451" i="1"/>
  <c r="L780" i="1"/>
  <c r="L488" i="1"/>
  <c r="AD77" i="1"/>
  <c r="L806" i="1"/>
  <c r="AD90" i="1"/>
  <c r="AD451" i="1"/>
  <c r="AD780" i="1"/>
  <c r="M488" i="1"/>
  <c r="L474" i="1"/>
  <c r="M697" i="1"/>
  <c r="M780" i="1"/>
  <c r="AD488" i="1"/>
  <c r="L537" i="1"/>
  <c r="L62" i="5"/>
  <c r="L41" i="8"/>
  <c r="Z61" i="7"/>
  <c r="L7" i="3"/>
  <c r="AD6" i="3"/>
  <c r="L805" i="1"/>
  <c r="L101" i="3"/>
  <c r="AD101" i="3" s="1"/>
  <c r="L53" i="1"/>
  <c r="M6" i="3"/>
  <c r="AD574" i="1"/>
  <c r="M101" i="3"/>
  <c r="AD90" i="3"/>
  <c r="L442" i="1"/>
  <c r="L34" i="8"/>
  <c r="AD25" i="1"/>
  <c r="M145" i="3"/>
  <c r="AD479" i="1"/>
  <c r="L64" i="6"/>
  <c r="Z64" i="6" s="1"/>
  <c r="L829" i="1"/>
  <c r="L22" i="8"/>
  <c r="M595" i="1"/>
  <c r="M382" i="1"/>
  <c r="M420" i="1"/>
  <c r="L752" i="1"/>
  <c r="M752" i="1" s="1"/>
  <c r="M135" i="3"/>
  <c r="M68" i="5"/>
  <c r="L48" i="6"/>
  <c r="AD656" i="1"/>
  <c r="Z53" i="6"/>
  <c r="Z48" i="6"/>
  <c r="AD183" i="1"/>
  <c r="L463" i="1"/>
  <c r="AD109" i="1"/>
  <c r="M141" i="3"/>
  <c r="L564" i="1"/>
  <c r="M779" i="1"/>
  <c r="M194" i="1"/>
  <c r="L328" i="1"/>
  <c r="AD607" i="1"/>
  <c r="M328" i="1"/>
  <c r="AD493" i="1"/>
  <c r="L237" i="1"/>
  <c r="M237" i="1" s="1"/>
  <c r="L430" i="1"/>
  <c r="L98" i="3"/>
  <c r="AD98" i="3" s="1"/>
  <c r="AD135" i="3"/>
  <c r="M261" i="1"/>
  <c r="AD752" i="1"/>
  <c r="M829" i="1"/>
  <c r="L171" i="1"/>
  <c r="M64" i="6"/>
  <c r="L179" i="1"/>
  <c r="AD111" i="1"/>
  <c r="M42" i="5"/>
  <c r="L131" i="1"/>
  <c r="Z42" i="5"/>
  <c r="AD237" i="1"/>
  <c r="M98" i="3"/>
  <c r="AD164" i="3"/>
  <c r="L181" i="1"/>
  <c r="AD328" i="1"/>
  <c r="L733" i="1"/>
  <c r="M48" i="6"/>
  <c r="M22" i="8"/>
  <c r="AD294" i="1"/>
  <c r="M172" i="1"/>
  <c r="AD172" i="1"/>
  <c r="AD96" i="3"/>
  <c r="AD589" i="1"/>
  <c r="M53" i="8"/>
  <c r="Z53" i="8"/>
  <c r="AD544" i="1"/>
  <c r="M59" i="6"/>
  <c r="Z59" i="6"/>
  <c r="AD676" i="1"/>
  <c r="AD39" i="1"/>
  <c r="M76" i="6"/>
  <c r="Z76" i="6"/>
  <c r="AD460" i="1"/>
  <c r="M460" i="1"/>
  <c r="M51" i="1"/>
  <c r="AD51" i="1"/>
  <c r="M61" i="1"/>
  <c r="AD61" i="1"/>
  <c r="M603" i="1"/>
  <c r="M679" i="1"/>
  <c r="AD164" i="1"/>
  <c r="M164" i="1"/>
  <c r="M58" i="1"/>
  <c r="AD58" i="1"/>
  <c r="M604" i="1"/>
  <c r="AD604" i="1"/>
  <c r="M772" i="1"/>
  <c r="AD280" i="1"/>
  <c r="M74" i="8"/>
  <c r="AD226" i="1"/>
  <c r="Z23" i="5"/>
  <c r="M396" i="1"/>
  <c r="AD396" i="1"/>
  <c r="M809" i="1"/>
  <c r="M439" i="1"/>
  <c r="AD149" i="1"/>
  <c r="M149" i="1"/>
  <c r="M580" i="1"/>
  <c r="AD580" i="1"/>
  <c r="AD643" i="1"/>
  <c r="M671" i="1"/>
  <c r="AD671" i="1"/>
  <c r="Z70" i="6"/>
  <c r="M70" i="6"/>
  <c r="M549" i="1"/>
  <c r="AD475" i="1"/>
  <c r="AD349" i="1"/>
  <c r="M349" i="1"/>
  <c r="AD771" i="1"/>
  <c r="M298" i="1"/>
  <c r="M103" i="3"/>
  <c r="AD103" i="3"/>
  <c r="AD459" i="1"/>
  <c r="M459" i="1"/>
  <c r="AD412" i="1"/>
  <c r="M412" i="1"/>
  <c r="AD404" i="1"/>
  <c r="AD700" i="1"/>
  <c r="M51" i="6"/>
  <c r="Z51" i="6"/>
  <c r="AD824" i="1"/>
  <c r="M824" i="1"/>
  <c r="AD462" i="1"/>
  <c r="M462" i="1"/>
  <c r="Z53" i="7"/>
  <c r="M244" i="1"/>
  <c r="AD244" i="1"/>
  <c r="M734" i="1"/>
  <c r="AD734" i="1"/>
  <c r="M117" i="3"/>
  <c r="AD106" i="1"/>
  <c r="M106" i="1"/>
  <c r="M637" i="1"/>
  <c r="M417" i="1"/>
  <c r="AD417" i="1"/>
  <c r="AD146" i="3"/>
  <c r="M80" i="6"/>
  <c r="AD310" i="1"/>
  <c r="M310" i="1"/>
  <c r="AD22" i="1"/>
  <c r="AD758" i="1"/>
  <c r="M758" i="1"/>
  <c r="AD301" i="1"/>
  <c r="M301" i="1"/>
  <c r="M159" i="1"/>
  <c r="Z40" i="7"/>
  <c r="M40" i="7"/>
  <c r="AD191" i="1"/>
  <c r="M191" i="1"/>
  <c r="AD672" i="1"/>
  <c r="M470" i="1"/>
  <c r="AD470" i="1"/>
  <c r="M64" i="8"/>
  <c r="Z64" i="8"/>
  <c r="M728" i="1"/>
  <c r="M16" i="3"/>
  <c r="Z71" i="8"/>
  <c r="M71" i="8"/>
  <c r="M49" i="8"/>
  <c r="Z49" i="8"/>
  <c r="AD592" i="1"/>
  <c r="M592" i="1"/>
  <c r="M65" i="5"/>
  <c r="Z54" i="5"/>
  <c r="M54" i="5"/>
  <c r="AD502" i="1"/>
  <c r="M154" i="1"/>
  <c r="AD233" i="1"/>
  <c r="Z52" i="7"/>
  <c r="M52" i="7"/>
  <c r="M478" i="1"/>
  <c r="AD478" i="1"/>
  <c r="M62" i="8"/>
  <c r="Z62" i="8"/>
  <c r="AD300" i="1"/>
  <c r="M300" i="1"/>
  <c r="M216" i="1"/>
  <c r="AD216" i="1"/>
  <c r="M629" i="1"/>
  <c r="M306" i="1"/>
  <c r="AD306" i="1"/>
  <c r="Z44" i="7"/>
  <c r="M37" i="7"/>
  <c r="Z37" i="7"/>
  <c r="M97" i="3"/>
  <c r="AD92" i="1"/>
  <c r="AD23" i="3"/>
  <c r="M23" i="3"/>
  <c r="M6" i="5"/>
  <c r="Z6" i="5"/>
  <c r="M96" i="1"/>
  <c r="AD96" i="1"/>
  <c r="M178" i="1"/>
  <c r="AD178" i="1"/>
  <c r="AD804" i="1"/>
  <c r="Z58" i="7"/>
  <c r="M58" i="7"/>
  <c r="M95" i="3"/>
  <c r="M63" i="1"/>
  <c r="AD182" i="1"/>
  <c r="M182" i="1"/>
  <c r="AD744" i="1"/>
  <c r="M744" i="1"/>
  <c r="AD200" i="1"/>
  <c r="M200" i="1"/>
  <c r="AD505" i="1"/>
  <c r="AD42" i="1"/>
  <c r="M121" i="3"/>
  <c r="M25" i="8"/>
  <c r="Z25" i="8"/>
  <c r="AD775" i="1"/>
  <c r="M775" i="1"/>
  <c r="Z38" i="7"/>
  <c r="M38" i="7"/>
  <c r="M217" i="1"/>
  <c r="AD161" i="1"/>
  <c r="M161" i="1"/>
  <c r="M121" i="1"/>
  <c r="AD121" i="1"/>
  <c r="AD158" i="1"/>
  <c r="M158" i="1"/>
  <c r="M402" i="1"/>
  <c r="AD402" i="1"/>
  <c r="M436" i="1"/>
  <c r="AD436" i="1"/>
  <c r="AD142" i="3"/>
  <c r="M142" i="3"/>
  <c r="AD355" i="1"/>
  <c r="M355" i="1"/>
  <c r="Z15" i="5"/>
  <c r="AD221" i="1"/>
  <c r="M221" i="1"/>
  <c r="M47" i="8"/>
  <c r="Z47" i="8"/>
  <c r="Z22" i="7"/>
  <c r="M22" i="7"/>
  <c r="AD66" i="3"/>
  <c r="M66" i="3"/>
  <c r="AD768" i="1"/>
  <c r="M768" i="1"/>
  <c r="AD392" i="1"/>
  <c r="M392" i="1"/>
  <c r="M525" i="1"/>
  <c r="AD525" i="1"/>
  <c r="AD424" i="1"/>
  <c r="M289" i="1"/>
  <c r="AD289" i="1"/>
  <c r="M59" i="3"/>
  <c r="AD59" i="3"/>
  <c r="M263" i="1"/>
  <c r="M29" i="6"/>
  <c r="Z29" i="6"/>
  <c r="AD723" i="1"/>
  <c r="M723" i="1"/>
  <c r="M428" i="1"/>
  <c r="AD428" i="1"/>
  <c r="AD812" i="1"/>
  <c r="M366" i="1"/>
  <c r="AD366" i="1"/>
  <c r="M729" i="1"/>
  <c r="AD729" i="1"/>
  <c r="M401" i="1"/>
  <c r="M394" i="1"/>
  <c r="AD394" i="1"/>
  <c r="Z61" i="5"/>
  <c r="Z57" i="6"/>
  <c r="M143" i="1"/>
  <c r="AD143" i="1"/>
  <c r="AD30" i="1"/>
  <c r="M30" i="1"/>
  <c r="AD325" i="1"/>
  <c r="M325" i="1"/>
  <c r="M447" i="1"/>
  <c r="AD447" i="1"/>
  <c r="M22" i="5"/>
  <c r="Z22" i="5"/>
  <c r="M245" i="1"/>
  <c r="AD245" i="1"/>
  <c r="AD634" i="1"/>
  <c r="M634" i="1"/>
  <c r="M560" i="1"/>
  <c r="AD560" i="1"/>
  <c r="Z46" i="7"/>
  <c r="M46" i="7"/>
  <c r="M292" i="1"/>
  <c r="AD292" i="1"/>
  <c r="AD76" i="1"/>
  <c r="M76" i="1"/>
  <c r="M532" i="1"/>
  <c r="M622" i="1"/>
  <c r="AD231" i="1"/>
  <c r="M231" i="1"/>
  <c r="M31" i="3"/>
  <c r="AD31" i="3"/>
  <c r="M37" i="8"/>
  <c r="Z37" i="8"/>
  <c r="M632" i="1"/>
  <c r="AD632" i="1"/>
  <c r="M427" i="1"/>
  <c r="AD427" i="1"/>
  <c r="M80" i="1"/>
  <c r="Z67" i="8"/>
  <c r="M67" i="8"/>
  <c r="M186" i="1"/>
  <c r="AD186" i="1"/>
  <c r="M552" i="1"/>
  <c r="M492" i="1"/>
  <c r="AD270" i="1"/>
  <c r="M270" i="1"/>
  <c r="AD91" i="1"/>
  <c r="M132" i="3"/>
  <c r="AD132" i="3"/>
  <c r="M449" i="1"/>
  <c r="M157" i="1"/>
  <c r="M766" i="1"/>
  <c r="AD766" i="1"/>
  <c r="M573" i="1"/>
  <c r="AD573" i="1"/>
  <c r="M72" i="3"/>
  <c r="AD45" i="3"/>
  <c r="M45" i="3"/>
  <c r="M765" i="1"/>
  <c r="AD791" i="1"/>
  <c r="M791" i="1"/>
  <c r="M62" i="1"/>
  <c r="AD684" i="1"/>
  <c r="M119" i="1"/>
  <c r="AD119" i="1"/>
  <c r="M421" i="1"/>
  <c r="AD421" i="1"/>
  <c r="AD99" i="3"/>
  <c r="Z9" i="5"/>
  <c r="M16" i="1"/>
  <c r="AD16" i="1"/>
  <c r="AD336" i="1"/>
  <c r="AD444" i="1"/>
  <c r="AD288" i="1"/>
  <c r="AD192" i="1"/>
  <c r="M192" i="1"/>
  <c r="AD105" i="3"/>
  <c r="M105" i="3"/>
  <c r="M754" i="1"/>
  <c r="M429" i="1"/>
  <c r="AD343" i="1"/>
  <c r="M827" i="1"/>
  <c r="AD827" i="1"/>
  <c r="AD324" i="1"/>
  <c r="M324" i="1"/>
  <c r="M112" i="3"/>
  <c r="AD112" i="3"/>
  <c r="M45" i="6"/>
  <c r="M36" i="1"/>
  <c r="AD36" i="1"/>
  <c r="AD214" i="1"/>
  <c r="M214" i="1"/>
  <c r="Z33" i="6"/>
  <c r="M209" i="1"/>
  <c r="AD833" i="1"/>
  <c r="M833" i="1"/>
  <c r="AD307" i="1"/>
  <c r="M307" i="1"/>
  <c r="AD104" i="3"/>
  <c r="M104" i="3"/>
  <c r="AD817" i="1"/>
  <c r="M93" i="1"/>
  <c r="M60" i="5"/>
  <c r="Z60" i="5"/>
  <c r="AD717" i="1"/>
  <c r="Z54" i="6"/>
  <c r="M54" i="6"/>
  <c r="Z29" i="8"/>
  <c r="M282" i="1"/>
  <c r="AD282" i="1"/>
  <c r="AD785" i="1"/>
  <c r="AD348" i="1"/>
  <c r="M348" i="1"/>
  <c r="M709" i="1"/>
  <c r="AD769" i="1"/>
  <c r="M195" i="1"/>
  <c r="M155" i="3"/>
  <c r="AD155" i="3"/>
  <c r="M714" i="1"/>
  <c r="AD75" i="1"/>
  <c r="M46" i="8"/>
  <c r="M259" i="1"/>
  <c r="AD259" i="1"/>
  <c r="AD132" i="1"/>
  <c r="M132" i="1"/>
  <c r="M54" i="3"/>
  <c r="M338" i="1"/>
  <c r="M117" i="1"/>
  <c r="AD40" i="3"/>
  <c r="M40" i="3"/>
  <c r="M100" i="3"/>
  <c r="AD100" i="3"/>
  <c r="AD337" i="1"/>
  <c r="M337" i="1"/>
  <c r="M156" i="3"/>
  <c r="AD156" i="3"/>
  <c r="AD565" i="1"/>
  <c r="M384" i="1"/>
  <c r="AD20" i="1"/>
  <c r="AD545" i="1"/>
  <c r="M514" i="1"/>
  <c r="M112" i="1"/>
  <c r="AD112" i="1"/>
  <c r="M165" i="3"/>
  <c r="AD165" i="3"/>
  <c r="AD594" i="1"/>
  <c r="M594" i="1"/>
  <c r="M485" i="1"/>
  <c r="M681" i="1"/>
  <c r="M84" i="3"/>
  <c r="M702" i="1"/>
  <c r="AD702" i="1"/>
  <c r="AD331" i="1"/>
  <c r="M331" i="1"/>
  <c r="Z15" i="8"/>
  <c r="M55" i="8"/>
  <c r="Z55" i="8"/>
  <c r="M254" i="1"/>
  <c r="AD254" i="1"/>
  <c r="AD759" i="1"/>
  <c r="M759" i="1"/>
  <c r="M503" i="1"/>
  <c r="AD620" i="1"/>
  <c r="AD501" i="1"/>
  <c r="M501" i="1"/>
  <c r="AD319" i="1"/>
  <c r="M319" i="1"/>
  <c r="M272" i="1"/>
  <c r="AD272" i="1"/>
  <c r="M312" i="1"/>
  <c r="AD312" i="1"/>
  <c r="Z72" i="5"/>
  <c r="AD100" i="1"/>
  <c r="M100" i="1"/>
  <c r="Z37" i="6"/>
  <c r="M142" i="1"/>
  <c r="M718" i="1"/>
  <c r="AD718" i="1"/>
  <c r="AD837" i="1"/>
  <c r="M834" i="1"/>
  <c r="M541" i="1"/>
  <c r="AD541" i="1"/>
  <c r="M737" i="1"/>
  <c r="AD737" i="1"/>
  <c r="AD797" i="1"/>
  <c r="M797" i="1"/>
  <c r="AD539" i="1"/>
  <c r="M539" i="1"/>
  <c r="Z12" i="6"/>
  <c r="M512" i="1"/>
  <c r="AD512" i="1"/>
  <c r="M593" i="1"/>
  <c r="AD593" i="1"/>
  <c r="M196" i="1"/>
  <c r="AD499" i="1"/>
  <c r="AD601" i="1"/>
  <c r="M264" i="1"/>
  <c r="AD264" i="1"/>
  <c r="M504" i="1"/>
  <c r="AD504" i="1"/>
  <c r="AD251" i="1"/>
  <c r="M251" i="1"/>
  <c r="AD207" i="1"/>
  <c r="M207" i="1"/>
  <c r="M781" i="1"/>
  <c r="M66" i="5"/>
  <c r="Z66" i="5"/>
  <c r="M617" i="1"/>
  <c r="AD47" i="3"/>
  <c r="M47" i="3"/>
  <c r="AD465" i="1"/>
  <c r="M767" i="1"/>
  <c r="AD151" i="1"/>
  <c r="M151" i="1"/>
  <c r="AD583" i="1"/>
  <c r="M25" i="3"/>
  <c r="AD25" i="3"/>
  <c r="M162" i="1"/>
  <c r="AD162" i="1"/>
  <c r="M329" i="1"/>
  <c r="AD329" i="1"/>
  <c r="M608" i="1"/>
  <c r="AD608" i="1"/>
  <c r="Z9" i="6"/>
  <c r="M9" i="6"/>
  <c r="AD753" i="1"/>
  <c r="M753" i="1"/>
  <c r="Z9" i="8"/>
  <c r="M9" i="8"/>
  <c r="AD489" i="1"/>
  <c r="M19" i="5"/>
  <c r="Z19" i="5"/>
  <c r="M379" i="1"/>
  <c r="AD727" i="1"/>
  <c r="M727" i="1"/>
  <c r="AD670" i="1"/>
  <c r="AD806" i="1"/>
  <c r="M806" i="1"/>
  <c r="M474" i="1"/>
  <c r="AD474" i="1"/>
  <c r="AD537" i="1"/>
  <c r="M537" i="1"/>
  <c r="Z62" i="5"/>
  <c r="M62" i="5"/>
  <c r="Z41" i="8"/>
  <c r="M41" i="8"/>
  <c r="AD7" i="3"/>
  <c r="M805" i="1"/>
  <c r="AD805" i="1"/>
  <c r="M53" i="1"/>
  <c r="AD53" i="1"/>
  <c r="M442" i="1"/>
  <c r="Z34" i="8"/>
  <c r="M34" i="8"/>
  <c r="M463" i="1"/>
  <c r="AD463" i="1"/>
  <c r="M564" i="1"/>
  <c r="AD564" i="1"/>
  <c r="AD430" i="1"/>
  <c r="M430" i="1"/>
  <c r="AD171" i="1"/>
  <c r="M171" i="1"/>
  <c r="M179" i="1"/>
  <c r="AD179" i="1"/>
  <c r="M131" i="1"/>
  <c r="AD131" i="1"/>
  <c r="AD181" i="1"/>
  <c r="AD733" i="1"/>
  <c r="S415" i="1" l="1"/>
  <c r="S84" i="1"/>
  <c r="Q888" i="1"/>
  <c r="P888" i="1"/>
  <c r="AE870" i="1"/>
  <c r="AE179" i="3"/>
  <c r="AA34" i="8"/>
  <c r="P53" i="1"/>
  <c r="N53" i="1"/>
  <c r="O53" i="1" s="1"/>
  <c r="P41" i="8"/>
  <c r="P62" i="5"/>
  <c r="Q62" i="5" s="1"/>
  <c r="N162" i="1"/>
  <c r="O162" i="1" s="1"/>
  <c r="AE151" i="1"/>
  <c r="N593" i="1"/>
  <c r="O593" i="1" s="1"/>
  <c r="N512" i="1"/>
  <c r="O512" i="1" s="1"/>
  <c r="P55" i="8"/>
  <c r="N55" i="8"/>
  <c r="O55" i="8" s="1"/>
  <c r="AE594" i="1"/>
  <c r="P100" i="3"/>
  <c r="Q100" i="3" s="1"/>
  <c r="N100" i="3"/>
  <c r="O100" i="3" s="1"/>
  <c r="AE40" i="3"/>
  <c r="P46" i="8"/>
  <c r="Q46" i="8" s="1"/>
  <c r="P155" i="3"/>
  <c r="Q155" i="3" s="1"/>
  <c r="P104" i="3"/>
  <c r="Q104" i="3" s="1"/>
  <c r="P105" i="3"/>
  <c r="Q105" i="3" s="1"/>
  <c r="P45" i="3"/>
  <c r="Q45" i="3" s="1"/>
  <c r="P72" i="3"/>
  <c r="Q72" i="3" s="1"/>
  <c r="P573" i="1"/>
  <c r="Q573" i="1" s="1"/>
  <c r="N573" i="1"/>
  <c r="O573" i="1" s="1"/>
  <c r="P132" i="3"/>
  <c r="Q132" i="3" s="1"/>
  <c r="N186" i="1"/>
  <c r="O186" i="1" s="1"/>
  <c r="W186" i="1" s="1"/>
  <c r="P67" i="8"/>
  <c r="N67" i="8"/>
  <c r="P31" i="3"/>
  <c r="Q31" i="3" s="1"/>
  <c r="N292" i="1"/>
  <c r="O292" i="1" s="1"/>
  <c r="X292" i="1" s="1"/>
  <c r="AE723" i="1"/>
  <c r="P29" i="6"/>
  <c r="P66" i="3"/>
  <c r="P22" i="7"/>
  <c r="N22" i="7"/>
  <c r="P47" i="8"/>
  <c r="Q47" i="8" s="1"/>
  <c r="P355" i="1"/>
  <c r="N355" i="1"/>
  <c r="P142" i="3"/>
  <c r="Q142" i="3" s="1"/>
  <c r="AE121" i="1"/>
  <c r="P38" i="7"/>
  <c r="Q38" i="7" s="1"/>
  <c r="AE200" i="1"/>
  <c r="AE201" i="1" s="1"/>
  <c r="AE744" i="1"/>
  <c r="P58" i="7"/>
  <c r="Q58" i="7" s="1"/>
  <c r="AE178" i="1"/>
  <c r="P6" i="5"/>
  <c r="P97" i="3"/>
  <c r="Q97" i="3" s="1"/>
  <c r="P629" i="1"/>
  <c r="Q629" i="1" s="1"/>
  <c r="AE478" i="1"/>
  <c r="P52" i="7"/>
  <c r="Q52" i="7" s="1"/>
  <c r="P54" i="5"/>
  <c r="Q54" i="5" s="1"/>
  <c r="P65" i="5"/>
  <c r="Q65" i="5" s="1"/>
  <c r="P71" i="8"/>
  <c r="Q71" i="8" s="1"/>
  <c r="P16" i="3"/>
  <c r="N64" i="8"/>
  <c r="O64" i="8" s="1"/>
  <c r="P64" i="8"/>
  <c r="Q64" i="8" s="1"/>
  <c r="N470" i="1"/>
  <c r="O470" i="1" s="1"/>
  <c r="X470" i="1" s="1"/>
  <c r="P106" i="1"/>
  <c r="Q106" i="1" s="1"/>
  <c r="P117" i="3"/>
  <c r="Q117" i="3" s="1"/>
  <c r="P244" i="1"/>
  <c r="Q244" i="1" s="1"/>
  <c r="P51" i="6"/>
  <c r="Q51" i="6" s="1"/>
  <c r="P103" i="3"/>
  <c r="Q103" i="3" s="1"/>
  <c r="P70" i="6"/>
  <c r="Q70" i="6" s="1"/>
  <c r="P671" i="1"/>
  <c r="Q671" i="1" s="1"/>
  <c r="P74" i="8"/>
  <c r="Q74" i="8" s="1"/>
  <c r="P58" i="1"/>
  <c r="Q58" i="1" s="1"/>
  <c r="P61" i="1"/>
  <c r="P76" i="6"/>
  <c r="Q76" i="6" s="1"/>
  <c r="P59" i="6"/>
  <c r="Q59" i="6" s="1"/>
  <c r="P53" i="8"/>
  <c r="Q53" i="8" s="1"/>
  <c r="AA42" i="5"/>
  <c r="P42" i="5"/>
  <c r="Q42" i="5" s="1"/>
  <c r="P141" i="3"/>
  <c r="Q141" i="3" s="1"/>
  <c r="P68" i="5"/>
  <c r="Q68" i="5" s="1"/>
  <c r="N382" i="1"/>
  <c r="O382" i="1" s="1"/>
  <c r="P101" i="3"/>
  <c r="Q101" i="3" s="1"/>
  <c r="N780" i="1"/>
  <c r="O780" i="1" s="1"/>
  <c r="AE77" i="1"/>
  <c r="P677" i="1"/>
  <c r="N677" i="1"/>
  <c r="O677" i="1" s="1"/>
  <c r="P577" i="1"/>
  <c r="Q577" i="1" s="1"/>
  <c r="AE538" i="1"/>
  <c r="AE375" i="1"/>
  <c r="P371" i="1"/>
  <c r="Q371" i="1" s="1"/>
  <c r="N371" i="1"/>
  <c r="O371" i="1" s="1"/>
  <c r="AE330" i="1"/>
  <c r="P756" i="1"/>
  <c r="Q756" i="1" s="1"/>
  <c r="P814" i="1"/>
  <c r="Q814" i="1" s="1"/>
  <c r="R814" i="1" s="1"/>
  <c r="N90" i="3"/>
  <c r="O90" i="3" s="1"/>
  <c r="P90" i="3"/>
  <c r="Q90" i="3" s="1"/>
  <c r="S90" i="3" s="1"/>
  <c r="P527" i="1"/>
  <c r="Q527" i="1" s="1"/>
  <c r="N527" i="1"/>
  <c r="O527" i="1" s="1"/>
  <c r="N120" i="1"/>
  <c r="O120" i="1" s="1"/>
  <c r="AE86" i="3"/>
  <c r="AE639" i="1"/>
  <c r="N713" i="1"/>
  <c r="O713" i="1" s="1"/>
  <c r="W713" i="1" s="1"/>
  <c r="AA38" i="5"/>
  <c r="AA39" i="5" s="1"/>
  <c r="AA67" i="5"/>
  <c r="P408" i="1"/>
  <c r="Q408" i="1" s="1"/>
  <c r="P64" i="1"/>
  <c r="Q64" i="1" s="1"/>
  <c r="AE609" i="1"/>
  <c r="P31" i="7"/>
  <c r="Q31" i="7" s="1"/>
  <c r="N31" i="7"/>
  <c r="O31" i="7" s="1"/>
  <c r="N471" i="1"/>
  <c r="O471" i="1" s="1"/>
  <c r="W471" i="1" s="1"/>
  <c r="P47" i="7"/>
  <c r="Q47" i="7" s="1"/>
  <c r="N47" i="7"/>
  <c r="O47" i="7" s="1"/>
  <c r="AE801" i="1"/>
  <c r="AE35" i="1"/>
  <c r="N41" i="5"/>
  <c r="O41" i="5" s="1"/>
  <c r="P41" i="5"/>
  <c r="N591" i="1"/>
  <c r="O591" i="1" s="1"/>
  <c r="N574" i="1"/>
  <c r="O574" i="1" s="1"/>
  <c r="P70" i="5"/>
  <c r="Q70" i="5" s="1"/>
  <c r="N70" i="5"/>
  <c r="O70" i="5" s="1"/>
  <c r="N48" i="7"/>
  <c r="O48" i="7" s="1"/>
  <c r="P48" i="7"/>
  <c r="Q48" i="7" s="1"/>
  <c r="AE799" i="1"/>
  <c r="P41" i="7"/>
  <c r="Q41" i="7" s="1"/>
  <c r="N41" i="7"/>
  <c r="O41" i="7" s="1"/>
  <c r="P538" i="1"/>
  <c r="Q538" i="1" s="1"/>
  <c r="AE68" i="3"/>
  <c r="AE54" i="1"/>
  <c r="P70" i="8"/>
  <c r="Q70" i="8" s="1"/>
  <c r="N50" i="1"/>
  <c r="O50" i="1" s="1"/>
  <c r="P87" i="3"/>
  <c r="Q87" i="3" s="1"/>
  <c r="R87" i="3" s="1"/>
  <c r="N87" i="3"/>
  <c r="O87" i="3" s="1"/>
  <c r="N222" i="1"/>
  <c r="O222" i="1" s="1"/>
  <c r="X222" i="1" s="1"/>
  <c r="N127" i="1"/>
  <c r="O127" i="1" s="1"/>
  <c r="X127" i="1" s="1"/>
  <c r="N745" i="1"/>
  <c r="O745" i="1" s="1"/>
  <c r="X745" i="1" s="1"/>
  <c r="AA15" i="7"/>
  <c r="AA16" i="7" s="1"/>
  <c r="AE358" i="1"/>
  <c r="P77" i="3"/>
  <c r="Q77" i="3" s="1"/>
  <c r="AA45" i="8"/>
  <c r="AA42" i="6"/>
  <c r="AE134" i="1"/>
  <c r="P163" i="3"/>
  <c r="Q163" i="3" s="1"/>
  <c r="N163" i="3"/>
  <c r="O163" i="3" s="1"/>
  <c r="N506" i="1"/>
  <c r="O506" i="1" s="1"/>
  <c r="N6" i="7"/>
  <c r="P6" i="7"/>
  <c r="AE454" i="1"/>
  <c r="N240" i="1"/>
  <c r="O240" i="1" s="1"/>
  <c r="AE844" i="1"/>
  <c r="N657" i="1"/>
  <c r="O657" i="1" s="1"/>
  <c r="P45" i="5"/>
  <c r="Q45" i="5" s="1"/>
  <c r="N45" i="5"/>
  <c r="O45" i="5" s="1"/>
  <c r="AE548" i="1"/>
  <c r="P395" i="1"/>
  <c r="P52" i="8"/>
  <c r="Q52" i="8" s="1"/>
  <c r="AE731" i="1"/>
  <c r="N500" i="1"/>
  <c r="O500" i="1" s="1"/>
  <c r="X500" i="1" s="1"/>
  <c r="P125" i="3"/>
  <c r="Q125" i="3" s="1"/>
  <c r="N125" i="3"/>
  <c r="O125" i="3" s="1"/>
  <c r="P48" i="8"/>
  <c r="Q48" i="8" s="1"/>
  <c r="P29" i="7"/>
  <c r="N29" i="7"/>
  <c r="O29" i="7" s="1"/>
  <c r="N109" i="3"/>
  <c r="O109" i="3" s="1"/>
  <c r="N413" i="1"/>
  <c r="O413" i="1" s="1"/>
  <c r="X413" i="1" s="1"/>
  <c r="N34" i="7"/>
  <c r="O34" i="7" s="1"/>
  <c r="O35" i="7" s="1"/>
  <c r="P34" i="7"/>
  <c r="P35" i="7" s="1"/>
  <c r="AE43" i="1"/>
  <c r="AE707" i="1"/>
  <c r="AA33" i="8"/>
  <c r="AE518" i="1"/>
  <c r="P171" i="3"/>
  <c r="H177" i="3"/>
  <c r="P177" i="3"/>
  <c r="N748" i="1"/>
  <c r="O748" i="1" s="1"/>
  <c r="AE697" i="1"/>
  <c r="AE79" i="1"/>
  <c r="AE685" i="1"/>
  <c r="P60" i="6"/>
  <c r="Q60" i="6" s="1"/>
  <c r="N60" i="6"/>
  <c r="O60" i="6" s="1"/>
  <c r="P66" i="6"/>
  <c r="Q66" i="6" s="1"/>
  <c r="P26" i="6"/>
  <c r="P129" i="3"/>
  <c r="Q129" i="3" s="1"/>
  <c r="N232" i="1"/>
  <c r="O232" i="1" s="1"/>
  <c r="P232" i="1"/>
  <c r="Q232" i="1" s="1"/>
  <c r="P28" i="3"/>
  <c r="N596" i="1"/>
  <c r="O596" i="1" s="1"/>
  <c r="W596" i="1" s="1"/>
  <c r="AE529" i="1"/>
  <c r="N255" i="1"/>
  <c r="P859" i="1"/>
  <c r="Q859" i="1" s="1"/>
  <c r="N553" i="1"/>
  <c r="O553" i="1" s="1"/>
  <c r="P553" i="1"/>
  <c r="Q553" i="1" s="1"/>
  <c r="S553" i="1" s="1"/>
  <c r="P49" i="7"/>
  <c r="Q49" i="7" s="1"/>
  <c r="N664" i="1"/>
  <c r="O664" i="1" s="1"/>
  <c r="X664" i="1" s="1"/>
  <c r="AE490" i="1"/>
  <c r="AE487" i="1"/>
  <c r="AE136" i="1"/>
  <c r="N138" i="1"/>
  <c r="O138" i="1" s="1"/>
  <c r="N655" i="1"/>
  <c r="O655" i="1" s="1"/>
  <c r="W655" i="1" s="1"/>
  <c r="AE722" i="1"/>
  <c r="N69" i="1"/>
  <c r="O69" i="1" s="1"/>
  <c r="AE777" i="1"/>
  <c r="P20" i="3"/>
  <c r="Q20" i="3" s="1"/>
  <c r="N20" i="3"/>
  <c r="O20" i="3" s="1"/>
  <c r="P68" i="6"/>
  <c r="Q68" i="6" s="1"/>
  <c r="N68" i="6"/>
  <c r="O68" i="6" s="1"/>
  <c r="P74" i="6"/>
  <c r="Q74" i="6" s="1"/>
  <c r="N521" i="1"/>
  <c r="O521" i="1" s="1"/>
  <c r="N416" i="1"/>
  <c r="O416" i="1" s="1"/>
  <c r="P115" i="3"/>
  <c r="Q115" i="3" s="1"/>
  <c r="N41" i="3"/>
  <c r="O41" i="3" s="1"/>
  <c r="P41" i="3"/>
  <c r="Q41" i="3" s="1"/>
  <c r="AE189" i="1"/>
  <c r="AE858" i="1"/>
  <c r="AE862" i="1" s="1"/>
  <c r="N241" i="1"/>
  <c r="O241" i="1" s="1"/>
  <c r="P241" i="1"/>
  <c r="AE522" i="1"/>
  <c r="P628" i="1"/>
  <c r="Q628" i="1" s="1"/>
  <c r="N87" i="1"/>
  <c r="O87" i="1" s="1"/>
  <c r="P551" i="1"/>
  <c r="Q551" i="1" s="1"/>
  <c r="N88" i="1"/>
  <c r="O88" i="1" s="1"/>
  <c r="N584" i="1"/>
  <c r="O584" i="1" s="1"/>
  <c r="X584" i="1" s="1"/>
  <c r="AE327" i="1"/>
  <c r="P522" i="1"/>
  <c r="Q522" i="1" s="1"/>
  <c r="N559" i="1"/>
  <c r="O559" i="1" s="1"/>
  <c r="X559" i="1" s="1"/>
  <c r="N269" i="1"/>
  <c r="O269" i="1" s="1"/>
  <c r="X269" i="1" s="1"/>
  <c r="AE638" i="1"/>
  <c r="P89" i="3"/>
  <c r="Q89" i="3" s="1"/>
  <c r="S89" i="3" s="1"/>
  <c r="AA55" i="7"/>
  <c r="P73" i="8"/>
  <c r="Q73" i="8" s="1"/>
  <c r="N57" i="5"/>
  <c r="O57" i="5" s="1"/>
  <c r="P57" i="5"/>
  <c r="Q57" i="5" s="1"/>
  <c r="AE56" i="3"/>
  <c r="AE211" i="1"/>
  <c r="P55" i="7"/>
  <c r="Q55" i="7" s="1"/>
  <c r="P43" i="5"/>
  <c r="Q43" i="5" s="1"/>
  <c r="N43" i="5"/>
  <c r="O43" i="5" s="1"/>
  <c r="P56" i="3"/>
  <c r="Q56" i="3" s="1"/>
  <c r="P26" i="7"/>
  <c r="N26" i="7"/>
  <c r="N133" i="1"/>
  <c r="O133" i="1" s="1"/>
  <c r="AE535" i="1"/>
  <c r="AE602" i="1"/>
  <c r="P82" i="3"/>
  <c r="N82" i="3"/>
  <c r="N341" i="1"/>
  <c r="O341" i="1" s="1"/>
  <c r="P341" i="1"/>
  <c r="P9" i="7"/>
  <c r="N273" i="1"/>
  <c r="O273" i="1" s="1"/>
  <c r="X273" i="1" s="1"/>
  <c r="P372" i="1"/>
  <c r="Q372" i="1" s="1"/>
  <c r="P62" i="7"/>
  <c r="Q62" i="7" s="1"/>
  <c r="P31" i="5"/>
  <c r="Q31" i="5" s="1"/>
  <c r="P23" i="1"/>
  <c r="Q23" i="1" s="1"/>
  <c r="N826" i="1"/>
  <c r="O826" i="1" s="1"/>
  <c r="X826" i="1" s="1"/>
  <c r="AE346" i="1"/>
  <c r="N17" i="1"/>
  <c r="O17" i="1" s="1"/>
  <c r="X17" i="1" s="1"/>
  <c r="AE715" i="1"/>
  <c r="AE674" i="1"/>
  <c r="AE80" i="3"/>
  <c r="P168" i="3"/>
  <c r="Q168" i="3" s="1"/>
  <c r="AE778" i="1"/>
  <c r="N274" i="1"/>
  <c r="O274" i="1" s="1"/>
  <c r="P75" i="3"/>
  <c r="Q75" i="3" s="1"/>
  <c r="N75" i="3"/>
  <c r="P6" i="8"/>
  <c r="P80" i="3"/>
  <c r="Q80" i="3" s="1"/>
  <c r="P536" i="1"/>
  <c r="Q536" i="1" s="1"/>
  <c r="AE425" i="1"/>
  <c r="P77" i="6"/>
  <c r="Q77" i="6" s="1"/>
  <c r="P34" i="3"/>
  <c r="P128" i="3"/>
  <c r="Q128" i="3" s="1"/>
  <c r="AE136" i="3"/>
  <c r="AA6" i="6"/>
  <c r="AA7" i="6" s="1"/>
  <c r="P46" i="5"/>
  <c r="Q46" i="5" s="1"/>
  <c r="AE297" i="1"/>
  <c r="AE659" i="1"/>
  <c r="AE13" i="3"/>
  <c r="P136" i="3"/>
  <c r="Q136" i="3" s="1"/>
  <c r="AE540" i="1"/>
  <c r="P73" i="6"/>
  <c r="AE760" i="1"/>
  <c r="P44" i="3"/>
  <c r="N91" i="3"/>
  <c r="O91" i="3" s="1"/>
  <c r="P91" i="3"/>
  <c r="Q91" i="3" s="1"/>
  <c r="R91" i="3" s="1"/>
  <c r="N345" i="1"/>
  <c r="O345" i="1" s="1"/>
  <c r="W345" i="1" s="1"/>
  <c r="AE197" i="1"/>
  <c r="P11" i="3"/>
  <c r="AE34" i="3"/>
  <c r="AE35" i="3" s="1"/>
  <c r="P784" i="1"/>
  <c r="Q784" i="1" s="1"/>
  <c r="AE469" i="1"/>
  <c r="P581" i="1"/>
  <c r="Q581" i="1" s="1"/>
  <c r="P139" i="1"/>
  <c r="Q139" i="1" s="1"/>
  <c r="N103" i="1"/>
  <c r="O103" i="1" s="1"/>
  <c r="W103" i="1" s="1"/>
  <c r="H866" i="1"/>
  <c r="P866" i="1"/>
  <c r="Q866" i="1" s="1"/>
  <c r="P732" i="1"/>
  <c r="Q732" i="1" s="1"/>
  <c r="P35" i="5"/>
  <c r="Q35" i="5" s="1"/>
  <c r="AE73" i="1"/>
  <c r="P92" i="3"/>
  <c r="Q92" i="3" s="1"/>
  <c r="P63" i="3"/>
  <c r="N63" i="3"/>
  <c r="AE50" i="3"/>
  <c r="P94" i="3"/>
  <c r="Q94" i="3" s="1"/>
  <c r="P106" i="3"/>
  <c r="Q106" i="3" s="1"/>
  <c r="P667" i="1"/>
  <c r="Q667" i="1" s="1"/>
  <c r="P50" i="3"/>
  <c r="AE816" i="1"/>
  <c r="AE291" i="1"/>
  <c r="AE40" i="1"/>
  <c r="AE147" i="1"/>
  <c r="N174" i="1"/>
  <c r="O174" i="1" s="1"/>
  <c r="N663" i="1"/>
  <c r="P630" i="1"/>
  <c r="Q630" i="1" s="1"/>
  <c r="N630" i="1"/>
  <c r="O630" i="1" s="1"/>
  <c r="P50" i="5"/>
  <c r="Q50" i="5" s="1"/>
  <c r="AE124" i="1"/>
  <c r="AE128" i="1"/>
  <c r="N167" i="1"/>
  <c r="O167" i="1" s="1"/>
  <c r="AE34" i="1"/>
  <c r="AE44" i="1" s="1"/>
  <c r="AA51" i="5"/>
  <c r="P47" i="5"/>
  <c r="Q47" i="5" s="1"/>
  <c r="AE586" i="1"/>
  <c r="AE414" i="1"/>
  <c r="P93" i="3"/>
  <c r="Q93" i="3" s="1"/>
  <c r="R93" i="3" s="1"/>
  <c r="N93" i="3"/>
  <c r="O93" i="3" s="1"/>
  <c r="P38" i="6"/>
  <c r="Q38" i="6" s="1"/>
  <c r="N38" i="6"/>
  <c r="O38" i="6" s="1"/>
  <c r="P234" i="1"/>
  <c r="Q234" i="1" s="1"/>
  <c r="P60" i="3"/>
  <c r="Q60" i="3" s="1"/>
  <c r="N524" i="1"/>
  <c r="O524" i="1" s="1"/>
  <c r="P51" i="3"/>
  <c r="Q51" i="3" s="1"/>
  <c r="N675" i="1"/>
  <c r="O675" i="1" s="1"/>
  <c r="P110" i="3"/>
  <c r="Q110" i="3" s="1"/>
  <c r="N110" i="3"/>
  <c r="O110" i="3" s="1"/>
  <c r="P38" i="1"/>
  <c r="AE86" i="1"/>
  <c r="AE703" i="1"/>
  <c r="AE203" i="1"/>
  <c r="N472" i="1"/>
  <c r="O472" i="1" s="1"/>
  <c r="X472" i="1" s="1"/>
  <c r="P85" i="3"/>
  <c r="Q85" i="3" s="1"/>
  <c r="AE763" i="1"/>
  <c r="AE446" i="1"/>
  <c r="P455" i="1"/>
  <c r="Q455" i="1" s="1"/>
  <c r="AE790" i="1"/>
  <c r="AE125" i="1"/>
  <c r="P56" i="8"/>
  <c r="Q56" i="8" s="1"/>
  <c r="N662" i="1"/>
  <c r="O662" i="1" s="1"/>
  <c r="W662" i="1" s="1"/>
  <c r="N546" i="1"/>
  <c r="O546" i="1" s="1"/>
  <c r="W546" i="1" s="1"/>
  <c r="P790" i="1"/>
  <c r="Q790" i="1" s="1"/>
  <c r="AE29" i="3"/>
  <c r="P650" i="1"/>
  <c r="Q650" i="1" s="1"/>
  <c r="P29" i="3"/>
  <c r="Q29" i="3" s="1"/>
  <c r="P12" i="5"/>
  <c r="P34" i="5"/>
  <c r="Q34" i="5" s="1"/>
  <c r="N34" i="5"/>
  <c r="O34" i="5" s="1"/>
  <c r="P44" i="5"/>
  <c r="Q44" i="5" s="1"/>
  <c r="N44" i="5"/>
  <c r="O44" i="5" s="1"/>
  <c r="P46" i="3"/>
  <c r="Q46" i="3" s="1"/>
  <c r="P554" i="1"/>
  <c r="Q554" i="1" s="1"/>
  <c r="P134" i="3"/>
  <c r="Q134" i="3" s="1"/>
  <c r="S134" i="3" s="1"/>
  <c r="N134" i="3"/>
  <c r="O134" i="3" s="1"/>
  <c r="P42" i="7"/>
  <c r="Q42" i="7" s="1"/>
  <c r="P48" i="5"/>
  <c r="Q48" i="5" s="1"/>
  <c r="AE158" i="3"/>
  <c r="AA19" i="7"/>
  <c r="AA20" i="7" s="1"/>
  <c r="P497" i="1"/>
  <c r="Q497" i="1" s="1"/>
  <c r="P457" i="1"/>
  <c r="Q457" i="1" s="1"/>
  <c r="N305" i="1"/>
  <c r="O305" i="1" s="1"/>
  <c r="P19" i="7"/>
  <c r="AE302" i="1"/>
  <c r="AE173" i="1"/>
  <c r="P50" i="6"/>
  <c r="Q50" i="6" s="1"/>
  <c r="P558" i="1"/>
  <c r="Q558" i="1" s="1"/>
  <c r="AE188" i="1"/>
  <c r="P55" i="3"/>
  <c r="Q55" i="3" s="1"/>
  <c r="P802" i="1"/>
  <c r="Q802" i="1" s="1"/>
  <c r="P111" i="3"/>
  <c r="Q111" i="3" s="1"/>
  <c r="AE687" i="1"/>
  <c r="P45" i="7"/>
  <c r="Q45" i="7" s="1"/>
  <c r="P39" i="7"/>
  <c r="Q39" i="7" s="1"/>
  <c r="AE353" i="1"/>
  <c r="P511" i="1"/>
  <c r="Q511" i="1" s="1"/>
  <c r="P71" i="3"/>
  <c r="AE682" i="1"/>
  <c r="P102" i="3"/>
  <c r="Q102" i="3" s="1"/>
  <c r="AE461" i="1"/>
  <c r="P63" i="6"/>
  <c r="Q63" i="6" s="1"/>
  <c r="AE204" i="1"/>
  <c r="P126" i="3"/>
  <c r="Q126" i="3" s="1"/>
  <c r="P76" i="3"/>
  <c r="Q76" i="3" s="1"/>
  <c r="P688" i="1"/>
  <c r="Q688" i="1" s="1"/>
  <c r="P487" i="1"/>
  <c r="Q487" i="1" s="1"/>
  <c r="N550" i="1"/>
  <c r="O550" i="1" s="1"/>
  <c r="P204" i="1"/>
  <c r="Q204" i="1" s="1"/>
  <c r="AE708" i="1"/>
  <c r="P606" i="1"/>
  <c r="Q606" i="1" s="1"/>
  <c r="AE845" i="1"/>
  <c r="N857" i="1"/>
  <c r="O857" i="1" s="1"/>
  <c r="W857" i="1" s="1"/>
  <c r="I857" i="1"/>
  <c r="N239" i="1"/>
  <c r="O239" i="1" s="1"/>
  <c r="AE636" i="1"/>
  <c r="AB636" i="1"/>
  <c r="P49" i="8"/>
  <c r="Q49" i="8" s="1"/>
  <c r="AB385" i="1"/>
  <c r="AE385" i="1"/>
  <c r="I99" i="1"/>
  <c r="N99" i="1"/>
  <c r="O99" i="1" s="1"/>
  <c r="P463" i="1"/>
  <c r="Q463" i="1" s="1"/>
  <c r="N463" i="1"/>
  <c r="O463" i="1" s="1"/>
  <c r="N789" i="1"/>
  <c r="O789" i="1" s="1"/>
  <c r="X74" i="6"/>
  <c r="AB633" i="1"/>
  <c r="AE633" i="1"/>
  <c r="I803" i="1"/>
  <c r="N803" i="1"/>
  <c r="O803" i="1" s="1"/>
  <c r="X803" i="1" s="1"/>
  <c r="N756" i="1"/>
  <c r="O756" i="1" s="1"/>
  <c r="I756" i="1"/>
  <c r="S736" i="1"/>
  <c r="R736" i="1"/>
  <c r="R66" i="1"/>
  <c r="S66" i="1"/>
  <c r="P98" i="3"/>
  <c r="Q98" i="3" s="1"/>
  <c r="S452" i="1"/>
  <c r="R452" i="1"/>
  <c r="AE448" i="1"/>
  <c r="AB827" i="1"/>
  <c r="AE827" i="1"/>
  <c r="N66" i="6"/>
  <c r="O66" i="6" s="1"/>
  <c r="AB802" i="1"/>
  <c r="AE802" i="1"/>
  <c r="I771" i="1"/>
  <c r="N712" i="1"/>
  <c r="O712" i="1" s="1"/>
  <c r="I712" i="1"/>
  <c r="Q417" i="1"/>
  <c r="N417" i="1"/>
  <c r="O417" i="1" s="1"/>
  <c r="I417" i="1"/>
  <c r="AE686" i="1"/>
  <c r="I614" i="1"/>
  <c r="N614" i="1"/>
  <c r="O614" i="1" s="1"/>
  <c r="X614" i="1" s="1"/>
  <c r="X587" i="1"/>
  <c r="W587" i="1"/>
  <c r="R803" i="1"/>
  <c r="S803" i="1"/>
  <c r="R490" i="1"/>
  <c r="S490" i="1"/>
  <c r="R359" i="1"/>
  <c r="S359" i="1"/>
  <c r="N359" i="1"/>
  <c r="O359" i="1" s="1"/>
  <c r="W359" i="1" s="1"/>
  <c r="I359" i="1"/>
  <c r="P282" i="1"/>
  <c r="Q282" i="1" s="1"/>
  <c r="R396" i="1"/>
  <c r="S396" i="1"/>
  <c r="I125" i="1"/>
  <c r="N125" i="1"/>
  <c r="O125" i="1" s="1"/>
  <c r="P109" i="3"/>
  <c r="Q109" i="3" s="1"/>
  <c r="R74" i="1"/>
  <c r="S74" i="1"/>
  <c r="S125" i="1"/>
  <c r="R125" i="1"/>
  <c r="AE85" i="1"/>
  <c r="AB85" i="1"/>
  <c r="P25" i="3"/>
  <c r="Q25" i="3" s="1"/>
  <c r="I396" i="1"/>
  <c r="N396" i="1"/>
  <c r="O396" i="1" s="1"/>
  <c r="X396" i="1" s="1"/>
  <c r="N457" i="1"/>
  <c r="O457" i="1" s="1"/>
  <c r="I457" i="1"/>
  <c r="N23" i="1"/>
  <c r="O23" i="1" s="1"/>
  <c r="I23" i="1"/>
  <c r="N52" i="8"/>
  <c r="O52" i="8" s="1"/>
  <c r="I52" i="8"/>
  <c r="AB127" i="1"/>
  <c r="AE127" i="1"/>
  <c r="S656" i="1"/>
  <c r="R656" i="1"/>
  <c r="AE561" i="1"/>
  <c r="AB561" i="1"/>
  <c r="X64" i="8"/>
  <c r="AA64" i="8"/>
  <c r="R448" i="1"/>
  <c r="S448" i="1"/>
  <c r="AB581" i="1"/>
  <c r="AE581" i="1"/>
  <c r="S653" i="1"/>
  <c r="R653" i="1"/>
  <c r="I519" i="1"/>
  <c r="N519" i="1"/>
  <c r="O519" i="1" s="1"/>
  <c r="I388" i="1"/>
  <c r="N388" i="1"/>
  <c r="O388" i="1" s="1"/>
  <c r="W388" i="1" s="1"/>
  <c r="I168" i="3"/>
  <c r="N168" i="3"/>
  <c r="O168" i="3" s="1"/>
  <c r="R339" i="1"/>
  <c r="S339" i="1"/>
  <c r="AE475" i="1"/>
  <c r="AB475" i="1"/>
  <c r="S614" i="1"/>
  <c r="R614" i="1"/>
  <c r="I452" i="1"/>
  <c r="N452" i="1"/>
  <c r="O452" i="1" s="1"/>
  <c r="I736" i="1"/>
  <c r="N736" i="1"/>
  <c r="O736" i="1" s="1"/>
  <c r="W736" i="1" s="1"/>
  <c r="P48" i="6"/>
  <c r="Q48" i="6" s="1"/>
  <c r="AE25" i="3"/>
  <c r="AB25" i="3"/>
  <c r="AB6" i="3"/>
  <c r="AE6" i="3"/>
  <c r="R771" i="1"/>
  <c r="S771" i="1"/>
  <c r="Q94" i="1"/>
  <c r="P135" i="3"/>
  <c r="Q135" i="3" s="1"/>
  <c r="AB53" i="1"/>
  <c r="AE53" i="1"/>
  <c r="R750" i="1"/>
  <c r="S750" i="1"/>
  <c r="X9" i="6"/>
  <c r="AA9" i="6"/>
  <c r="AA10" i="6" s="1"/>
  <c r="AB193" i="1"/>
  <c r="AE193" i="1"/>
  <c r="R489" i="1"/>
  <c r="S489" i="1"/>
  <c r="AB656" i="1"/>
  <c r="AE656" i="1"/>
  <c r="I277" i="1"/>
  <c r="N277" i="1"/>
  <c r="O277" i="1" s="1"/>
  <c r="I489" i="1"/>
  <c r="I682" i="1"/>
  <c r="N682" i="1"/>
  <c r="O682" i="1" s="1"/>
  <c r="P64" i="6"/>
  <c r="Q64" i="6" s="1"/>
  <c r="X56" i="8"/>
  <c r="AA56" i="8"/>
  <c r="AB453" i="1"/>
  <c r="AE453" i="1"/>
  <c r="P34" i="8"/>
  <c r="Q34" i="8" s="1"/>
  <c r="R682" i="1"/>
  <c r="S682" i="1"/>
  <c r="I714" i="1"/>
  <c r="N714" i="1"/>
  <c r="O714" i="1" s="1"/>
  <c r="W714" i="1" s="1"/>
  <c r="AE51" i="3"/>
  <c r="AB51" i="3"/>
  <c r="N24" i="1"/>
  <c r="O24" i="1" s="1"/>
  <c r="X53" i="6"/>
  <c r="AA53" i="6"/>
  <c r="I57" i="6"/>
  <c r="P6" i="3"/>
  <c r="S704" i="1"/>
  <c r="R704" i="1"/>
  <c r="AB624" i="1"/>
  <c r="AE624" i="1"/>
  <c r="X56" i="5"/>
  <c r="AA56" i="5"/>
  <c r="N259" i="1"/>
  <c r="O259" i="1" s="1"/>
  <c r="I259" i="1"/>
  <c r="I678" i="1"/>
  <c r="N678" i="1"/>
  <c r="O678" i="1" s="1"/>
  <c r="W678" i="1" s="1"/>
  <c r="R431" i="1"/>
  <c r="S431" i="1"/>
  <c r="I192" i="1"/>
  <c r="N192" i="1"/>
  <c r="O192" i="1" s="1"/>
  <c r="S678" i="1"/>
  <c r="R678" i="1"/>
  <c r="AB131" i="1"/>
  <c r="AE131" i="1"/>
  <c r="N97" i="3"/>
  <c r="O97" i="3" s="1"/>
  <c r="I97" i="3"/>
  <c r="AB528" i="1"/>
  <c r="AE528" i="1"/>
  <c r="AE824" i="1"/>
  <c r="AB824" i="1"/>
  <c r="I75" i="1"/>
  <c r="N154" i="1"/>
  <c r="O154" i="1" s="1"/>
  <c r="I154" i="1"/>
  <c r="N380" i="1"/>
  <c r="O380" i="1" s="1"/>
  <c r="X380" i="1" s="1"/>
  <c r="I380" i="1"/>
  <c r="X75" i="6"/>
  <c r="I248" i="1"/>
  <c r="R346" i="1"/>
  <c r="S346" i="1"/>
  <c r="P727" i="1"/>
  <c r="Q727" i="1" s="1"/>
  <c r="I397" i="1"/>
  <c r="N397" i="1"/>
  <c r="O397" i="1" s="1"/>
  <c r="X397" i="1" s="1"/>
  <c r="N55" i="7"/>
  <c r="O55" i="7" s="1"/>
  <c r="I55" i="7"/>
  <c r="N346" i="1"/>
  <c r="O346" i="1" s="1"/>
  <c r="X346" i="1" s="1"/>
  <c r="I346" i="1"/>
  <c r="P19" i="5"/>
  <c r="AB305" i="1"/>
  <c r="AE305" i="1"/>
  <c r="R397" i="1"/>
  <c r="S397" i="1"/>
  <c r="N282" i="1"/>
  <c r="O282" i="1" s="1"/>
  <c r="I282" i="1"/>
  <c r="N67" i="6"/>
  <c r="O67" i="6" s="1"/>
  <c r="I67" i="6"/>
  <c r="AE713" i="1"/>
  <c r="AB713" i="1"/>
  <c r="AB401" i="1"/>
  <c r="P491" i="1"/>
  <c r="Q491" i="1" s="1"/>
  <c r="AE135" i="3"/>
  <c r="AB284" i="1"/>
  <c r="AE284" i="1"/>
  <c r="R508" i="1"/>
  <c r="S508" i="1"/>
  <c r="I80" i="3"/>
  <c r="N80" i="3"/>
  <c r="O80" i="3" s="1"/>
  <c r="AB281" i="1"/>
  <c r="N507" i="1"/>
  <c r="O507" i="1" s="1"/>
  <c r="I507" i="1"/>
  <c r="AB192" i="1"/>
  <c r="AE192" i="1"/>
  <c r="AB52" i="1"/>
  <c r="AE52" i="1"/>
  <c r="I508" i="1"/>
  <c r="N508" i="1"/>
  <c r="O508" i="1" s="1"/>
  <c r="W508" i="1" s="1"/>
  <c r="AB756" i="1"/>
  <c r="AB112" i="3"/>
  <c r="AE112" i="3"/>
  <c r="AB129" i="3"/>
  <c r="AE129" i="3"/>
  <c r="AE335" i="1"/>
  <c r="AB335" i="1"/>
  <c r="I38" i="8"/>
  <c r="N16" i="1"/>
  <c r="O16" i="1" s="1"/>
  <c r="W16" i="1" s="1"/>
  <c r="I16" i="1"/>
  <c r="N85" i="3"/>
  <c r="O85" i="3" s="1"/>
  <c r="I85" i="3"/>
  <c r="R561" i="1"/>
  <c r="S561" i="1"/>
  <c r="AB740" i="1"/>
  <c r="AE740" i="1"/>
  <c r="AB126" i="3"/>
  <c r="AE126" i="3"/>
  <c r="AB295" i="1"/>
  <c r="AE295" i="1"/>
  <c r="I73" i="6"/>
  <c r="N73" i="6"/>
  <c r="AB113" i="3"/>
  <c r="AE113" i="3"/>
  <c r="AB560" i="1"/>
  <c r="AE560" i="1"/>
  <c r="S537" i="1"/>
  <c r="R537" i="1"/>
  <c r="AB559" i="1"/>
  <c r="AE559" i="1"/>
  <c r="N62" i="1"/>
  <c r="O62" i="1" s="1"/>
  <c r="I62" i="1"/>
  <c r="S262" i="1"/>
  <c r="R262" i="1"/>
  <c r="X48" i="6"/>
  <c r="AA48" i="6"/>
  <c r="N869" i="1"/>
  <c r="O869" i="1" s="1"/>
  <c r="I869" i="1"/>
  <c r="N537" i="1"/>
  <c r="O537" i="1" s="1"/>
  <c r="X537" i="1" s="1"/>
  <c r="I537" i="1"/>
  <c r="I262" i="1"/>
  <c r="N262" i="1"/>
  <c r="O262" i="1" s="1"/>
  <c r="AB215" i="1"/>
  <c r="AE215" i="1"/>
  <c r="P9" i="6"/>
  <c r="AB717" i="1"/>
  <c r="AE717" i="1"/>
  <c r="S624" i="1"/>
  <c r="R624" i="1"/>
  <c r="P71" i="5"/>
  <c r="Q71" i="5" s="1"/>
  <c r="AB620" i="1"/>
  <c r="AE620" i="1"/>
  <c r="I765" i="1"/>
  <c r="N765" i="1"/>
  <c r="O765" i="1" s="1"/>
  <c r="X765" i="1" s="1"/>
  <c r="I624" i="1"/>
  <c r="N624" i="1"/>
  <c r="O624" i="1" s="1"/>
  <c r="AB63" i="1"/>
  <c r="AB595" i="1"/>
  <c r="AE595" i="1"/>
  <c r="N9" i="6"/>
  <c r="I9" i="6"/>
  <c r="R765" i="1"/>
  <c r="S765" i="1"/>
  <c r="P52" i="6"/>
  <c r="Q52" i="6" s="1"/>
  <c r="AA52" i="6"/>
  <c r="AE418" i="1"/>
  <c r="AB418" i="1"/>
  <c r="AB24" i="1"/>
  <c r="N66" i="3"/>
  <c r="I66" i="3"/>
  <c r="P22" i="8"/>
  <c r="P113" i="3"/>
  <c r="Q113" i="3" s="1"/>
  <c r="AE255" i="1"/>
  <c r="AB255" i="1"/>
  <c r="R712" i="1"/>
  <c r="S712" i="1"/>
  <c r="N490" i="1"/>
  <c r="O490" i="1" s="1"/>
  <c r="X490" i="1" s="1"/>
  <c r="S714" i="1"/>
  <c r="R714" i="1"/>
  <c r="S462" i="1"/>
  <c r="R462" i="1"/>
  <c r="P18" i="8"/>
  <c r="P138" i="3"/>
  <c r="Q138" i="3" s="1"/>
  <c r="S401" i="1"/>
  <c r="R401" i="1"/>
  <c r="I247" i="1"/>
  <c r="N247" i="1"/>
  <c r="O247" i="1" s="1"/>
  <c r="W247" i="1" s="1"/>
  <c r="I46" i="3"/>
  <c r="N46" i="3"/>
  <c r="O46" i="3" s="1"/>
  <c r="AB464" i="1"/>
  <c r="AE464" i="1"/>
  <c r="AE231" i="1"/>
  <c r="AB231" i="1"/>
  <c r="N281" i="1"/>
  <c r="O281" i="1" s="1"/>
  <c r="X281" i="1" s="1"/>
  <c r="X79" i="6"/>
  <c r="AA79" i="6"/>
  <c r="N522" i="1"/>
  <c r="O522" i="1" s="1"/>
  <c r="I522" i="1"/>
  <c r="N339" i="1"/>
  <c r="O339" i="1" s="1"/>
  <c r="I339" i="1"/>
  <c r="S281" i="1"/>
  <c r="R281" i="1"/>
  <c r="AB754" i="1"/>
  <c r="AB755" i="1"/>
  <c r="AE755" i="1"/>
  <c r="R801" i="1"/>
  <c r="S801" i="1"/>
  <c r="AB227" i="1"/>
  <c r="AE227" i="1"/>
  <c r="I534" i="1"/>
  <c r="N534" i="1"/>
  <c r="O534" i="1" s="1"/>
  <c r="P13" i="3"/>
  <c r="Q13" i="3" s="1"/>
  <c r="P19" i="3"/>
  <c r="Q19" i="3" s="1"/>
  <c r="R19" i="3" s="1"/>
  <c r="AE61" i="1"/>
  <c r="AE71" i="1" s="1"/>
  <c r="AB61" i="1"/>
  <c r="AB467" i="1"/>
  <c r="AE467" i="1"/>
  <c r="AE90" i="1"/>
  <c r="AB90" i="1"/>
  <c r="AB133" i="3"/>
  <c r="AE133" i="3"/>
  <c r="N673" i="1"/>
  <c r="O673" i="1" s="1"/>
  <c r="I673" i="1"/>
  <c r="R196" i="1"/>
  <c r="S196" i="1"/>
  <c r="N94" i="3"/>
  <c r="O94" i="3" s="1"/>
  <c r="I94" i="3"/>
  <c r="X70" i="5"/>
  <c r="AA70" i="5"/>
  <c r="I704" i="1"/>
  <c r="N704" i="1"/>
  <c r="O704" i="1" s="1"/>
  <c r="X704" i="1" s="1"/>
  <c r="N139" i="1"/>
  <c r="O139" i="1" s="1"/>
  <c r="I139" i="1"/>
  <c r="I855" i="1"/>
  <c r="N855" i="1"/>
  <c r="O855" i="1" s="1"/>
  <c r="W855" i="1" s="1"/>
  <c r="I577" i="1"/>
  <c r="N577" i="1"/>
  <c r="O577" i="1" s="1"/>
  <c r="S138" i="1"/>
  <c r="R138" i="1"/>
  <c r="N64" i="1"/>
  <c r="O64" i="1" s="1"/>
  <c r="I64" i="1"/>
  <c r="S388" i="1"/>
  <c r="R388" i="1"/>
  <c r="X43" i="5"/>
  <c r="AA43" i="5"/>
  <c r="S498" i="1"/>
  <c r="R498" i="1"/>
  <c r="P50" i="8"/>
  <c r="Q50" i="8" s="1"/>
  <c r="S488" i="1"/>
  <c r="R488" i="1"/>
  <c r="P60" i="5"/>
  <c r="Q60" i="5" s="1"/>
  <c r="AB382" i="1"/>
  <c r="AE382" i="1"/>
  <c r="AB217" i="1"/>
  <c r="AB592" i="1"/>
  <c r="AE592" i="1"/>
  <c r="N498" i="1"/>
  <c r="O498" i="1" s="1"/>
  <c r="I498" i="1"/>
  <c r="N881" i="1"/>
  <c r="O881" i="1" s="1"/>
  <c r="W881" i="1" s="1"/>
  <c r="I881" i="1"/>
  <c r="I250" i="1"/>
  <c r="N250" i="1"/>
  <c r="O250" i="1" s="1"/>
  <c r="W250" i="1" s="1"/>
  <c r="S646" i="1"/>
  <c r="R646" i="1"/>
  <c r="X55" i="5"/>
  <c r="AA55" i="5"/>
  <c r="AB93" i="3"/>
  <c r="AE93" i="3"/>
  <c r="AB122" i="1"/>
  <c r="AE122" i="1"/>
  <c r="AB479" i="1"/>
  <c r="AE479" i="1"/>
  <c r="X59" i="6"/>
  <c r="AA59" i="6"/>
  <c r="AE394" i="1"/>
  <c r="AB394" i="1"/>
  <c r="AB83" i="3"/>
  <c r="AE83" i="3"/>
  <c r="R250" i="1"/>
  <c r="S250" i="1"/>
  <c r="R172" i="1"/>
  <c r="S172" i="1"/>
  <c r="I646" i="1"/>
  <c r="N646" i="1"/>
  <c r="O646" i="1" s="1"/>
  <c r="R16" i="1"/>
  <c r="S16" i="1"/>
  <c r="N101" i="1"/>
  <c r="O101" i="1" s="1"/>
  <c r="I101" i="1"/>
  <c r="P9" i="8"/>
  <c r="AB521" i="1"/>
  <c r="AE521" i="1"/>
  <c r="I89" i="3"/>
  <c r="N89" i="3"/>
  <c r="O89" i="3" s="1"/>
  <c r="P131" i="3"/>
  <c r="Q131" i="3" s="1"/>
  <c r="AB345" i="1"/>
  <c r="AE345" i="1"/>
  <c r="AB795" i="1"/>
  <c r="AE795" i="1"/>
  <c r="AB607" i="1"/>
  <c r="AE607" i="1"/>
  <c r="N762" i="1"/>
  <c r="O762" i="1" s="1"/>
  <c r="I762" i="1"/>
  <c r="AA56" i="6"/>
  <c r="X56" i="6"/>
  <c r="N156" i="3"/>
  <c r="O156" i="3" s="1"/>
  <c r="I156" i="3"/>
  <c r="P613" i="1"/>
  <c r="Q613" i="1" s="1"/>
  <c r="X12" i="5"/>
  <c r="AA12" i="5"/>
  <c r="AA13" i="5" s="1"/>
  <c r="S404" i="1"/>
  <c r="R404" i="1"/>
  <c r="R101" i="1"/>
  <c r="S101" i="1"/>
  <c r="AB663" i="1"/>
  <c r="AE663" i="1"/>
  <c r="AB661" i="1"/>
  <c r="AE661" i="1"/>
  <c r="S483" i="1"/>
  <c r="R483" i="1"/>
  <c r="AB185" i="1"/>
  <c r="AE185" i="1"/>
  <c r="R589" i="1"/>
  <c r="S589" i="1"/>
  <c r="R394" i="1"/>
  <c r="S394" i="1"/>
  <c r="AB600" i="1"/>
  <c r="AE600" i="1"/>
  <c r="AA54" i="5"/>
  <c r="X54" i="5"/>
  <c r="P453" i="1"/>
  <c r="Q453" i="1" s="1"/>
  <c r="S442" i="1"/>
  <c r="R442" i="1"/>
  <c r="AE473" i="1"/>
  <c r="AB473" i="1"/>
  <c r="AB427" i="1"/>
  <c r="AE427" i="1"/>
  <c r="I23" i="5"/>
  <c r="N102" i="3"/>
  <c r="O102" i="3" s="1"/>
  <c r="I102" i="3"/>
  <c r="N38" i="7"/>
  <c r="O38" i="7" s="1"/>
  <c r="I38" i="7"/>
  <c r="I733" i="1"/>
  <c r="I394" i="1"/>
  <c r="N394" i="1"/>
  <c r="O394" i="1" s="1"/>
  <c r="R294" i="1"/>
  <c r="S294" i="1"/>
  <c r="N71" i="5"/>
  <c r="O71" i="5" s="1"/>
  <c r="I71" i="5"/>
  <c r="N814" i="1"/>
  <c r="O814" i="1" s="1"/>
  <c r="P224" i="1"/>
  <c r="Q207" i="1"/>
  <c r="AA26" i="6"/>
  <c r="AA27" i="6" s="1"/>
  <c r="X26" i="6"/>
  <c r="AB343" i="1"/>
  <c r="AE343" i="1"/>
  <c r="AB727" i="1"/>
  <c r="AE727" i="1"/>
  <c r="P56" i="7"/>
  <c r="Q56" i="7" s="1"/>
  <c r="P8" i="3"/>
  <c r="Q8" i="3" s="1"/>
  <c r="AB631" i="1"/>
  <c r="AE631" i="1"/>
  <c r="AE149" i="1"/>
  <c r="AB149" i="1"/>
  <c r="I62" i="5"/>
  <c r="N62" i="5"/>
  <c r="O62" i="5" s="1"/>
  <c r="AE462" i="1"/>
  <c r="AB462" i="1"/>
  <c r="AB709" i="1"/>
  <c r="AB779" i="1"/>
  <c r="AB69" i="1"/>
  <c r="AE69" i="1"/>
  <c r="AB268" i="1"/>
  <c r="AE268" i="1"/>
  <c r="AA22" i="7"/>
  <c r="X22" i="7"/>
  <c r="N19" i="1"/>
  <c r="O19" i="1" s="1"/>
  <c r="I19" i="1"/>
  <c r="S266" i="1"/>
  <c r="R266" i="1"/>
  <c r="I377" i="1"/>
  <c r="N377" i="1"/>
  <c r="O377" i="1" s="1"/>
  <c r="AB46" i="3"/>
  <c r="R380" i="1"/>
  <c r="S380" i="1"/>
  <c r="S330" i="1"/>
  <c r="R330" i="1"/>
  <c r="AB761" i="1"/>
  <c r="AE761" i="1"/>
  <c r="S120" i="1"/>
  <c r="R120" i="1"/>
  <c r="S591" i="1"/>
  <c r="R591" i="1"/>
  <c r="R580" i="1"/>
  <c r="S580" i="1"/>
  <c r="P19" i="6"/>
  <c r="N19" i="6"/>
  <c r="AA19" i="6"/>
  <c r="AA20" i="6" s="1"/>
  <c r="N618" i="1"/>
  <c r="O618" i="1" s="1"/>
  <c r="AB471" i="1"/>
  <c r="AE471" i="1"/>
  <c r="P808" i="1"/>
  <c r="Q808" i="1" s="1"/>
  <c r="S19" i="1"/>
  <c r="R19" i="1"/>
  <c r="AB384" i="1"/>
  <c r="AE17" i="1"/>
  <c r="AB17" i="1"/>
  <c r="AB119" i="3"/>
  <c r="AE119" i="3"/>
  <c r="AB97" i="1"/>
  <c r="AE97" i="1"/>
  <c r="N103" i="3"/>
  <c r="O103" i="3" s="1"/>
  <c r="I103" i="3"/>
  <c r="AB676" i="1"/>
  <c r="AE676" i="1"/>
  <c r="AB311" i="1"/>
  <c r="AE311" i="1"/>
  <c r="I330" i="1"/>
  <c r="N330" i="1"/>
  <c r="O330" i="1" s="1"/>
  <c r="AA45" i="7"/>
  <c r="X45" i="7"/>
  <c r="I580" i="1"/>
  <c r="N580" i="1"/>
  <c r="O580" i="1" s="1"/>
  <c r="R618" i="1"/>
  <c r="S618" i="1"/>
  <c r="S523" i="1"/>
  <c r="R523" i="1"/>
  <c r="X38" i="6"/>
  <c r="AA38" i="6"/>
  <c r="N215" i="1"/>
  <c r="O215" i="1" s="1"/>
  <c r="S499" i="1"/>
  <c r="R499" i="1"/>
  <c r="S413" i="1"/>
  <c r="R413" i="1"/>
  <c r="N610" i="1"/>
  <c r="O610" i="1" s="1"/>
  <c r="I610" i="1"/>
  <c r="AB36" i="1"/>
  <c r="AE36" i="1"/>
  <c r="AE657" i="1"/>
  <c r="AB657" i="1"/>
  <c r="P51" i="8"/>
  <c r="Q51" i="8" s="1"/>
  <c r="R669" i="1"/>
  <c r="S669" i="1"/>
  <c r="N338" i="1"/>
  <c r="O338" i="1" s="1"/>
  <c r="AB634" i="1"/>
  <c r="AE634" i="1"/>
  <c r="P30" i="3"/>
  <c r="Q30" i="3" s="1"/>
  <c r="N538" i="1"/>
  <c r="O538" i="1" s="1"/>
  <c r="I538" i="1"/>
  <c r="N523" i="1"/>
  <c r="O523" i="1" s="1"/>
  <c r="I523" i="1"/>
  <c r="I620" i="1"/>
  <c r="AE623" i="1"/>
  <c r="AB623" i="1"/>
  <c r="AA51" i="6"/>
  <c r="X51" i="6"/>
  <c r="AA30" i="7"/>
  <c r="X30" i="7"/>
  <c r="AB392" i="1"/>
  <c r="AE392" i="1"/>
  <c r="S324" i="1"/>
  <c r="R324" i="1"/>
  <c r="I94" i="1"/>
  <c r="N94" i="1"/>
  <c r="O94" i="1" s="1"/>
  <c r="P82" i="1"/>
  <c r="Q73" i="1"/>
  <c r="S610" i="1"/>
  <c r="R610" i="1"/>
  <c r="R278" i="1"/>
  <c r="S278" i="1"/>
  <c r="S544" i="1"/>
  <c r="R544" i="1"/>
  <c r="I31" i="5"/>
  <c r="N31" i="5"/>
  <c r="O31" i="5" s="1"/>
  <c r="I669" i="1"/>
  <c r="R526" i="1"/>
  <c r="S526" i="1"/>
  <c r="N12" i="7"/>
  <c r="I12" i="7"/>
  <c r="AE223" i="1"/>
  <c r="AB223" i="1"/>
  <c r="R470" i="1"/>
  <c r="S470" i="1"/>
  <c r="AB47" i="1"/>
  <c r="S620" i="1"/>
  <c r="R620" i="1"/>
  <c r="AB233" i="1"/>
  <c r="AE233" i="1"/>
  <c r="N74" i="1"/>
  <c r="O74" i="1" s="1"/>
  <c r="X74" i="1" s="1"/>
  <c r="I74" i="1"/>
  <c r="AE704" i="1"/>
  <c r="AB704" i="1"/>
  <c r="AE96" i="1"/>
  <c r="AB96" i="1"/>
  <c r="I68" i="5"/>
  <c r="N68" i="5"/>
  <c r="O68" i="5" s="1"/>
  <c r="AE730" i="1"/>
  <c r="AB730" i="1"/>
  <c r="S245" i="1"/>
  <c r="R245" i="1"/>
  <c r="X29" i="6"/>
  <c r="AA29" i="6"/>
  <c r="P164" i="3"/>
  <c r="Q164" i="3" s="1"/>
  <c r="I278" i="1"/>
  <c r="N278" i="1"/>
  <c r="O278" i="1" s="1"/>
  <c r="R300" i="1"/>
  <c r="S300" i="1"/>
  <c r="I544" i="1"/>
  <c r="X62" i="8"/>
  <c r="AA62" i="8"/>
  <c r="N129" i="3"/>
  <c r="O129" i="3" s="1"/>
  <c r="I129" i="3"/>
  <c r="N526" i="1"/>
  <c r="O526" i="1" s="1"/>
  <c r="I526" i="1"/>
  <c r="P38" i="5"/>
  <c r="I770" i="1"/>
  <c r="N770" i="1"/>
  <c r="O770" i="1" s="1"/>
  <c r="W770" i="1" s="1"/>
  <c r="AB443" i="1"/>
  <c r="AB407" i="1"/>
  <c r="AE407" i="1"/>
  <c r="R271" i="1"/>
  <c r="S271" i="1"/>
  <c r="P12" i="8"/>
  <c r="R476" i="1"/>
  <c r="S476" i="1"/>
  <c r="AB380" i="1"/>
  <c r="AE380" i="1"/>
  <c r="I271" i="1"/>
  <c r="AB395" i="1"/>
  <c r="AE395" i="1"/>
  <c r="N34" i="8"/>
  <c r="O34" i="8" s="1"/>
  <c r="I34" i="8"/>
  <c r="S240" i="1"/>
  <c r="R240" i="1"/>
  <c r="AB120" i="3"/>
  <c r="AE120" i="3"/>
  <c r="AB143" i="3"/>
  <c r="AE143" i="3"/>
  <c r="I653" i="1"/>
  <c r="P69" i="5"/>
  <c r="Q69" i="5" s="1"/>
  <c r="X58" i="7"/>
  <c r="AA58" i="7"/>
  <c r="AB132" i="3"/>
  <c r="AE132" i="3"/>
  <c r="N12" i="5"/>
  <c r="I12" i="5"/>
  <c r="AB183" i="1"/>
  <c r="AE183" i="1"/>
  <c r="P41" i="6"/>
  <c r="N695" i="1"/>
  <c r="O695" i="1" s="1"/>
  <c r="X695" i="1" s="1"/>
  <c r="R576" i="1"/>
  <c r="S576" i="1"/>
  <c r="AB91" i="3"/>
  <c r="AE91" i="3"/>
  <c r="I61" i="7"/>
  <c r="P145" i="3"/>
  <c r="Q145" i="3" s="1"/>
  <c r="N399" i="1"/>
  <c r="O399" i="1" s="1"/>
  <c r="I399" i="1"/>
  <c r="N113" i="1"/>
  <c r="O113" i="1" s="1"/>
  <c r="I113" i="1"/>
  <c r="P75" i="6"/>
  <c r="Q75" i="6" s="1"/>
  <c r="N64" i="6"/>
  <c r="O64" i="6" s="1"/>
  <c r="I64" i="6"/>
  <c r="I491" i="1"/>
  <c r="N491" i="1"/>
  <c r="O491" i="1" s="1"/>
  <c r="AB648" i="1"/>
  <c r="AE648" i="1"/>
  <c r="P636" i="1"/>
  <c r="Q636" i="1" s="1"/>
  <c r="X69" i="6"/>
  <c r="AA69" i="6"/>
  <c r="AE491" i="1"/>
  <c r="AB491" i="1"/>
  <c r="R399" i="1"/>
  <c r="S399" i="1"/>
  <c r="I9" i="7"/>
  <c r="N9" i="7"/>
  <c r="S113" i="1"/>
  <c r="R113" i="1"/>
  <c r="N604" i="1"/>
  <c r="O604" i="1" s="1"/>
  <c r="I604" i="1"/>
  <c r="R134" i="1"/>
  <c r="S134" i="1"/>
  <c r="AB823" i="1"/>
  <c r="AE823" i="1"/>
  <c r="N687" i="1"/>
  <c r="O687" i="1" s="1"/>
  <c r="I687" i="1"/>
  <c r="R17" i="1"/>
  <c r="S17" i="1"/>
  <c r="I20" i="1"/>
  <c r="I62" i="7"/>
  <c r="N62" i="7"/>
  <c r="O62" i="7" s="1"/>
  <c r="N776" i="1"/>
  <c r="O776" i="1" s="1"/>
  <c r="I776" i="1"/>
  <c r="Q849" i="1"/>
  <c r="S515" i="1"/>
  <c r="R515" i="1"/>
  <c r="N697" i="1"/>
  <c r="O697" i="1" s="1"/>
  <c r="I697" i="1"/>
  <c r="S687" i="1"/>
  <c r="R687" i="1"/>
  <c r="X60" i="8"/>
  <c r="AA60" i="8"/>
  <c r="S259" i="1"/>
  <c r="R259" i="1"/>
  <c r="X12" i="8"/>
  <c r="AA12" i="8"/>
  <c r="AA13" i="8" s="1"/>
  <c r="AE19" i="3"/>
  <c r="N711" i="1"/>
  <c r="O711" i="1" s="1"/>
  <c r="I711" i="1"/>
  <c r="AB818" i="1"/>
  <c r="AE818" i="1"/>
  <c r="R582" i="1"/>
  <c r="S582" i="1"/>
  <c r="S776" i="1"/>
  <c r="R776" i="1"/>
  <c r="N849" i="1"/>
  <c r="I849" i="1"/>
  <c r="I515" i="1"/>
  <c r="S697" i="1"/>
  <c r="R697" i="1"/>
  <c r="AA18" i="8"/>
  <c r="AA19" i="8" s="1"/>
  <c r="X18" i="8"/>
  <c r="AE156" i="3"/>
  <c r="AB156" i="3"/>
  <c r="I590" i="1"/>
  <c r="I618" i="1"/>
  <c r="I769" i="1"/>
  <c r="S504" i="1"/>
  <c r="R504" i="1"/>
  <c r="Q864" i="1"/>
  <c r="AB485" i="1"/>
  <c r="N829" i="1"/>
  <c r="O829" i="1" s="1"/>
  <c r="I829" i="1"/>
  <c r="R837" i="1"/>
  <c r="S837" i="1"/>
  <c r="I699" i="1"/>
  <c r="AE179" i="1"/>
  <c r="AB179" i="1"/>
  <c r="AB280" i="1"/>
  <c r="AE280" i="1"/>
  <c r="AB170" i="1"/>
  <c r="AE170" i="1"/>
  <c r="I338" i="1"/>
  <c r="I238" i="1"/>
  <c r="N238" i="1"/>
  <c r="O238" i="1" s="1"/>
  <c r="W238" i="1" s="1"/>
  <c r="X57" i="7"/>
  <c r="S590" i="1"/>
  <c r="R590" i="1"/>
  <c r="AB270" i="1"/>
  <c r="AE270" i="1"/>
  <c r="AB757" i="1"/>
  <c r="AE757" i="1"/>
  <c r="I299" i="1"/>
  <c r="S468" i="1"/>
  <c r="R468" i="1"/>
  <c r="I244" i="1"/>
  <c r="N244" i="1"/>
  <c r="O244" i="1" s="1"/>
  <c r="P201" i="1"/>
  <c r="Q200" i="1"/>
  <c r="I249" i="1"/>
  <c r="N249" i="1"/>
  <c r="O249" i="1" s="1"/>
  <c r="X249" i="1" s="1"/>
  <c r="I837" i="1"/>
  <c r="I141" i="3"/>
  <c r="N141" i="3"/>
  <c r="O141" i="3" s="1"/>
  <c r="P321" i="1"/>
  <c r="Q321" i="1" s="1"/>
  <c r="S699" i="1"/>
  <c r="R699" i="1"/>
  <c r="AB303" i="1"/>
  <c r="AE303" i="1"/>
  <c r="P142" i="1"/>
  <c r="Q142" i="1" s="1"/>
  <c r="I188" i="1"/>
  <c r="N188" i="1"/>
  <c r="O188" i="1" s="1"/>
  <c r="R412" i="1"/>
  <c r="S412" i="1"/>
  <c r="S238" i="1"/>
  <c r="R238" i="1"/>
  <c r="X238" i="1"/>
  <c r="AB250" i="1"/>
  <c r="AE250" i="1"/>
  <c r="N887" i="1"/>
  <c r="O887" i="1" s="1"/>
  <c r="I887" i="1"/>
  <c r="I93" i="1"/>
  <c r="N93" i="1"/>
  <c r="O93" i="1" s="1"/>
  <c r="X93" i="1" s="1"/>
  <c r="I50" i="8"/>
  <c r="N50" i="8"/>
  <c r="O50" i="8" s="1"/>
  <c r="R123" i="1"/>
  <c r="S123" i="1"/>
  <c r="N431" i="1"/>
  <c r="O431" i="1" s="1"/>
  <c r="W431" i="1" s="1"/>
  <c r="I864" i="1"/>
  <c r="N864" i="1"/>
  <c r="O864" i="1" s="1"/>
  <c r="S299" i="1"/>
  <c r="R299" i="1"/>
  <c r="N468" i="1"/>
  <c r="O468" i="1" s="1"/>
  <c r="I468" i="1"/>
  <c r="P67" i="6"/>
  <c r="Q67" i="6" s="1"/>
  <c r="N152" i="3"/>
  <c r="O152" i="3" s="1"/>
  <c r="AE152" i="3"/>
  <c r="P152" i="3"/>
  <c r="Q152" i="3" s="1"/>
  <c r="N859" i="1"/>
  <c r="O859" i="1" s="1"/>
  <c r="I859" i="1"/>
  <c r="I54" i="5"/>
  <c r="N54" i="5"/>
  <c r="O54" i="5" s="1"/>
  <c r="AB807" i="1"/>
  <c r="AE807" i="1"/>
  <c r="I6" i="5"/>
  <c r="N6" i="5"/>
  <c r="S188" i="1"/>
  <c r="R188" i="1"/>
  <c r="S648" i="1"/>
  <c r="R648" i="1"/>
  <c r="N412" i="1"/>
  <c r="O412" i="1" s="1"/>
  <c r="X412" i="1" s="1"/>
  <c r="I412" i="1"/>
  <c r="AB679" i="1"/>
  <c r="AB833" i="1"/>
  <c r="AE833" i="1"/>
  <c r="P274" i="1"/>
  <c r="S75" i="1"/>
  <c r="R75" i="1"/>
  <c r="AB519" i="1"/>
  <c r="AE519" i="1"/>
  <c r="AB504" i="1"/>
  <c r="AE504" i="1"/>
  <c r="AE419" i="1"/>
  <c r="AB419" i="1"/>
  <c r="R519" i="1"/>
  <c r="S519" i="1"/>
  <c r="N132" i="3"/>
  <c r="O132" i="3" s="1"/>
  <c r="I132" i="3"/>
  <c r="AB138" i="1"/>
  <c r="AE138" i="1"/>
  <c r="AE131" i="3"/>
  <c r="AB131" i="3"/>
  <c r="AB237" i="1"/>
  <c r="AE237" i="1"/>
  <c r="N648" i="1"/>
  <c r="O648" i="1" s="1"/>
  <c r="W648" i="1" s="1"/>
  <c r="N47" i="8"/>
  <c r="O47" i="8" s="1"/>
  <c r="I47" i="8"/>
  <c r="AB349" i="1"/>
  <c r="AE349" i="1"/>
  <c r="I536" i="1"/>
  <c r="N536" i="1"/>
  <c r="O536" i="1" s="1"/>
  <c r="N564" i="1"/>
  <c r="O564" i="1" s="1"/>
  <c r="N123" i="1"/>
  <c r="O123" i="1" s="1"/>
  <c r="I499" i="1"/>
  <c r="AE290" i="1"/>
  <c r="AB290" i="1"/>
  <c r="AB766" i="1"/>
  <c r="AE766" i="1"/>
  <c r="N622" i="1"/>
  <c r="O622" i="1" s="1"/>
  <c r="I622" i="1"/>
  <c r="N30" i="3"/>
  <c r="O30" i="3" s="1"/>
  <c r="I30" i="3"/>
  <c r="AB507" i="1"/>
  <c r="AE507" i="1"/>
  <c r="P84" i="3"/>
  <c r="Q84" i="3" s="1"/>
  <c r="X71" i="8"/>
  <c r="AA71" i="8"/>
  <c r="S129" i="1"/>
  <c r="R129" i="1"/>
  <c r="AB747" i="1"/>
  <c r="AE747" i="1"/>
  <c r="I85" i="1"/>
  <c r="N85" i="1"/>
  <c r="O85" i="1" s="1"/>
  <c r="AB618" i="1"/>
  <c r="AE618" i="1"/>
  <c r="S507" i="1"/>
  <c r="R507" i="1"/>
  <c r="AB50" i="1"/>
  <c r="AE50" i="1"/>
  <c r="N77" i="3"/>
  <c r="O77" i="3" s="1"/>
  <c r="I77" i="3"/>
  <c r="AB831" i="1"/>
  <c r="AE831" i="1"/>
  <c r="R564" i="1"/>
  <c r="S564" i="1"/>
  <c r="N340" i="1"/>
  <c r="O340" i="1" s="1"/>
  <c r="I340" i="1"/>
  <c r="AE37" i="1"/>
  <c r="AB37" i="1"/>
  <c r="N166" i="1"/>
  <c r="O166" i="1" s="1"/>
  <c r="X166" i="1" s="1"/>
  <c r="I166" i="1"/>
  <c r="AB566" i="1"/>
  <c r="AE566" i="1"/>
  <c r="AB603" i="1"/>
  <c r="S57" i="1"/>
  <c r="R57" i="1"/>
  <c r="N261" i="1"/>
  <c r="O261" i="1" s="1"/>
  <c r="I261" i="1"/>
  <c r="P705" i="1"/>
  <c r="Q705" i="1" s="1"/>
  <c r="AE104" i="3"/>
  <c r="AB104" i="3"/>
  <c r="N629" i="1"/>
  <c r="O629" i="1" s="1"/>
  <c r="I629" i="1"/>
  <c r="R215" i="1"/>
  <c r="S215" i="1"/>
  <c r="AB234" i="1"/>
  <c r="AE234" i="1"/>
  <c r="R157" i="3"/>
  <c r="X157" i="3"/>
  <c r="W157" i="3"/>
  <c r="S157" i="3"/>
  <c r="AB517" i="1"/>
  <c r="AE517" i="1"/>
  <c r="AB815" i="1"/>
  <c r="N734" i="1"/>
  <c r="O734" i="1" s="1"/>
  <c r="I734" i="1"/>
  <c r="AB91" i="1"/>
  <c r="AE91" i="1"/>
  <c r="AE500" i="1"/>
  <c r="AB500" i="1"/>
  <c r="S247" i="1"/>
  <c r="R247" i="1"/>
  <c r="R263" i="1"/>
  <c r="S263" i="1"/>
  <c r="N207" i="1"/>
  <c r="O207" i="1" s="1"/>
  <c r="I207" i="1"/>
  <c r="P319" i="1"/>
  <c r="Q319" i="1" s="1"/>
  <c r="P702" i="1"/>
  <c r="Q702" i="1" s="1"/>
  <c r="S525" i="1"/>
  <c r="R525" i="1"/>
  <c r="N26" i="6"/>
  <c r="S261" i="1"/>
  <c r="R261" i="1"/>
  <c r="S726" i="1"/>
  <c r="R726" i="1"/>
  <c r="AB139" i="1"/>
  <c r="AE139" i="1"/>
  <c r="N381" i="1"/>
  <c r="O381" i="1" s="1"/>
  <c r="W381" i="1" s="1"/>
  <c r="P69" i="8"/>
  <c r="Q69" i="8" s="1"/>
  <c r="AE678" i="1"/>
  <c r="AB678" i="1"/>
  <c r="R734" i="1"/>
  <c r="S734" i="1"/>
  <c r="AB622" i="1"/>
  <c r="AE156" i="1"/>
  <c r="AB156" i="1"/>
  <c r="N263" i="1"/>
  <c r="O263" i="1" s="1"/>
  <c r="I263" i="1"/>
  <c r="I123" i="1"/>
  <c r="I670" i="1"/>
  <c r="N56" i="8"/>
  <c r="O56" i="8" s="1"/>
  <c r="S381" i="1"/>
  <c r="R381" i="1"/>
  <c r="AB472" i="1"/>
  <c r="AE472" i="1"/>
  <c r="I56" i="3"/>
  <c r="N56" i="3"/>
  <c r="O56" i="3" s="1"/>
  <c r="P839" i="1"/>
  <c r="Q839" i="1" s="1"/>
  <c r="AE839" i="1"/>
  <c r="N839" i="1"/>
  <c r="O839" i="1" s="1"/>
  <c r="P133" i="3"/>
  <c r="Q133" i="3" s="1"/>
  <c r="I119" i="3"/>
  <c r="AB101" i="1"/>
  <c r="AE101" i="1"/>
  <c r="AE450" i="1"/>
  <c r="AB450" i="1"/>
  <c r="R761" i="1"/>
  <c r="S761" i="1"/>
  <c r="AB123" i="1"/>
  <c r="AE123" i="1"/>
  <c r="I75" i="6"/>
  <c r="N75" i="6"/>
  <c r="O75" i="6" s="1"/>
  <c r="N443" i="1"/>
  <c r="O443" i="1" s="1"/>
  <c r="I443" i="1"/>
  <c r="I752" i="1"/>
  <c r="N752" i="1"/>
  <c r="O752" i="1" s="1"/>
  <c r="W752" i="1" s="1"/>
  <c r="N801" i="1"/>
  <c r="O801" i="1" s="1"/>
  <c r="I58" i="8"/>
  <c r="P547" i="1"/>
  <c r="Q547" i="1" s="1"/>
  <c r="N786" i="1"/>
  <c r="O786" i="1" s="1"/>
  <c r="I786" i="1"/>
  <c r="AB751" i="1"/>
  <c r="AE751" i="1"/>
  <c r="R337" i="1"/>
  <c r="S337" i="1"/>
  <c r="AE758" i="1"/>
  <c r="AB758" i="1"/>
  <c r="AE459" i="1"/>
  <c r="AB459" i="1"/>
  <c r="P68" i="3"/>
  <c r="Q68" i="3" s="1"/>
  <c r="R533" i="1"/>
  <c r="S533" i="1"/>
  <c r="AB168" i="1"/>
  <c r="AE168" i="1"/>
  <c r="AB264" i="1"/>
  <c r="AE264" i="1"/>
  <c r="N50" i="3"/>
  <c r="I50" i="3"/>
  <c r="AE150" i="1"/>
  <c r="AB150" i="1"/>
  <c r="AB626" i="1"/>
  <c r="AE626" i="1"/>
  <c r="R786" i="1"/>
  <c r="S786" i="1"/>
  <c r="R482" i="1"/>
  <c r="S482" i="1"/>
  <c r="N337" i="1"/>
  <c r="O337" i="1" s="1"/>
  <c r="I337" i="1"/>
  <c r="N219" i="1"/>
  <c r="O219" i="1" s="1"/>
  <c r="I301" i="1"/>
  <c r="N301" i="1"/>
  <c r="O301" i="1" s="1"/>
  <c r="X301" i="1" s="1"/>
  <c r="AB165" i="1"/>
  <c r="AE165" i="1"/>
  <c r="I288" i="1"/>
  <c r="N732" i="1"/>
  <c r="O732" i="1" s="1"/>
  <c r="I732" i="1"/>
  <c r="I561" i="1"/>
  <c r="AB155" i="3"/>
  <c r="AE155" i="3"/>
  <c r="I101" i="3"/>
  <c r="N101" i="3"/>
  <c r="O101" i="3" s="1"/>
  <c r="AB105" i="3"/>
  <c r="AE105" i="3"/>
  <c r="S126" i="1"/>
  <c r="R126" i="1"/>
  <c r="N314" i="1"/>
  <c r="O314" i="1" s="1"/>
  <c r="I314" i="1"/>
  <c r="N482" i="1"/>
  <c r="O482" i="1" s="1"/>
  <c r="I482" i="1"/>
  <c r="I74" i="6"/>
  <c r="N74" i="6"/>
  <c r="O74" i="6" s="1"/>
  <c r="AB702" i="1"/>
  <c r="AE702" i="1"/>
  <c r="S301" i="1"/>
  <c r="R301" i="1"/>
  <c r="I58" i="7"/>
  <c r="N58" i="7"/>
  <c r="O58" i="7" s="1"/>
  <c r="N276" i="1"/>
  <c r="O276" i="1" s="1"/>
  <c r="I276" i="1"/>
  <c r="N44" i="3"/>
  <c r="I44" i="3"/>
  <c r="I564" i="1"/>
  <c r="AB627" i="1"/>
  <c r="AE627" i="1"/>
  <c r="S740" i="1"/>
  <c r="R740" i="1"/>
  <c r="AE320" i="1"/>
  <c r="AB320" i="1"/>
  <c r="I143" i="1"/>
  <c r="N143" i="1"/>
  <c r="O143" i="1" s="1"/>
  <c r="S289" i="1"/>
  <c r="R289" i="1"/>
  <c r="P156" i="3"/>
  <c r="Q156" i="3" s="1"/>
  <c r="AB339" i="1"/>
  <c r="AE339" i="1"/>
  <c r="S344" i="1"/>
  <c r="R344" i="1"/>
  <c r="P15" i="7"/>
  <c r="P56" i="6"/>
  <c r="Q56" i="6" s="1"/>
  <c r="X32" i="8"/>
  <c r="AA32" i="8"/>
  <c r="P107" i="3"/>
  <c r="Q107" i="3" s="1"/>
  <c r="R512" i="1"/>
  <c r="S512" i="1"/>
  <c r="R20" i="1"/>
  <c r="S20" i="1"/>
  <c r="AB564" i="1"/>
  <c r="AE564" i="1"/>
  <c r="S777" i="1"/>
  <c r="R777" i="1"/>
  <c r="N740" i="1"/>
  <c r="O740" i="1" s="1"/>
  <c r="X740" i="1" s="1"/>
  <c r="S143" i="1"/>
  <c r="R143" i="1"/>
  <c r="AE386" i="1"/>
  <c r="AB386" i="1"/>
  <c r="AB98" i="3"/>
  <c r="AE98" i="3"/>
  <c r="I804" i="1"/>
  <c r="S409" i="1"/>
  <c r="R409" i="1"/>
  <c r="AB25" i="1"/>
  <c r="AE25" i="1"/>
  <c r="P40" i="3"/>
  <c r="AB313" i="1"/>
  <c r="AE313" i="1"/>
  <c r="R592" i="1"/>
  <c r="S592" i="1"/>
  <c r="AB665" i="1"/>
  <c r="N420" i="1"/>
  <c r="O420" i="1" s="1"/>
  <c r="I420" i="1"/>
  <c r="N777" i="1"/>
  <c r="O777" i="1" s="1"/>
  <c r="I777" i="1"/>
  <c r="N128" i="3"/>
  <c r="O128" i="3" s="1"/>
  <c r="I128" i="3"/>
  <c r="R450" i="1"/>
  <c r="S450" i="1"/>
  <c r="I69" i="8"/>
  <c r="N69" i="8"/>
  <c r="O69" i="8" s="1"/>
  <c r="S804" i="1"/>
  <c r="R804" i="1"/>
  <c r="AB55" i="3"/>
  <c r="AE55" i="3"/>
  <c r="N681" i="1"/>
  <c r="O681" i="1" s="1"/>
  <c r="I681" i="1"/>
  <c r="R56" i="1"/>
  <c r="S56" i="1"/>
  <c r="N592" i="1"/>
  <c r="O592" i="1" s="1"/>
  <c r="AB288" i="1"/>
  <c r="AE288" i="1"/>
  <c r="I242" i="1"/>
  <c r="N242" i="1"/>
  <c r="O242" i="1" s="1"/>
  <c r="W242" i="1" s="1"/>
  <c r="AB45" i="3"/>
  <c r="AE45" i="3"/>
  <c r="AB712" i="1"/>
  <c r="AE712" i="1"/>
  <c r="S420" i="1"/>
  <c r="R420" i="1"/>
  <c r="N729" i="1"/>
  <c r="O729" i="1" s="1"/>
  <c r="I729" i="1"/>
  <c r="N450" i="1"/>
  <c r="O450" i="1" s="1"/>
  <c r="I813" i="1"/>
  <c r="N813" i="1"/>
  <c r="O813" i="1" s="1"/>
  <c r="AE838" i="1"/>
  <c r="P838" i="1"/>
  <c r="N838" i="1"/>
  <c r="O838" i="1" s="1"/>
  <c r="AA12" i="7"/>
  <c r="AA13" i="7" s="1"/>
  <c r="X12" i="7"/>
  <c r="AB680" i="1"/>
  <c r="AE680" i="1"/>
  <c r="I293" i="1"/>
  <c r="N293" i="1"/>
  <c r="O293" i="1" s="1"/>
  <c r="X293" i="1" s="1"/>
  <c r="P55" i="5"/>
  <c r="Q55" i="5" s="1"/>
  <c r="N106" i="3"/>
  <c r="O106" i="3" s="1"/>
  <c r="I106" i="3"/>
  <c r="AB344" i="1"/>
  <c r="AE344" i="1"/>
  <c r="S506" i="1"/>
  <c r="R506" i="1"/>
  <c r="AE251" i="1"/>
  <c r="AB251" i="1"/>
  <c r="P45" i="8"/>
  <c r="Q45" i="8" s="1"/>
  <c r="S304" i="1"/>
  <c r="R304" i="1"/>
  <c r="AA30" i="6"/>
  <c r="X30" i="6"/>
  <c r="S242" i="1"/>
  <c r="R242" i="1"/>
  <c r="S729" i="1"/>
  <c r="R729" i="1"/>
  <c r="AB222" i="1"/>
  <c r="AE222" i="1"/>
  <c r="S293" i="1"/>
  <c r="R293" i="1"/>
  <c r="AB510" i="1"/>
  <c r="AE510" i="1"/>
  <c r="I48" i="6"/>
  <c r="N48" i="6"/>
  <c r="O48" i="6" s="1"/>
  <c r="I347" i="1"/>
  <c r="N347" i="1"/>
  <c r="O347" i="1" s="1"/>
  <c r="S191" i="1"/>
  <c r="R191" i="1"/>
  <c r="N291" i="1"/>
  <c r="O291" i="1" s="1"/>
  <c r="R602" i="1"/>
  <c r="S602" i="1"/>
  <c r="N266" i="1"/>
  <c r="O266" i="1" s="1"/>
  <c r="X266" i="1" s="1"/>
  <c r="I266" i="1"/>
  <c r="X60" i="5"/>
  <c r="AA60" i="5"/>
  <c r="N304" i="1"/>
  <c r="O304" i="1" s="1"/>
  <c r="I304" i="1"/>
  <c r="P42" i="6"/>
  <c r="Q42" i="6" s="1"/>
  <c r="AE415" i="1"/>
  <c r="AB415" i="1"/>
  <c r="AB167" i="1"/>
  <c r="AE167" i="1"/>
  <c r="N833" i="1"/>
  <c r="O833" i="1" s="1"/>
  <c r="I9" i="5"/>
  <c r="N45" i="3"/>
  <c r="O45" i="3" s="1"/>
  <c r="I45" i="3"/>
  <c r="AB362" i="1"/>
  <c r="AE362" i="1"/>
  <c r="AE363" i="1" s="1"/>
  <c r="N386" i="1"/>
  <c r="O386" i="1" s="1"/>
  <c r="N306" i="1"/>
  <c r="O306" i="1" s="1"/>
  <c r="I306" i="1"/>
  <c r="P54" i="3"/>
  <c r="N63" i="6"/>
  <c r="O63" i="6" s="1"/>
  <c r="I63" i="6"/>
  <c r="R725" i="1"/>
  <c r="S725" i="1"/>
  <c r="AB275" i="1"/>
  <c r="AE275" i="1"/>
  <c r="S833" i="1"/>
  <c r="R833" i="1"/>
  <c r="AE137" i="1"/>
  <c r="AB137" i="1"/>
  <c r="AB745" i="1"/>
  <c r="AE745" i="1"/>
  <c r="AE365" i="1"/>
  <c r="AB365" i="1"/>
  <c r="P79" i="6"/>
  <c r="Q79" i="6" s="1"/>
  <c r="P67" i="3"/>
  <c r="Q67" i="3" s="1"/>
  <c r="I146" i="3"/>
  <c r="AB796" i="1"/>
  <c r="AE796" i="1"/>
  <c r="AB613" i="1"/>
  <c r="AE613" i="1"/>
  <c r="N48" i="8"/>
  <c r="O48" i="8" s="1"/>
  <c r="I48" i="8"/>
  <c r="R15" i="1"/>
  <c r="S15" i="1"/>
  <c r="N128" i="1"/>
  <c r="O128" i="1" s="1"/>
  <c r="I128" i="1"/>
  <c r="R306" i="1"/>
  <c r="S306" i="1"/>
  <c r="AB492" i="1"/>
  <c r="AB489" i="1"/>
  <c r="AE489" i="1"/>
  <c r="I601" i="1"/>
  <c r="I227" i="1"/>
  <c r="N227" i="1"/>
  <c r="O227" i="1" s="1"/>
  <c r="X227" i="1" s="1"/>
  <c r="I725" i="1"/>
  <c r="N725" i="1"/>
  <c r="O725" i="1" s="1"/>
  <c r="X725" i="1" s="1"/>
  <c r="X77" i="6"/>
  <c r="AA77" i="6"/>
  <c r="AB669" i="1"/>
  <c r="AE669" i="1"/>
  <c r="AA30" i="5"/>
  <c r="X30" i="5"/>
  <c r="I603" i="1"/>
  <c r="N603" i="1"/>
  <c r="O603" i="1" s="1"/>
  <c r="AB577" i="1"/>
  <c r="AE577" i="1"/>
  <c r="P114" i="3"/>
  <c r="Q114" i="3" s="1"/>
  <c r="P36" i="6"/>
  <c r="Q36" i="6" s="1"/>
  <c r="R329" i="1"/>
  <c r="S329" i="1"/>
  <c r="R50" i="1"/>
  <c r="S50" i="1"/>
  <c r="P793" i="1"/>
  <c r="Q793" i="1" s="1"/>
  <c r="R509" i="1"/>
  <c r="S509" i="1"/>
  <c r="X72" i="5"/>
  <c r="AA72" i="5"/>
  <c r="AB814" i="1"/>
  <c r="AE814" i="1"/>
  <c r="AE458" i="1"/>
  <c r="AB458" i="1"/>
  <c r="I750" i="1"/>
  <c r="N750" i="1"/>
  <c r="O750" i="1" s="1"/>
  <c r="W750" i="1" s="1"/>
  <c r="X57" i="6"/>
  <c r="AA57" i="6"/>
  <c r="AB253" i="1"/>
  <c r="AE253" i="1"/>
  <c r="N136" i="3"/>
  <c r="O136" i="3" s="1"/>
  <c r="I136" i="3"/>
  <c r="I107" i="1"/>
  <c r="N107" i="1"/>
  <c r="O107" i="1" s="1"/>
  <c r="P66" i="5"/>
  <c r="Q66" i="5" s="1"/>
  <c r="I834" i="1"/>
  <c r="N834" i="1"/>
  <c r="O834" i="1" s="1"/>
  <c r="S128" i="1"/>
  <c r="R128" i="1"/>
  <c r="AB625" i="1"/>
  <c r="AE625" i="1"/>
  <c r="AB108" i="3"/>
  <c r="AE108" i="3"/>
  <c r="R132" i="1"/>
  <c r="S132" i="1"/>
  <c r="R601" i="1"/>
  <c r="S601" i="1"/>
  <c r="R384" i="1"/>
  <c r="S384" i="1"/>
  <c r="R227" i="1"/>
  <c r="S227" i="1"/>
  <c r="N572" i="1"/>
  <c r="O572" i="1" s="1"/>
  <c r="I572" i="1"/>
  <c r="AB589" i="1"/>
  <c r="AE589" i="1"/>
  <c r="N696" i="1"/>
  <c r="O696" i="1" s="1"/>
  <c r="I696" i="1"/>
  <c r="AE828" i="1"/>
  <c r="AB828" i="1"/>
  <c r="P570" i="1"/>
  <c r="Q570" i="1" s="1"/>
  <c r="I34" i="1"/>
  <c r="N34" i="1"/>
  <c r="AE383" i="1"/>
  <c r="AB383" i="1"/>
  <c r="N98" i="1"/>
  <c r="O98" i="1" s="1"/>
  <c r="I98" i="1"/>
  <c r="P792" i="1"/>
  <c r="Q792" i="1" s="1"/>
  <c r="N509" i="1"/>
  <c r="O509" i="1" s="1"/>
  <c r="I509" i="1"/>
  <c r="N131" i="3"/>
  <c r="O131" i="3" s="1"/>
  <c r="I131" i="3"/>
  <c r="AB262" i="1"/>
  <c r="AE262" i="1"/>
  <c r="I644" i="1"/>
  <c r="R107" i="1"/>
  <c r="S107" i="1"/>
  <c r="R502" i="1"/>
  <c r="S502" i="1"/>
  <c r="R834" i="1"/>
  <c r="S834" i="1"/>
  <c r="AB721" i="1"/>
  <c r="AE721" i="1"/>
  <c r="P118" i="3"/>
  <c r="Q118" i="3" s="1"/>
  <c r="N453" i="1"/>
  <c r="O453" i="1" s="1"/>
  <c r="N132" i="1"/>
  <c r="O132" i="1" s="1"/>
  <c r="I132" i="1"/>
  <c r="S52" i="1"/>
  <c r="R52" i="1"/>
  <c r="R572" i="1"/>
  <c r="S572" i="1"/>
  <c r="I219" i="1"/>
  <c r="R696" i="1"/>
  <c r="S696" i="1"/>
  <c r="S272" i="1"/>
  <c r="R272" i="1"/>
  <c r="X78" i="6"/>
  <c r="AA78" i="6"/>
  <c r="N540" i="1"/>
  <c r="O540" i="1" s="1"/>
  <c r="I540" i="1"/>
  <c r="AB728" i="1"/>
  <c r="R327" i="1"/>
  <c r="S327" i="1"/>
  <c r="AB175" i="1"/>
  <c r="AE175" i="1"/>
  <c r="S34" i="1"/>
  <c r="R34" i="1"/>
  <c r="N415" i="1"/>
  <c r="O415" i="1" s="1"/>
  <c r="I415" i="1"/>
  <c r="AB782" i="1"/>
  <c r="AE782" i="1"/>
  <c r="AB526" i="1"/>
  <c r="AE526" i="1"/>
  <c r="N854" i="1"/>
  <c r="O854" i="1" s="1"/>
  <c r="I854" i="1"/>
  <c r="AB460" i="1"/>
  <c r="AE460" i="1"/>
  <c r="R829" i="1"/>
  <c r="S829" i="1"/>
  <c r="N200" i="1"/>
  <c r="I200" i="1"/>
  <c r="S249" i="1"/>
  <c r="R249" i="1"/>
  <c r="AB583" i="1"/>
  <c r="AE583" i="1"/>
  <c r="R644" i="1"/>
  <c r="S644" i="1"/>
  <c r="P53" i="6"/>
  <c r="Q53" i="6" s="1"/>
  <c r="S175" i="1"/>
  <c r="R175" i="1"/>
  <c r="P67" i="5"/>
  <c r="Q67" i="5" s="1"/>
  <c r="AB403" i="1"/>
  <c r="AE403" i="1"/>
  <c r="S133" i="1"/>
  <c r="R133" i="1"/>
  <c r="N59" i="6"/>
  <c r="O59" i="6" s="1"/>
  <c r="I502" i="1"/>
  <c r="P59" i="8"/>
  <c r="Q59" i="8" s="1"/>
  <c r="I554" i="1"/>
  <c r="N554" i="1"/>
  <c r="O554" i="1" s="1"/>
  <c r="AB628" i="1"/>
  <c r="AE628" i="1"/>
  <c r="AB767" i="1"/>
  <c r="R377" i="1"/>
  <c r="S377" i="1"/>
  <c r="N488" i="1"/>
  <c r="O488" i="1" s="1"/>
  <c r="I488" i="1"/>
  <c r="P43" i="7"/>
  <c r="Q43" i="7" s="1"/>
  <c r="X72" i="8"/>
  <c r="AA72" i="8"/>
  <c r="AB172" i="1"/>
  <c r="AE172" i="1"/>
  <c r="AB785" i="1"/>
  <c r="AE785" i="1"/>
  <c r="AE397" i="1"/>
  <c r="AB397" i="1"/>
  <c r="S540" i="1"/>
  <c r="R540" i="1"/>
  <c r="N327" i="1"/>
  <c r="O327" i="1" s="1"/>
  <c r="I327" i="1"/>
  <c r="N824" i="1"/>
  <c r="O824" i="1" s="1"/>
  <c r="W824" i="1" s="1"/>
  <c r="AE75" i="3"/>
  <c r="AB75" i="3"/>
  <c r="AE87" i="3"/>
  <c r="AB87" i="3"/>
  <c r="AB706" i="1"/>
  <c r="AE706" i="1"/>
  <c r="P54" i="6"/>
  <c r="Q54" i="6" s="1"/>
  <c r="AB82" i="3"/>
  <c r="AE82" i="3"/>
  <c r="I290" i="1"/>
  <c r="N290" i="1"/>
  <c r="O290" i="1" s="1"/>
  <c r="AB477" i="1"/>
  <c r="AE477" i="1"/>
  <c r="N856" i="1"/>
  <c r="O856" i="1" s="1"/>
  <c r="I856" i="1"/>
  <c r="AB431" i="1"/>
  <c r="AE431" i="1"/>
  <c r="R597" i="1"/>
  <c r="S597" i="1"/>
  <c r="S830" i="1"/>
  <c r="R830" i="1"/>
  <c r="AB605" i="1"/>
  <c r="AE605" i="1"/>
  <c r="I76" i="6"/>
  <c r="N76" i="6"/>
  <c r="O76" i="6" s="1"/>
  <c r="AB88" i="3"/>
  <c r="AE88" i="3"/>
  <c r="AB741" i="1"/>
  <c r="AE741" i="1"/>
  <c r="R604" i="1"/>
  <c r="S604" i="1"/>
  <c r="N210" i="1"/>
  <c r="O210" i="1" s="1"/>
  <c r="W210" i="1" s="1"/>
  <c r="I210" i="1"/>
  <c r="AB338" i="1"/>
  <c r="N876" i="1"/>
  <c r="I876" i="1"/>
  <c r="AA25" i="8"/>
  <c r="X25" i="8"/>
  <c r="S826" i="1"/>
  <c r="R826" i="1"/>
  <c r="AB710" i="1"/>
  <c r="AE710" i="1"/>
  <c r="N576" i="1"/>
  <c r="O576" i="1" s="1"/>
  <c r="I576" i="1"/>
  <c r="I46" i="8"/>
  <c r="N46" i="8"/>
  <c r="O46" i="8" s="1"/>
  <c r="I501" i="1"/>
  <c r="N501" i="1"/>
  <c r="O501" i="1" s="1"/>
  <c r="N597" i="1"/>
  <c r="O597" i="1" s="1"/>
  <c r="AB145" i="3"/>
  <c r="AE145" i="3"/>
  <c r="N430" i="1"/>
  <c r="O430" i="1" s="1"/>
  <c r="I430" i="1"/>
  <c r="P143" i="3"/>
  <c r="Q143" i="3" s="1"/>
  <c r="S197" i="1"/>
  <c r="R197" i="1"/>
  <c r="R210" i="1"/>
  <c r="S210" i="1"/>
  <c r="N138" i="3"/>
  <c r="O138" i="3" s="1"/>
  <c r="I138" i="3"/>
  <c r="R524" i="1"/>
  <c r="S524" i="1"/>
  <c r="R638" i="1"/>
  <c r="S638" i="1"/>
  <c r="AB95" i="1"/>
  <c r="AE95" i="1"/>
  <c r="AB563" i="1"/>
  <c r="S501" i="1"/>
  <c r="R501" i="1"/>
  <c r="N403" i="1"/>
  <c r="O403" i="1" s="1"/>
  <c r="I465" i="1"/>
  <c r="AA68" i="5"/>
  <c r="X68" i="5"/>
  <c r="AB114" i="3"/>
  <c r="AE114" i="3"/>
  <c r="I142" i="3"/>
  <c r="N142" i="3"/>
  <c r="O142" i="3" s="1"/>
  <c r="X47" i="8"/>
  <c r="AA47" i="8"/>
  <c r="S166" i="3"/>
  <c r="R166" i="3"/>
  <c r="X166" i="3"/>
  <c r="W166" i="3"/>
  <c r="S430" i="1"/>
  <c r="R430" i="1"/>
  <c r="I307" i="1"/>
  <c r="N307" i="1"/>
  <c r="O307" i="1" s="1"/>
  <c r="N387" i="1"/>
  <c r="O387" i="1" s="1"/>
  <c r="X387" i="1" s="1"/>
  <c r="I387" i="1"/>
  <c r="N638" i="1"/>
  <c r="O638" i="1" s="1"/>
  <c r="P70" i="1"/>
  <c r="Q70" i="1" s="1"/>
  <c r="N486" i="1"/>
  <c r="O486" i="1" s="1"/>
  <c r="I486" i="1"/>
  <c r="S400" i="1"/>
  <c r="R400" i="1"/>
  <c r="AB171" i="1"/>
  <c r="AE171" i="1"/>
  <c r="S461" i="1"/>
  <c r="R461" i="1"/>
  <c r="AB46" i="1"/>
  <c r="AE46" i="1"/>
  <c r="R675" i="1"/>
  <c r="S675" i="1"/>
  <c r="P503" i="1"/>
  <c r="Q503" i="1" s="1"/>
  <c r="AE341" i="1"/>
  <c r="AB341" i="1"/>
  <c r="S403" i="1"/>
  <c r="R403" i="1"/>
  <c r="AB449" i="1"/>
  <c r="P45" i="6"/>
  <c r="R514" i="1"/>
  <c r="S514" i="1"/>
  <c r="I796" i="1"/>
  <c r="N796" i="1"/>
  <c r="O796" i="1" s="1"/>
  <c r="AE606" i="1"/>
  <c r="AB606" i="1"/>
  <c r="S164" i="1"/>
  <c r="R164" i="1"/>
  <c r="P43" i="1"/>
  <c r="Q43" i="1" s="1"/>
  <c r="N52" i="6"/>
  <c r="O52" i="6" s="1"/>
  <c r="S402" i="1"/>
  <c r="R402" i="1"/>
  <c r="P163" i="1"/>
  <c r="Q163" i="1" s="1"/>
  <c r="AB574" i="1"/>
  <c r="AE574" i="1"/>
  <c r="AB398" i="1"/>
  <c r="N134" i="1"/>
  <c r="O134" i="1" s="1"/>
  <c r="I134" i="1"/>
  <c r="I483" i="1"/>
  <c r="N483" i="1"/>
  <c r="O483" i="1" s="1"/>
  <c r="X483" i="1" s="1"/>
  <c r="I487" i="1"/>
  <c r="N487" i="1"/>
  <c r="O487" i="1" s="1"/>
  <c r="R307" i="1"/>
  <c r="S307" i="1"/>
  <c r="P130" i="1"/>
  <c r="Q130" i="1" s="1"/>
  <c r="I21" i="1"/>
  <c r="N21" i="1"/>
  <c r="O21" i="1" s="1"/>
  <c r="N774" i="1"/>
  <c r="O774" i="1" s="1"/>
  <c r="I774" i="1"/>
  <c r="S486" i="1"/>
  <c r="R486" i="1"/>
  <c r="I400" i="1"/>
  <c r="N400" i="1"/>
  <c r="O400" i="1" s="1"/>
  <c r="W400" i="1" s="1"/>
  <c r="I461" i="1"/>
  <c r="N461" i="1"/>
  <c r="O461" i="1" s="1"/>
  <c r="S716" i="1"/>
  <c r="R716" i="1"/>
  <c r="AB12" i="3"/>
  <c r="AE12" i="3"/>
  <c r="S195" i="1"/>
  <c r="R195" i="1"/>
  <c r="AB214" i="1"/>
  <c r="AE214" i="1"/>
  <c r="I52" i="5"/>
  <c r="S560" i="1"/>
  <c r="R560" i="1"/>
  <c r="AE567" i="1"/>
  <c r="AB567" i="1"/>
  <c r="N29" i="6"/>
  <c r="I514" i="1"/>
  <c r="N514" i="1"/>
  <c r="O514" i="1" s="1"/>
  <c r="AA31" i="7"/>
  <c r="X31" i="7"/>
  <c r="I738" i="1"/>
  <c r="N738" i="1"/>
  <c r="O738" i="1" s="1"/>
  <c r="AB716" i="1"/>
  <c r="AE716" i="1"/>
  <c r="P18" i="1"/>
  <c r="P33" i="8"/>
  <c r="Q33" i="8" s="1"/>
  <c r="N674" i="1"/>
  <c r="O674" i="1" s="1"/>
  <c r="I674" i="1"/>
  <c r="S21" i="1"/>
  <c r="R21" i="1"/>
  <c r="AB532" i="1"/>
  <c r="R774" i="1"/>
  <c r="S774" i="1"/>
  <c r="S208" i="1"/>
  <c r="R208" i="1"/>
  <c r="R157" i="1"/>
  <c r="S157" i="1"/>
  <c r="N446" i="1"/>
  <c r="O446" i="1" s="1"/>
  <c r="I446" i="1"/>
  <c r="I860" i="1"/>
  <c r="N860" i="1"/>
  <c r="O860" i="1" s="1"/>
  <c r="I381" i="1"/>
  <c r="X69" i="5"/>
  <c r="AA69" i="5"/>
  <c r="I185" i="1"/>
  <c r="N797" i="1"/>
  <c r="O797" i="1" s="1"/>
  <c r="I797" i="1"/>
  <c r="AB554" i="1"/>
  <c r="AE554" i="1"/>
  <c r="N116" i="1"/>
  <c r="O116" i="1" s="1"/>
  <c r="X116" i="1" s="1"/>
  <c r="I116" i="1"/>
  <c r="N560" i="1"/>
  <c r="O560" i="1" s="1"/>
  <c r="AB545" i="1"/>
  <c r="AE545" i="1"/>
  <c r="I451" i="1"/>
  <c r="N451" i="1"/>
  <c r="O451" i="1" s="1"/>
  <c r="R366" i="1"/>
  <c r="S366" i="1"/>
  <c r="AB47" i="3"/>
  <c r="AE47" i="3"/>
  <c r="P112" i="3"/>
  <c r="Q112" i="3" s="1"/>
  <c r="AE244" i="1"/>
  <c r="AB244" i="1"/>
  <c r="N59" i="3"/>
  <c r="I59" i="3"/>
  <c r="AB720" i="1"/>
  <c r="AE720" i="1"/>
  <c r="N784" i="1"/>
  <c r="O784" i="1" s="1"/>
  <c r="I784" i="1"/>
  <c r="X22" i="8"/>
  <c r="S77" i="1"/>
  <c r="R77" i="1"/>
  <c r="X69" i="8"/>
  <c r="AA69" i="8"/>
  <c r="S516" i="1"/>
  <c r="R516" i="1"/>
  <c r="AB137" i="3"/>
  <c r="AE137" i="3"/>
  <c r="X71" i="5"/>
  <c r="AA71" i="5"/>
  <c r="AB420" i="1"/>
  <c r="AE420" i="1"/>
  <c r="P555" i="1"/>
  <c r="Q555" i="1" s="1"/>
  <c r="S674" i="1"/>
  <c r="R674" i="1"/>
  <c r="S239" i="1"/>
  <c r="R239" i="1"/>
  <c r="I208" i="1"/>
  <c r="I157" i="1"/>
  <c r="N157" i="1"/>
  <c r="O157" i="1" s="1"/>
  <c r="X157" i="1" s="1"/>
  <c r="R446" i="1"/>
  <c r="S446" i="1"/>
  <c r="N72" i="3"/>
  <c r="O72" i="3" s="1"/>
  <c r="I72" i="3"/>
  <c r="S778" i="1"/>
  <c r="R778" i="1"/>
  <c r="N865" i="1"/>
  <c r="O865" i="1" s="1"/>
  <c r="I865" i="1"/>
  <c r="AE381" i="1"/>
  <c r="AB381" i="1"/>
  <c r="N484" i="1"/>
  <c r="O484" i="1" s="1"/>
  <c r="I484" i="1"/>
  <c r="S116" i="1"/>
  <c r="R116" i="1"/>
  <c r="I879" i="1"/>
  <c r="N879" i="1"/>
  <c r="O879" i="1" s="1"/>
  <c r="R118" i="1"/>
  <c r="S118" i="1"/>
  <c r="AB321" i="1"/>
  <c r="AE321" i="1"/>
  <c r="I114" i="3"/>
  <c r="N114" i="3"/>
  <c r="O114" i="3" s="1"/>
  <c r="I817" i="1"/>
  <c r="N11" i="3"/>
  <c r="I11" i="3"/>
  <c r="N877" i="1"/>
  <c r="O877" i="1" s="1"/>
  <c r="I877" i="1"/>
  <c r="P83" i="3"/>
  <c r="Q83" i="3" s="1"/>
  <c r="N469" i="1"/>
  <c r="O469" i="1" s="1"/>
  <c r="I469" i="1"/>
  <c r="N126" i="1"/>
  <c r="O126" i="1" s="1"/>
  <c r="X126" i="1" s="1"/>
  <c r="AB141" i="1"/>
  <c r="AE141" i="1"/>
  <c r="N49" i="8"/>
  <c r="O49" i="8" s="1"/>
  <c r="I49" i="8"/>
  <c r="N98" i="3"/>
  <c r="O98" i="3" s="1"/>
  <c r="S99" i="1"/>
  <c r="R99" i="1"/>
  <c r="AB660" i="1"/>
  <c r="S154" i="1"/>
  <c r="R154" i="1"/>
  <c r="AB805" i="1"/>
  <c r="AE805" i="1"/>
  <c r="N77" i="1"/>
  <c r="O77" i="1" s="1"/>
  <c r="I77" i="1"/>
  <c r="N767" i="1"/>
  <c r="O767" i="1" s="1"/>
  <c r="N448" i="1"/>
  <c r="O448" i="1" s="1"/>
  <c r="W448" i="1" s="1"/>
  <c r="I448" i="1"/>
  <c r="I105" i="3"/>
  <c r="N105" i="3"/>
  <c r="O105" i="3" s="1"/>
  <c r="I71" i="8"/>
  <c r="N71" i="8"/>
  <c r="O71" i="8" s="1"/>
  <c r="AB81" i="1"/>
  <c r="AE81" i="1"/>
  <c r="I516" i="1"/>
  <c r="AB759" i="1"/>
  <c r="AE759" i="1"/>
  <c r="AB168" i="3"/>
  <c r="AE168" i="3"/>
  <c r="S54" i="1"/>
  <c r="R54" i="1"/>
  <c r="X39" i="7"/>
  <c r="AA39" i="7"/>
  <c r="N265" i="1"/>
  <c r="O265" i="1" s="1"/>
  <c r="I265" i="1"/>
  <c r="N778" i="1"/>
  <c r="O778" i="1" s="1"/>
  <c r="I778" i="1"/>
  <c r="AB434" i="1"/>
  <c r="AE434" i="1"/>
  <c r="N612" i="1"/>
  <c r="O612" i="1" s="1"/>
  <c r="I612" i="1"/>
  <c r="N135" i="1"/>
  <c r="O135" i="1" s="1"/>
  <c r="I135" i="1"/>
  <c r="N118" i="1"/>
  <c r="O118" i="1" s="1"/>
  <c r="W118" i="1" s="1"/>
  <c r="I118" i="1"/>
  <c r="N835" i="1"/>
  <c r="O835" i="1" s="1"/>
  <c r="P429" i="1"/>
  <c r="Q429" i="1" s="1"/>
  <c r="AB190" i="1"/>
  <c r="AE190" i="1"/>
  <c r="I435" i="1"/>
  <c r="N435" i="1"/>
  <c r="O435" i="1" s="1"/>
  <c r="AB482" i="1"/>
  <c r="AE482" i="1"/>
  <c r="AB30" i="1"/>
  <c r="AE30" i="1"/>
  <c r="N161" i="1"/>
  <c r="O161" i="1" s="1"/>
  <c r="I161" i="1"/>
  <c r="S265" i="1"/>
  <c r="R265" i="1"/>
  <c r="N142" i="1"/>
  <c r="O142" i="1" s="1"/>
  <c r="I142" i="1"/>
  <c r="N6" i="8"/>
  <c r="I6" i="8"/>
  <c r="I287" i="1"/>
  <c r="N287" i="1"/>
  <c r="O287" i="1" s="1"/>
  <c r="X287" i="1" s="1"/>
  <c r="N13" i="3"/>
  <c r="O13" i="3" s="1"/>
  <c r="I13" i="3"/>
  <c r="I50" i="6"/>
  <c r="N50" i="6"/>
  <c r="O50" i="6" s="1"/>
  <c r="P140" i="3"/>
  <c r="Q140" i="3" s="1"/>
  <c r="R135" i="1"/>
  <c r="S135" i="1"/>
  <c r="AB165" i="3"/>
  <c r="AE165" i="3"/>
  <c r="AA29" i="8"/>
  <c r="AA30" i="8" s="1"/>
  <c r="X29" i="8"/>
  <c r="R835" i="1"/>
  <c r="S835" i="1"/>
  <c r="I599" i="1"/>
  <c r="R583" i="1"/>
  <c r="S583" i="1"/>
  <c r="R243" i="1"/>
  <c r="S243" i="1"/>
  <c r="N497" i="1"/>
  <c r="O497" i="1" s="1"/>
  <c r="I497" i="1"/>
  <c r="AB84" i="1"/>
  <c r="AE84" i="1"/>
  <c r="N802" i="1"/>
  <c r="O802" i="1" s="1"/>
  <c r="N42" i="5"/>
  <c r="O42" i="5" s="1"/>
  <c r="I408" i="1"/>
  <c r="N408" i="1"/>
  <c r="O408" i="1" s="1"/>
  <c r="AB159" i="1"/>
  <c r="P12" i="7"/>
  <c r="AB226" i="1"/>
  <c r="AE226" i="1"/>
  <c r="AE228" i="1" s="1"/>
  <c r="R475" i="1"/>
  <c r="S475" i="1"/>
  <c r="I294" i="1"/>
  <c r="I104" i="3"/>
  <c r="N104" i="3"/>
  <c r="O104" i="3" s="1"/>
  <c r="AB80" i="1"/>
  <c r="R161" i="1"/>
  <c r="S161" i="1"/>
  <c r="P130" i="3"/>
  <c r="Q130" i="3" s="1"/>
  <c r="AB42" i="1"/>
  <c r="AE42" i="1"/>
  <c r="N462" i="1"/>
  <c r="O462" i="1" s="1"/>
  <c r="R93" i="1"/>
  <c r="S93" i="1"/>
  <c r="X9" i="7"/>
  <c r="AA9" i="7"/>
  <c r="AA10" i="7" s="1"/>
  <c r="R287" i="1"/>
  <c r="S287" i="1"/>
  <c r="I513" i="1"/>
  <c r="AB809" i="1"/>
  <c r="AE283" i="1"/>
  <c r="AB283" i="1"/>
  <c r="N73" i="8"/>
  <c r="O73" i="8" s="1"/>
  <c r="I73" i="8"/>
  <c r="X46" i="5"/>
  <c r="R534" i="1"/>
  <c r="S534" i="1"/>
  <c r="R599" i="1"/>
  <c r="S599" i="1"/>
  <c r="N172" i="1"/>
  <c r="O172" i="1" s="1"/>
  <c r="I243" i="1"/>
  <c r="N35" i="1"/>
  <c r="O35" i="1" s="1"/>
  <c r="I35" i="1"/>
  <c r="N126" i="3"/>
  <c r="O126" i="3" s="1"/>
  <c r="N9" i="8"/>
  <c r="I9" i="8"/>
  <c r="P56" i="5"/>
  <c r="Q56" i="5" s="1"/>
  <c r="X46" i="8"/>
  <c r="R273" i="1"/>
  <c r="S273" i="1"/>
  <c r="X19" i="5"/>
  <c r="AA19" i="5"/>
  <c r="AA20" i="5" s="1"/>
  <c r="R291" i="1"/>
  <c r="S291" i="1"/>
  <c r="N496" i="1"/>
  <c r="O496" i="1" s="1"/>
  <c r="X496" i="1" s="1"/>
  <c r="S723" i="1"/>
  <c r="R723" i="1"/>
  <c r="R320" i="1"/>
  <c r="S320" i="1"/>
  <c r="N718" i="1"/>
  <c r="O718" i="1" s="1"/>
  <c r="I718" i="1"/>
  <c r="AE597" i="1"/>
  <c r="AB597" i="1"/>
  <c r="I88" i="3"/>
  <c r="AB94" i="1"/>
  <c r="AE94" i="1"/>
  <c r="I671" i="1"/>
  <c r="N671" i="1"/>
  <c r="O671" i="1" s="1"/>
  <c r="R305" i="1"/>
  <c r="S305" i="1"/>
  <c r="Q439" i="1"/>
  <c r="P440" i="1"/>
  <c r="I169" i="1"/>
  <c r="N237" i="1"/>
  <c r="O237" i="1" s="1"/>
  <c r="W237" i="1" s="1"/>
  <c r="P51" i="5"/>
  <c r="Q51" i="5" s="1"/>
  <c r="N223" i="1"/>
  <c r="O223" i="1" s="1"/>
  <c r="I533" i="1"/>
  <c r="N533" i="1"/>
  <c r="O533" i="1" s="1"/>
  <c r="R166" i="1"/>
  <c r="W166" i="1"/>
  <c r="S166" i="1"/>
  <c r="S69" i="1"/>
  <c r="R69" i="1"/>
  <c r="S596" i="1"/>
  <c r="R596" i="1"/>
  <c r="N145" i="3"/>
  <c r="O145" i="3" s="1"/>
  <c r="N726" i="1"/>
  <c r="O726" i="1" s="1"/>
  <c r="AB652" i="1"/>
  <c r="AE652" i="1"/>
  <c r="I121" i="1"/>
  <c r="N121" i="1"/>
  <c r="O121" i="1" s="1"/>
  <c r="X121" i="1" s="1"/>
  <c r="N60" i="5"/>
  <c r="O60" i="5" s="1"/>
  <c r="AB121" i="3"/>
  <c r="AB247" i="1"/>
  <c r="AE247" i="1"/>
  <c r="I726" i="1"/>
  <c r="AE408" i="1"/>
  <c r="AB408" i="1"/>
  <c r="N45" i="7"/>
  <c r="O45" i="7" s="1"/>
  <c r="AB650" i="1"/>
  <c r="AE650" i="1"/>
  <c r="I117" i="3"/>
  <c r="N117" i="3"/>
  <c r="O117" i="3" s="1"/>
  <c r="AB791" i="1"/>
  <c r="AE791" i="1"/>
  <c r="N154" i="3"/>
  <c r="O154" i="3" s="1"/>
  <c r="P154" i="3"/>
  <c r="Q154" i="3" s="1"/>
  <c r="AE154" i="3"/>
  <c r="R237" i="1"/>
  <c r="S237" i="1"/>
  <c r="N432" i="1"/>
  <c r="O432" i="1" s="1"/>
  <c r="I432" i="1"/>
  <c r="P49" i="6"/>
  <c r="Q49" i="6" s="1"/>
  <c r="AB355" i="1"/>
  <c r="AE355" i="1"/>
  <c r="AE356" i="1" s="1"/>
  <c r="R623" i="1"/>
  <c r="S623" i="1"/>
  <c r="P40" i="7"/>
  <c r="Q40" i="7" s="1"/>
  <c r="AE575" i="1"/>
  <c r="AB575" i="1"/>
  <c r="AB120" i="1"/>
  <c r="AE120" i="1"/>
  <c r="S121" i="1"/>
  <c r="R121" i="1"/>
  <c r="W121" i="1"/>
  <c r="AB26" i="1"/>
  <c r="AE26" i="1"/>
  <c r="AB571" i="1"/>
  <c r="AE571" i="1"/>
  <c r="AB726" i="1"/>
  <c r="AE726" i="1"/>
  <c r="AB430" i="1"/>
  <c r="AE430" i="1"/>
  <c r="R828" i="1"/>
  <c r="S828" i="1"/>
  <c r="P840" i="1"/>
  <c r="Q840" i="1" s="1"/>
  <c r="AE840" i="1"/>
  <c r="N840" i="1"/>
  <c r="O840" i="1" s="1"/>
  <c r="AB67" i="1"/>
  <c r="AE67" i="1"/>
  <c r="N721" i="1"/>
  <c r="O721" i="1" s="1"/>
  <c r="AB576" i="1"/>
  <c r="AE576" i="1"/>
  <c r="N571" i="1"/>
  <c r="O571" i="1" s="1"/>
  <c r="I571" i="1"/>
  <c r="I319" i="1"/>
  <c r="N319" i="1"/>
  <c r="O319" i="1" s="1"/>
  <c r="AB530" i="1"/>
  <c r="AE530" i="1"/>
  <c r="P54" i="8"/>
  <c r="Q54" i="8" s="1"/>
  <c r="Q375" i="1"/>
  <c r="P389" i="1"/>
  <c r="N95" i="1"/>
  <c r="O95" i="1" s="1"/>
  <c r="AB110" i="1"/>
  <c r="AE110" i="1"/>
  <c r="P334" i="1"/>
  <c r="Q334" i="1" s="1"/>
  <c r="AB99" i="3"/>
  <c r="AE99" i="3"/>
  <c r="I588" i="1"/>
  <c r="AB551" i="1"/>
  <c r="AE551" i="1"/>
  <c r="S539" i="1"/>
  <c r="R539" i="1"/>
  <c r="AE366" i="1"/>
  <c r="AB366" i="1"/>
  <c r="N140" i="3"/>
  <c r="O140" i="3" s="1"/>
  <c r="N77" i="6"/>
  <c r="O77" i="6" s="1"/>
  <c r="R531" i="1"/>
  <c r="S531" i="1"/>
  <c r="AB775" i="1"/>
  <c r="AE775" i="1"/>
  <c r="AB117" i="1"/>
  <c r="S571" i="1"/>
  <c r="R571" i="1"/>
  <c r="R766" i="1"/>
  <c r="S766" i="1"/>
  <c r="I698" i="1"/>
  <c r="N698" i="1"/>
  <c r="O698" i="1" s="1"/>
  <c r="N95" i="3"/>
  <c r="O95" i="3" s="1"/>
  <c r="S505" i="1"/>
  <c r="R505" i="1"/>
  <c r="I179" i="1"/>
  <c r="N179" i="1"/>
  <c r="O179" i="1" s="1"/>
  <c r="R769" i="1"/>
  <c r="S769" i="1"/>
  <c r="I191" i="1"/>
  <c r="N191" i="1"/>
  <c r="O191" i="1" s="1"/>
  <c r="W191" i="1" s="1"/>
  <c r="AB30" i="3"/>
  <c r="AE30" i="3"/>
  <c r="I404" i="1"/>
  <c r="AE161" i="1"/>
  <c r="AB161" i="1"/>
  <c r="I858" i="1"/>
  <c r="N858" i="1"/>
  <c r="O858" i="1" s="1"/>
  <c r="R588" i="1"/>
  <c r="S588" i="1"/>
  <c r="N788" i="1"/>
  <c r="O788" i="1" s="1"/>
  <c r="N539" i="1"/>
  <c r="O539" i="1" s="1"/>
  <c r="X539" i="1" s="1"/>
  <c r="I539" i="1"/>
  <c r="R485" i="1"/>
  <c r="S485" i="1"/>
  <c r="I808" i="1"/>
  <c r="N808" i="1"/>
  <c r="O808" i="1" s="1"/>
  <c r="S783" i="1"/>
  <c r="R783" i="1"/>
  <c r="AB322" i="1"/>
  <c r="AE322" i="1"/>
  <c r="R584" i="1"/>
  <c r="S584" i="1"/>
  <c r="AB531" i="1"/>
  <c r="AE531" i="1"/>
  <c r="X53" i="7"/>
  <c r="AA53" i="7"/>
  <c r="I853" i="1"/>
  <c r="N853" i="1"/>
  <c r="O853" i="1" s="1"/>
  <c r="AB118" i="1"/>
  <c r="AE118" i="1"/>
  <c r="N766" i="1"/>
  <c r="O766" i="1" s="1"/>
  <c r="I809" i="1"/>
  <c r="N809" i="1"/>
  <c r="O809" i="1" s="1"/>
  <c r="X809" i="1" s="1"/>
  <c r="N141" i="1"/>
  <c r="O141" i="1" s="1"/>
  <c r="N569" i="1"/>
  <c r="O569" i="1" s="1"/>
  <c r="P50" i="7"/>
  <c r="Q50" i="7" s="1"/>
  <c r="I617" i="1"/>
  <c r="N617" i="1"/>
  <c r="O617" i="1" s="1"/>
  <c r="W617" i="1" s="1"/>
  <c r="N402" i="1"/>
  <c r="O402" i="1" s="1"/>
  <c r="AB601" i="1"/>
  <c r="AE601" i="1"/>
  <c r="I42" i="6"/>
  <c r="N42" i="6"/>
  <c r="O42" i="6" s="1"/>
  <c r="S322" i="1"/>
  <c r="R322" i="1"/>
  <c r="X44" i="8"/>
  <c r="AA44" i="8"/>
  <c r="S181" i="1"/>
  <c r="R181" i="1"/>
  <c r="N485" i="1"/>
  <c r="O485" i="1" s="1"/>
  <c r="S565" i="1"/>
  <c r="R565" i="1"/>
  <c r="AB772" i="1"/>
  <c r="N783" i="1"/>
  <c r="O783" i="1" s="1"/>
  <c r="I783" i="1"/>
  <c r="I666" i="1"/>
  <c r="N666" i="1"/>
  <c r="O666" i="1" s="1"/>
  <c r="X666" i="1" s="1"/>
  <c r="I868" i="1"/>
  <c r="N868" i="1"/>
  <c r="O868" i="1" s="1"/>
  <c r="X26" i="8"/>
  <c r="AA26" i="8"/>
  <c r="N102" i="1"/>
  <c r="O102" i="1" s="1"/>
  <c r="S676" i="1"/>
  <c r="R676" i="1"/>
  <c r="I827" i="1"/>
  <c r="N827" i="1"/>
  <c r="O827" i="1" s="1"/>
  <c r="W827" i="1" s="1"/>
  <c r="S532" i="1"/>
  <c r="R532" i="1"/>
  <c r="AB142" i="1"/>
  <c r="N322" i="1"/>
  <c r="O322" i="1" s="1"/>
  <c r="R633" i="1"/>
  <c r="S633" i="1"/>
  <c r="I794" i="1"/>
  <c r="N794" i="1"/>
  <c r="O794" i="1" s="1"/>
  <c r="S26" i="1"/>
  <c r="R26" i="1"/>
  <c r="S757" i="1"/>
  <c r="R757" i="1"/>
  <c r="I565" i="1"/>
  <c r="S184" i="1"/>
  <c r="R184" i="1"/>
  <c r="AB505" i="1"/>
  <c r="AE505" i="1"/>
  <c r="X6" i="5"/>
  <c r="AA6" i="5"/>
  <c r="AA7" i="5" s="1"/>
  <c r="R102" i="1"/>
  <c r="S102" i="1"/>
  <c r="I148" i="1"/>
  <c r="N148" i="1"/>
  <c r="O148" i="1" s="1"/>
  <c r="W148" i="1" s="1"/>
  <c r="N115" i="3"/>
  <c r="O115" i="3" s="1"/>
  <c r="I115" i="3"/>
  <c r="AE100" i="1"/>
  <c r="AB100" i="1"/>
  <c r="X37" i="6"/>
  <c r="AA37" i="6"/>
  <c r="P231" i="1"/>
  <c r="Q231" i="1" s="1"/>
  <c r="R140" i="1"/>
  <c r="S140" i="1"/>
  <c r="AB765" i="1"/>
  <c r="P78" i="6"/>
  <c r="Q78" i="6" s="1"/>
  <c r="P635" i="1"/>
  <c r="Q635" i="1" s="1"/>
  <c r="I613" i="1"/>
  <c r="N613" i="1"/>
  <c r="O613" i="1" s="1"/>
  <c r="AB377" i="1"/>
  <c r="AE377" i="1"/>
  <c r="S603" i="1"/>
  <c r="R603" i="1"/>
  <c r="N442" i="1"/>
  <c r="O442" i="1" s="1"/>
  <c r="X442" i="1" s="1"/>
  <c r="I442" i="1"/>
  <c r="AE573" i="1"/>
  <c r="AB573" i="1"/>
  <c r="I532" i="1"/>
  <c r="N532" i="1"/>
  <c r="O532" i="1" s="1"/>
  <c r="W532" i="1" s="1"/>
  <c r="AB423" i="1"/>
  <c r="AE423" i="1"/>
  <c r="S794" i="1"/>
  <c r="R794" i="1"/>
  <c r="N26" i="1"/>
  <c r="O26" i="1" s="1"/>
  <c r="AB263" i="1"/>
  <c r="I792" i="1"/>
  <c r="N792" i="1"/>
  <c r="O792" i="1" s="1"/>
  <c r="AE508" i="1"/>
  <c r="AB508" i="1"/>
  <c r="I184" i="1"/>
  <c r="N184" i="1"/>
  <c r="O184" i="1" s="1"/>
  <c r="AB115" i="3"/>
  <c r="AE115" i="3"/>
  <c r="N135" i="3"/>
  <c r="O135" i="3" s="1"/>
  <c r="I135" i="3"/>
  <c r="AB537" i="1"/>
  <c r="AE537" i="1"/>
  <c r="S40" i="1"/>
  <c r="R40" i="1"/>
  <c r="N76" i="3"/>
  <c r="O76" i="3" s="1"/>
  <c r="I76" i="3"/>
  <c r="AB837" i="1"/>
  <c r="AE837" i="1"/>
  <c r="P37" i="8"/>
  <c r="N58" i="6"/>
  <c r="O58" i="6" s="1"/>
  <c r="I58" i="6"/>
  <c r="AB484" i="1"/>
  <c r="AE484" i="1"/>
  <c r="AE304" i="1"/>
  <c r="AB304" i="1"/>
  <c r="AB803" i="1"/>
  <c r="AE803" i="1"/>
  <c r="R92" i="1"/>
  <c r="S92" i="1"/>
  <c r="AB470" i="1"/>
  <c r="AE470" i="1"/>
  <c r="S574" i="1"/>
  <c r="R574" i="1"/>
  <c r="AE555" i="1"/>
  <c r="AB555" i="1"/>
  <c r="P46" i="1"/>
  <c r="AB278" i="1"/>
  <c r="AE278" i="1"/>
  <c r="R787" i="1"/>
  <c r="S787" i="1"/>
  <c r="I254" i="1"/>
  <c r="N254" i="1"/>
  <c r="O254" i="1" s="1"/>
  <c r="AE569" i="1"/>
  <c r="AB569" i="1"/>
  <c r="N581" i="1"/>
  <c r="O581" i="1" s="1"/>
  <c r="X41" i="6"/>
  <c r="AA41" i="6"/>
  <c r="N739" i="1"/>
  <c r="O739" i="1" s="1"/>
  <c r="I739" i="1"/>
  <c r="N372" i="1"/>
  <c r="O372" i="1" s="1"/>
  <c r="I372" i="1"/>
  <c r="AE246" i="1"/>
  <c r="AB246" i="1"/>
  <c r="N116" i="3"/>
  <c r="O116" i="3" s="1"/>
  <c r="I116" i="3"/>
  <c r="AB96" i="3"/>
  <c r="AE96" i="3"/>
  <c r="P139" i="3"/>
  <c r="Q139" i="3" s="1"/>
  <c r="N878" i="1"/>
  <c r="O878" i="1" s="1"/>
  <c r="I878" i="1"/>
  <c r="AE64" i="1"/>
  <c r="AB64" i="1"/>
  <c r="P165" i="3"/>
  <c r="Q165" i="3" s="1"/>
  <c r="AA51" i="7"/>
  <c r="X51" i="7"/>
  <c r="AA37" i="8"/>
  <c r="X37" i="8"/>
  <c r="N688" i="1"/>
  <c r="O688" i="1" s="1"/>
  <c r="I688" i="1"/>
  <c r="AB248" i="1"/>
  <c r="AE248" i="1"/>
  <c r="N791" i="1"/>
  <c r="O791" i="1" s="1"/>
  <c r="P46" i="7"/>
  <c r="Q46" i="7" s="1"/>
  <c r="X49" i="8"/>
  <c r="AA49" i="8"/>
  <c r="I787" i="1"/>
  <c r="N787" i="1"/>
  <c r="O787" i="1" s="1"/>
  <c r="AE20" i="3"/>
  <c r="I444" i="1"/>
  <c r="R254" i="1"/>
  <c r="S254" i="1"/>
  <c r="AB107" i="3"/>
  <c r="R735" i="1"/>
  <c r="S735" i="1"/>
  <c r="N39" i="7"/>
  <c r="O39" i="7" s="1"/>
  <c r="S662" i="1"/>
  <c r="R662" i="1"/>
  <c r="I22" i="1"/>
  <c r="AB292" i="1"/>
  <c r="AE292" i="1"/>
  <c r="R220" i="1"/>
  <c r="S220" i="1"/>
  <c r="R174" i="1"/>
  <c r="S174" i="1"/>
  <c r="P652" i="1"/>
  <c r="Q652" i="1" s="1"/>
  <c r="R63" i="1"/>
  <c r="S63" i="1"/>
  <c r="N204" i="1"/>
  <c r="O204" i="1" s="1"/>
  <c r="X67" i="8"/>
  <c r="AA67" i="8"/>
  <c r="P894" i="1"/>
  <c r="Q893" i="1"/>
  <c r="S823" i="1"/>
  <c r="R823" i="1"/>
  <c r="I852" i="1"/>
  <c r="N852" i="1"/>
  <c r="O852" i="1" s="1"/>
  <c r="R521" i="1"/>
  <c r="S521" i="1"/>
  <c r="AB274" i="1"/>
  <c r="AE274" i="1"/>
  <c r="AB836" i="1"/>
  <c r="AE836" i="1"/>
  <c r="P30" i="5"/>
  <c r="Q30" i="5" s="1"/>
  <c r="S189" i="1"/>
  <c r="R189" i="1"/>
  <c r="I37" i="1"/>
  <c r="N37" i="1"/>
  <c r="O37" i="1" s="1"/>
  <c r="X37" i="1" s="1"/>
  <c r="I735" i="1"/>
  <c r="I683" i="1"/>
  <c r="AB38" i="1"/>
  <c r="AE38" i="1"/>
  <c r="I831" i="1"/>
  <c r="N831" i="1"/>
  <c r="O831" i="1" s="1"/>
  <c r="AB22" i="1"/>
  <c r="AE22" i="1"/>
  <c r="AB157" i="1"/>
  <c r="N109" i="1"/>
  <c r="O109" i="1" s="1"/>
  <c r="N541" i="1"/>
  <c r="O541" i="1" s="1"/>
  <c r="AB111" i="3"/>
  <c r="AE111" i="3"/>
  <c r="P32" i="8"/>
  <c r="X38" i="8"/>
  <c r="AA38" i="8"/>
  <c r="AB158" i="1"/>
  <c r="AE158" i="1"/>
  <c r="AB612" i="1"/>
  <c r="AE612" i="1"/>
  <c r="AB141" i="3"/>
  <c r="AE141" i="3"/>
  <c r="R493" i="1"/>
  <c r="S493" i="1"/>
  <c r="N86" i="1"/>
  <c r="O86" i="1" s="1"/>
  <c r="N823" i="1"/>
  <c r="AB44" i="3"/>
  <c r="AE44" i="3"/>
  <c r="AE48" i="3" s="1"/>
  <c r="S780" i="1"/>
  <c r="R780" i="1"/>
  <c r="AB780" i="1"/>
  <c r="AE780" i="1"/>
  <c r="P55" i="1"/>
  <c r="Q55" i="1" s="1"/>
  <c r="X70" i="6"/>
  <c r="AA70" i="6"/>
  <c r="R751" i="1"/>
  <c r="S751" i="1"/>
  <c r="S37" i="1"/>
  <c r="R37" i="1"/>
  <c r="I851" i="1"/>
  <c r="N851" i="1"/>
  <c r="O851" i="1" s="1"/>
  <c r="N885" i="1"/>
  <c r="O885" i="1" s="1"/>
  <c r="I885" i="1"/>
  <c r="R109" i="1"/>
  <c r="S109" i="1"/>
  <c r="N190" i="1"/>
  <c r="O190" i="1" s="1"/>
  <c r="I190" i="1"/>
  <c r="S541" i="1"/>
  <c r="R541" i="1"/>
  <c r="AA6" i="8"/>
  <c r="AA7" i="8" s="1"/>
  <c r="X6" i="8"/>
  <c r="AB421" i="1"/>
  <c r="AE421" i="1"/>
  <c r="S111" i="1"/>
  <c r="R111" i="1"/>
  <c r="S631" i="1"/>
  <c r="R631" i="1"/>
  <c r="AB463" i="1"/>
  <c r="AE463" i="1"/>
  <c r="R119" i="1"/>
  <c r="S119" i="1"/>
  <c r="AE654" i="1"/>
  <c r="AB654" i="1"/>
  <c r="X67" i="6"/>
  <c r="N493" i="1"/>
  <c r="O493" i="1" s="1"/>
  <c r="I493" i="1"/>
  <c r="S86" i="1"/>
  <c r="R86" i="1"/>
  <c r="S562" i="1"/>
  <c r="R562" i="1"/>
  <c r="N106" i="1"/>
  <c r="O106" i="1" s="1"/>
  <c r="I106" i="1"/>
  <c r="N29" i="3"/>
  <c r="O29" i="3" s="1"/>
  <c r="I29" i="3"/>
  <c r="R275" i="1"/>
  <c r="S275" i="1"/>
  <c r="N152" i="1"/>
  <c r="O152" i="1" s="1"/>
  <c r="I152" i="1"/>
  <c r="N31" i="3"/>
  <c r="O31" i="3" s="1"/>
  <c r="P494" i="1"/>
  <c r="Q494" i="1" s="1"/>
  <c r="AB252" i="1"/>
  <c r="AE252" i="1"/>
  <c r="N751" i="1"/>
  <c r="O751" i="1" s="1"/>
  <c r="N163" i="1"/>
  <c r="O163" i="1" s="1"/>
  <c r="I163" i="1"/>
  <c r="R731" i="1"/>
  <c r="S731" i="1"/>
  <c r="P61" i="6"/>
  <c r="Q61" i="6" s="1"/>
  <c r="AB326" i="1"/>
  <c r="AE326" i="1"/>
  <c r="AB768" i="1"/>
  <c r="AE768" i="1"/>
  <c r="X58" i="5"/>
  <c r="AA58" i="5"/>
  <c r="AB825" i="1"/>
  <c r="AE825" i="1"/>
  <c r="I15" i="7"/>
  <c r="N15" i="7"/>
  <c r="P80" i="6"/>
  <c r="Q80" i="6" s="1"/>
  <c r="P30" i="7"/>
  <c r="Q30" i="7" s="1"/>
  <c r="P22" i="5"/>
  <c r="S607" i="1"/>
  <c r="R607" i="1"/>
  <c r="N303" i="1"/>
  <c r="O303" i="1" s="1"/>
  <c r="AE570" i="1"/>
  <c r="AB570" i="1"/>
  <c r="N504" i="1"/>
  <c r="O504" i="1" s="1"/>
  <c r="R24" i="1"/>
  <c r="S24" i="1"/>
  <c r="S711" i="1"/>
  <c r="R711" i="1"/>
  <c r="AB376" i="1"/>
  <c r="AE376" i="1"/>
  <c r="R62" i="1"/>
  <c r="S62" i="1"/>
  <c r="AB647" i="1"/>
  <c r="AB112" i="1"/>
  <c r="AE112" i="1"/>
  <c r="N70" i="8"/>
  <c r="O70" i="8" s="1"/>
  <c r="S338" i="1"/>
  <c r="R338" i="1"/>
  <c r="AB162" i="1"/>
  <c r="AE162" i="1"/>
  <c r="R770" i="1"/>
  <c r="S770" i="1"/>
  <c r="I589" i="1"/>
  <c r="N15" i="1"/>
  <c r="S277" i="1"/>
  <c r="R277" i="1"/>
  <c r="X277" i="1"/>
  <c r="W277" i="1"/>
  <c r="AB331" i="1"/>
  <c r="AE331" i="1"/>
  <c r="S85" i="1"/>
  <c r="R85" i="1"/>
  <c r="AB525" i="1"/>
  <c r="AE525" i="1"/>
  <c r="AB24" i="3"/>
  <c r="AE24" i="3"/>
  <c r="AB742" i="1"/>
  <c r="AE742" i="1"/>
  <c r="I18" i="8"/>
  <c r="N18" i="8"/>
  <c r="S314" i="1"/>
  <c r="R314" i="1"/>
  <c r="AA61" i="8"/>
  <c r="X61" i="8"/>
  <c r="S340" i="1"/>
  <c r="R340" i="1"/>
  <c r="N272" i="1"/>
  <c r="O272" i="1" s="1"/>
  <c r="I272" i="1"/>
  <c r="S219" i="1"/>
  <c r="R219" i="1"/>
  <c r="N761" i="1"/>
  <c r="O761" i="1" s="1"/>
  <c r="I667" i="1"/>
  <c r="N667" i="1"/>
  <c r="O667" i="1" s="1"/>
  <c r="AB524" i="1"/>
  <c r="AE524" i="1"/>
  <c r="S759" i="1"/>
  <c r="R759" i="1"/>
  <c r="N344" i="1"/>
  <c r="O344" i="1" s="1"/>
  <c r="AB502" i="1"/>
  <c r="AE502" i="1"/>
  <c r="N562" i="1"/>
  <c r="O562" i="1" s="1"/>
  <c r="X562" i="1" s="1"/>
  <c r="I562" i="1"/>
  <c r="S472" i="1"/>
  <c r="R472" i="1"/>
  <c r="AE323" i="1"/>
  <c r="AB323" i="1"/>
  <c r="R152" i="1"/>
  <c r="S152" i="1"/>
  <c r="AB207" i="1"/>
  <c r="AE207" i="1"/>
  <c r="AB76" i="1"/>
  <c r="AE76" i="1"/>
  <c r="I53" i="6"/>
  <c r="N53" i="6"/>
  <c r="O53" i="6" s="1"/>
  <c r="P116" i="3"/>
  <c r="Q116" i="3" s="1"/>
  <c r="AE584" i="1"/>
  <c r="AB584" i="1"/>
  <c r="S342" i="1"/>
  <c r="R342" i="1"/>
  <c r="N731" i="1"/>
  <c r="O731" i="1" s="1"/>
  <c r="I731" i="1"/>
  <c r="P325" i="1"/>
  <c r="Q325" i="1" s="1"/>
  <c r="AE177" i="1"/>
  <c r="AB177" i="1"/>
  <c r="N899" i="1"/>
  <c r="O899" i="1" s="1"/>
  <c r="I899" i="1"/>
  <c r="I898" i="1" s="1"/>
  <c r="H898" i="1"/>
  <c r="N898" i="1" s="1"/>
  <c r="N414" i="1"/>
  <c r="O414" i="1" s="1"/>
  <c r="AB429" i="1"/>
  <c r="R779" i="1"/>
  <c r="S779" i="1"/>
  <c r="I115" i="1"/>
  <c r="N115" i="1"/>
  <c r="O115" i="1" s="1"/>
  <c r="N705" i="1"/>
  <c r="O705" i="1" s="1"/>
  <c r="I705" i="1"/>
  <c r="N70" i="1"/>
  <c r="O70" i="1" s="1"/>
  <c r="AE486" i="1"/>
  <c r="AB486" i="1"/>
  <c r="S212" i="1"/>
  <c r="R212" i="1"/>
  <c r="AB60" i="3"/>
  <c r="AE60" i="3"/>
  <c r="P58" i="6"/>
  <c r="Q58" i="6" s="1"/>
  <c r="S816" i="1"/>
  <c r="R816" i="1"/>
  <c r="I55" i="6"/>
  <c r="N511" i="1"/>
  <c r="O511" i="1" s="1"/>
  <c r="I511" i="1"/>
  <c r="AB770" i="1"/>
  <c r="AE770" i="1"/>
  <c r="AB133" i="1"/>
  <c r="AE133" i="1"/>
  <c r="P29" i="5"/>
  <c r="AB547" i="1"/>
  <c r="AE547" i="1"/>
  <c r="I172" i="3"/>
  <c r="N172" i="3"/>
  <c r="O172" i="3" s="1"/>
  <c r="N650" i="1"/>
  <c r="O650" i="1" s="1"/>
  <c r="I6" i="3"/>
  <c r="N6" i="3"/>
  <c r="AB557" i="1"/>
  <c r="AE557" i="1"/>
  <c r="N289" i="1"/>
  <c r="O289" i="1" s="1"/>
  <c r="I289" i="1"/>
  <c r="R158" i="1"/>
  <c r="S158" i="1"/>
  <c r="AB788" i="1"/>
  <c r="AE788" i="1"/>
  <c r="N779" i="1"/>
  <c r="O779" i="1" s="1"/>
  <c r="AB307" i="1"/>
  <c r="AE307" i="1"/>
  <c r="S115" i="1"/>
  <c r="R115" i="1"/>
  <c r="I37" i="6"/>
  <c r="N133" i="3"/>
  <c r="O133" i="3" s="1"/>
  <c r="N212" i="1"/>
  <c r="O212" i="1" s="1"/>
  <c r="I212" i="1"/>
  <c r="N40" i="3"/>
  <c r="I40" i="3"/>
  <c r="N703" i="1"/>
  <c r="O703" i="1" s="1"/>
  <c r="AE115" i="1"/>
  <c r="AB115" i="1"/>
  <c r="N313" i="1"/>
  <c r="O313" i="1" s="1"/>
  <c r="I50" i="5"/>
  <c r="N50" i="5"/>
  <c r="O50" i="5" s="1"/>
  <c r="I816" i="1"/>
  <c r="N816" i="1"/>
  <c r="O816" i="1" s="1"/>
  <c r="S550" i="1"/>
  <c r="R550" i="1"/>
  <c r="AA48" i="5"/>
  <c r="X48" i="5"/>
  <c r="I628" i="1"/>
  <c r="N628" i="1"/>
  <c r="O628" i="1" s="1"/>
  <c r="AB269" i="1"/>
  <c r="AE269" i="1"/>
  <c r="N6" i="6"/>
  <c r="AB789" i="1"/>
  <c r="AE789" i="1"/>
  <c r="R708" i="1"/>
  <c r="S708" i="1"/>
  <c r="S86" i="3"/>
  <c r="X86" i="3"/>
  <c r="W86" i="3"/>
  <c r="R86" i="3"/>
  <c r="N312" i="1"/>
  <c r="O312" i="1" s="1"/>
  <c r="X38" i="7"/>
  <c r="AA38" i="7"/>
  <c r="P367" i="1"/>
  <c r="Q365" i="1"/>
  <c r="W518" i="1"/>
  <c r="S518" i="1"/>
  <c r="R518" i="1"/>
  <c r="X518" i="1"/>
  <c r="R290" i="1"/>
  <c r="S290" i="1"/>
  <c r="AB70" i="1"/>
  <c r="AE70" i="1"/>
  <c r="S817" i="1"/>
  <c r="R817" i="1"/>
  <c r="X40" i="7"/>
  <c r="AA40" i="7"/>
  <c r="S813" i="1"/>
  <c r="R813" i="1"/>
  <c r="N158" i="1"/>
  <c r="O158" i="1" s="1"/>
  <c r="I158" i="1"/>
  <c r="S435" i="1"/>
  <c r="R435" i="1"/>
  <c r="I230" i="1"/>
  <c r="N230" i="1"/>
  <c r="AB95" i="3"/>
  <c r="AB771" i="1"/>
  <c r="AE771" i="1"/>
  <c r="S715" i="1"/>
  <c r="R715" i="1"/>
  <c r="N719" i="1"/>
  <c r="O719" i="1" s="1"/>
  <c r="I719" i="1"/>
  <c r="R703" i="1"/>
  <c r="S703" i="1"/>
  <c r="S170" i="1"/>
  <c r="R170" i="1"/>
  <c r="I58" i="1"/>
  <c r="N58" i="1"/>
  <c r="O58" i="1" s="1"/>
  <c r="I33" i="6"/>
  <c r="P26" i="5"/>
  <c r="AB309" i="1"/>
  <c r="AE309" i="1"/>
  <c r="N793" i="1"/>
  <c r="O793" i="1" s="1"/>
  <c r="I793" i="1"/>
  <c r="AE28" i="3"/>
  <c r="AB28" i="3"/>
  <c r="AB287" i="1"/>
  <c r="N708" i="1"/>
  <c r="O708" i="1" s="1"/>
  <c r="AE432" i="1"/>
  <c r="AB432" i="1"/>
  <c r="N42" i="7"/>
  <c r="O42" i="7" s="1"/>
  <c r="I42" i="7"/>
  <c r="AB108" i="1"/>
  <c r="AE108" i="1"/>
  <c r="Q230" i="1"/>
  <c r="I755" i="1"/>
  <c r="N755" i="1"/>
  <c r="O755" i="1" s="1"/>
  <c r="X755" i="1" s="1"/>
  <c r="I52" i="7"/>
  <c r="N52" i="7"/>
  <c r="O52" i="7" s="1"/>
  <c r="N715" i="1"/>
  <c r="O715" i="1" s="1"/>
  <c r="S719" i="1"/>
  <c r="R719" i="1"/>
  <c r="N615" i="1"/>
  <c r="O615" i="1" s="1"/>
  <c r="I615" i="1"/>
  <c r="P23" i="7"/>
  <c r="Q23" i="7" s="1"/>
  <c r="R479" i="1"/>
  <c r="S479" i="1"/>
  <c r="N311" i="1"/>
  <c r="O311" i="1" s="1"/>
  <c r="N37" i="3"/>
  <c r="P37" i="3"/>
  <c r="AE37" i="3"/>
  <c r="AE38" i="3" s="1"/>
  <c r="AB101" i="3"/>
  <c r="AE101" i="3"/>
  <c r="P81" i="3"/>
  <c r="Q81" i="3" s="1"/>
  <c r="AB57" i="1"/>
  <c r="AE57" i="1"/>
  <c r="AE51" i="1"/>
  <c r="AB51" i="1"/>
  <c r="S789" i="1"/>
  <c r="R789" i="1"/>
  <c r="AB325" i="1"/>
  <c r="AE325" i="1"/>
  <c r="AB533" i="1"/>
  <c r="AE533" i="1"/>
  <c r="P16" i="6"/>
  <c r="P58" i="5"/>
  <c r="Q58" i="5" s="1"/>
  <c r="S90" i="1"/>
  <c r="R90" i="1"/>
  <c r="AB106" i="3"/>
  <c r="AE106" i="3"/>
  <c r="AE77" i="3"/>
  <c r="AB77" i="3"/>
  <c r="I49" i="5"/>
  <c r="I53" i="7"/>
  <c r="AA50" i="8"/>
  <c r="X50" i="8"/>
  <c r="X52" i="8"/>
  <c r="AA52" i="8"/>
  <c r="AB219" i="1"/>
  <c r="AE219" i="1"/>
  <c r="I401" i="1"/>
  <c r="N401" i="1"/>
  <c r="O401" i="1" s="1"/>
  <c r="W401" i="1" s="1"/>
  <c r="N25" i="3"/>
  <c r="O25" i="3" s="1"/>
  <c r="S451" i="1"/>
  <c r="R451" i="1"/>
  <c r="S35" i="1"/>
  <c r="R35" i="1"/>
  <c r="R796" i="1"/>
  <c r="S796" i="1"/>
  <c r="N366" i="1"/>
  <c r="O366" i="1" s="1"/>
  <c r="S755" i="1"/>
  <c r="R755" i="1"/>
  <c r="S443" i="1"/>
  <c r="R443" i="1"/>
  <c r="AE474" i="1"/>
  <c r="AB474" i="1"/>
  <c r="N164" i="1"/>
  <c r="O164" i="1" s="1"/>
  <c r="I164" i="1"/>
  <c r="S615" i="1"/>
  <c r="R615" i="1"/>
  <c r="AB614" i="1"/>
  <c r="AE614" i="1"/>
  <c r="AE433" i="1"/>
  <c r="AB433" i="1"/>
  <c r="R311" i="1"/>
  <c r="S311" i="1"/>
  <c r="S144" i="1"/>
  <c r="R144" i="1"/>
  <c r="AB498" i="1"/>
  <c r="AE498" i="1"/>
  <c r="AB402" i="1"/>
  <c r="AE402" i="1"/>
  <c r="N317" i="1"/>
  <c r="I317" i="1"/>
  <c r="R626" i="1"/>
  <c r="S626" i="1"/>
  <c r="AE643" i="1"/>
  <c r="AB643" i="1"/>
  <c r="AB541" i="1"/>
  <c r="AE541" i="1"/>
  <c r="AB456" i="1"/>
  <c r="AB810" i="1"/>
  <c r="AE810" i="1"/>
  <c r="R566" i="1"/>
  <c r="S566" i="1"/>
  <c r="S68" i="1"/>
  <c r="R68" i="1"/>
  <c r="N110" i="1"/>
  <c r="O110" i="1" s="1"/>
  <c r="AB113" i="1"/>
  <c r="AE113" i="1"/>
  <c r="N144" i="1"/>
  <c r="O144" i="1" s="1"/>
  <c r="I144" i="1"/>
  <c r="I402" i="1"/>
  <c r="Q317" i="1"/>
  <c r="I409" i="1"/>
  <c r="N626" i="1"/>
  <c r="O626" i="1" s="1"/>
  <c r="P59" i="3"/>
  <c r="AB267" i="1"/>
  <c r="AE267" i="1"/>
  <c r="R127" i="1"/>
  <c r="S127" i="1"/>
  <c r="I647" i="1"/>
  <c r="N647" i="1"/>
  <c r="O647" i="1" s="1"/>
  <c r="AB239" i="1"/>
  <c r="AE239" i="1"/>
  <c r="N156" i="1"/>
  <c r="O156" i="1" s="1"/>
  <c r="N68" i="1"/>
  <c r="O68" i="1" s="1"/>
  <c r="I68" i="1"/>
  <c r="AE213" i="1"/>
  <c r="AB213" i="1"/>
  <c r="AB786" i="1"/>
  <c r="AE786" i="1"/>
  <c r="S724" i="1"/>
  <c r="R724" i="1"/>
  <c r="R782" i="1"/>
  <c r="S782" i="1"/>
  <c r="R745" i="1"/>
  <c r="S745" i="1"/>
  <c r="I749" i="1"/>
  <c r="N749" i="1"/>
  <c r="O749" i="1" s="1"/>
  <c r="R639" i="1"/>
  <c r="S639" i="1"/>
  <c r="AB163" i="3"/>
  <c r="AE163" i="3"/>
  <c r="N454" i="1"/>
  <c r="O454" i="1" s="1"/>
  <c r="R465" i="1"/>
  <c r="S465" i="1"/>
  <c r="AB503" i="1"/>
  <c r="AE739" i="1"/>
  <c r="AB739" i="1"/>
  <c r="N616" i="1"/>
  <c r="O616" i="1" s="1"/>
  <c r="I616" i="1"/>
  <c r="R25" i="1"/>
  <c r="S25" i="1"/>
  <c r="AB536" i="1"/>
  <c r="AE536" i="1"/>
  <c r="S530" i="1"/>
  <c r="R530" i="1"/>
  <c r="S97" i="1"/>
  <c r="R97" i="1"/>
  <c r="R738" i="1"/>
  <c r="S738" i="1"/>
  <c r="I41" i="8"/>
  <c r="N41" i="8"/>
  <c r="N645" i="1"/>
  <c r="O645" i="1" s="1"/>
  <c r="W645" i="1" s="1"/>
  <c r="I645" i="1"/>
  <c r="AB97" i="3"/>
  <c r="R91" i="1"/>
  <c r="S91" i="1"/>
  <c r="R177" i="1"/>
  <c r="S177" i="1"/>
  <c r="X15" i="5"/>
  <c r="AA15" i="5"/>
  <c r="AA16" i="5" s="1"/>
  <c r="AB409" i="1"/>
  <c r="AE409" i="1"/>
  <c r="AB286" i="1"/>
  <c r="AE286" i="1"/>
  <c r="R171" i="1"/>
  <c r="S171" i="1"/>
  <c r="AB582" i="1"/>
  <c r="AE582" i="1"/>
  <c r="X6" i="7"/>
  <c r="AA6" i="7"/>
  <c r="AA7" i="7" s="1"/>
  <c r="AB154" i="1"/>
  <c r="N753" i="1"/>
  <c r="O753" i="1" s="1"/>
  <c r="I753" i="1"/>
  <c r="S156" i="1"/>
  <c r="R156" i="1"/>
  <c r="N548" i="1"/>
  <c r="O548" i="1" s="1"/>
  <c r="S87" i="1"/>
  <c r="R87" i="1"/>
  <c r="N76" i="1"/>
  <c r="O76" i="1" s="1"/>
  <c r="S686" i="1"/>
  <c r="R686" i="1"/>
  <c r="AB496" i="1"/>
  <c r="X50" i="6"/>
  <c r="AA50" i="6"/>
  <c r="S557" i="1"/>
  <c r="R557" i="1"/>
  <c r="AB294" i="1"/>
  <c r="AE294" i="1"/>
  <c r="AB18" i="1"/>
  <c r="AE18" i="1"/>
  <c r="AB27" i="1"/>
  <c r="AE27" i="1"/>
  <c r="S616" i="1"/>
  <c r="R616" i="1"/>
  <c r="AE666" i="1"/>
  <c r="AB666" i="1"/>
  <c r="N67" i="3"/>
  <c r="O67" i="3" s="1"/>
  <c r="I67" i="3"/>
  <c r="I530" i="1"/>
  <c r="N530" i="1"/>
  <c r="O530" i="1" s="1"/>
  <c r="AB511" i="1"/>
  <c r="AE511" i="1"/>
  <c r="R645" i="1"/>
  <c r="S645" i="1"/>
  <c r="P528" i="1"/>
  <c r="Q528" i="1" s="1"/>
  <c r="N177" i="1"/>
  <c r="O177" i="1" s="1"/>
  <c r="I177" i="1"/>
  <c r="R627" i="1"/>
  <c r="S627" i="1"/>
  <c r="P121" i="3"/>
  <c r="Q121" i="3" s="1"/>
  <c r="N92" i="3"/>
  <c r="O92" i="3" s="1"/>
  <c r="I92" i="3"/>
  <c r="I171" i="1"/>
  <c r="N171" i="1"/>
  <c r="O171" i="1" s="1"/>
  <c r="X171" i="1" s="1"/>
  <c r="AE216" i="1"/>
  <c r="AB216" i="1"/>
  <c r="AB308" i="1"/>
  <c r="AE308" i="1"/>
  <c r="R753" i="1"/>
  <c r="S753" i="1"/>
  <c r="N41" i="6"/>
  <c r="R548" i="1"/>
  <c r="S548" i="1"/>
  <c r="S153" i="1"/>
  <c r="R153" i="1"/>
  <c r="R621" i="1"/>
  <c r="S621" i="1"/>
  <c r="N59" i="5"/>
  <c r="O59" i="5" s="1"/>
  <c r="I59" i="5"/>
  <c r="S292" i="1"/>
  <c r="R292" i="1"/>
  <c r="N329" i="1"/>
  <c r="O329" i="1" s="1"/>
  <c r="I329" i="1"/>
  <c r="N171" i="3"/>
  <c r="I171" i="3"/>
  <c r="S192" i="1"/>
  <c r="R192" i="1"/>
  <c r="I66" i="1"/>
  <c r="N66" i="1"/>
  <c r="O66" i="1" s="1"/>
  <c r="AB15" i="1"/>
  <c r="AE15" i="1"/>
  <c r="AE28" i="1" s="1"/>
  <c r="S767" i="1"/>
  <c r="R767" i="1"/>
  <c r="AB114" i="1"/>
  <c r="AE114" i="1"/>
  <c r="AB71" i="3"/>
  <c r="AE71" i="3"/>
  <c r="N155" i="3"/>
  <c r="O155" i="3" s="1"/>
  <c r="AB632" i="1"/>
  <c r="AE632" i="1"/>
  <c r="AB118" i="3"/>
  <c r="AE118" i="3"/>
  <c r="AB39" i="1"/>
  <c r="AE39" i="1"/>
  <c r="AB447" i="1"/>
  <c r="AE447" i="1"/>
  <c r="N54" i="1"/>
  <c r="O54" i="1" s="1"/>
  <c r="R387" i="1"/>
  <c r="W387" i="1"/>
  <c r="S387" i="1"/>
  <c r="R673" i="1"/>
  <c r="S673" i="1"/>
  <c r="R185" i="1"/>
  <c r="S185" i="1"/>
  <c r="S797" i="1"/>
  <c r="R797" i="1"/>
  <c r="I716" i="1"/>
  <c r="N716" i="1"/>
  <c r="O716" i="1" s="1"/>
  <c r="X716" i="1" s="1"/>
  <c r="N384" i="1"/>
  <c r="O384" i="1" s="1"/>
  <c r="X384" i="1" s="1"/>
  <c r="N54" i="6"/>
  <c r="O54" i="6" s="1"/>
  <c r="AB84" i="3"/>
  <c r="S78" i="1"/>
  <c r="R78" i="1"/>
  <c r="AE337" i="1"/>
  <c r="AB337" i="1"/>
  <c r="X45" i="6"/>
  <c r="S112" i="1"/>
  <c r="R112" i="1"/>
  <c r="S672" i="1"/>
  <c r="R672" i="1"/>
  <c r="N689" i="1"/>
  <c r="O689" i="1" s="1"/>
  <c r="AB588" i="1"/>
  <c r="AE588" i="1"/>
  <c r="AB103" i="1"/>
  <c r="AE103" i="1"/>
  <c r="X66" i="6"/>
  <c r="AA66" i="6"/>
  <c r="N747" i="1"/>
  <c r="O747" i="1" s="1"/>
  <c r="N627" i="1"/>
  <c r="O627" i="1" s="1"/>
  <c r="N18" i="1"/>
  <c r="O18" i="1" s="1"/>
  <c r="S297" i="1"/>
  <c r="R297" i="1"/>
  <c r="AB413" i="1"/>
  <c r="AE413" i="1"/>
  <c r="I102" i="1"/>
  <c r="I176" i="3"/>
  <c r="N176" i="3"/>
  <c r="O176" i="3" s="1"/>
  <c r="AB116" i="1"/>
  <c r="N296" i="1"/>
  <c r="O296" i="1" s="1"/>
  <c r="I296" i="1"/>
  <c r="I44" i="7"/>
  <c r="N213" i="1"/>
  <c r="O213" i="1" s="1"/>
  <c r="I213" i="1"/>
  <c r="I112" i="3"/>
  <c r="N112" i="3"/>
  <c r="O112" i="3" s="1"/>
  <c r="I153" i="1"/>
  <c r="N153" i="1"/>
  <c r="O153" i="1" s="1"/>
  <c r="X153" i="1" s="1"/>
  <c r="I621" i="1"/>
  <c r="N621" i="1"/>
  <c r="O621" i="1" s="1"/>
  <c r="X621" i="1" s="1"/>
  <c r="I131" i="1"/>
  <c r="N131" i="1"/>
  <c r="O131" i="1" s="1"/>
  <c r="N49" i="6"/>
  <c r="O49" i="6" s="1"/>
  <c r="I49" i="6"/>
  <c r="I78" i="1"/>
  <c r="N78" i="1"/>
  <c r="O78" i="1" s="1"/>
  <c r="W78" i="1" s="1"/>
  <c r="P569" i="1"/>
  <c r="Q569" i="1" s="1"/>
  <c r="S691" i="1"/>
  <c r="R691" i="1"/>
  <c r="X55" i="8"/>
  <c r="AA55" i="8"/>
  <c r="I16" i="3"/>
  <c r="N16" i="3"/>
  <c r="P57" i="7"/>
  <c r="Q57" i="7" s="1"/>
  <c r="S685" i="1"/>
  <c r="R685" i="1"/>
  <c r="N211" i="1"/>
  <c r="O211" i="1" s="1"/>
  <c r="I211" i="1"/>
  <c r="N71" i="3"/>
  <c r="S689" i="1"/>
  <c r="R689" i="1"/>
  <c r="R159" i="3"/>
  <c r="W159" i="3"/>
  <c r="X159" i="3"/>
  <c r="S159" i="3"/>
  <c r="N478" i="1"/>
  <c r="O478" i="1" s="1"/>
  <c r="S747" i="1"/>
  <c r="R747" i="1"/>
  <c r="P25" i="8"/>
  <c r="N297" i="1"/>
  <c r="O297" i="1" s="1"/>
  <c r="W694" i="1"/>
  <c r="S694" i="1"/>
  <c r="X694" i="1"/>
  <c r="R694" i="1"/>
  <c r="AE102" i="1"/>
  <c r="AB102" i="1"/>
  <c r="N79" i="6"/>
  <c r="O79" i="6" s="1"/>
  <c r="N16" i="6"/>
  <c r="X64" i="6"/>
  <c r="AA64" i="6"/>
  <c r="I434" i="1"/>
  <c r="N434" i="1"/>
  <c r="O434" i="1" s="1"/>
  <c r="AB832" i="1"/>
  <c r="AE832" i="1"/>
  <c r="I65" i="5"/>
  <c r="N65" i="5"/>
  <c r="O65" i="5" s="1"/>
  <c r="P120" i="3"/>
  <c r="Q120" i="3" s="1"/>
  <c r="AB776" i="1"/>
  <c r="P23" i="3"/>
  <c r="I54" i="6"/>
  <c r="AB93" i="1"/>
  <c r="P425" i="1"/>
  <c r="Q425" i="1" s="1"/>
  <c r="AE452" i="1"/>
  <c r="AB452" i="1"/>
  <c r="AE391" i="1"/>
  <c r="AB391" i="1"/>
  <c r="X48" i="8"/>
  <c r="AA48" i="8"/>
  <c r="AB753" i="1"/>
  <c r="AE753" i="1"/>
  <c r="S773" i="1"/>
  <c r="R773" i="1"/>
  <c r="N51" i="6"/>
  <c r="O51" i="6" s="1"/>
  <c r="N582" i="1"/>
  <c r="O582" i="1" s="1"/>
  <c r="N245" i="1"/>
  <c r="O245" i="1" s="1"/>
  <c r="I73" i="1"/>
  <c r="N73" i="1"/>
  <c r="I369" i="1"/>
  <c r="I300" i="1"/>
  <c r="N300" i="1"/>
  <c r="O300" i="1" s="1"/>
  <c r="AE556" i="1"/>
  <c r="AB556" i="1"/>
  <c r="N175" i="1"/>
  <c r="O175" i="1" s="1"/>
  <c r="X175" i="1" s="1"/>
  <c r="P47" i="3"/>
  <c r="Q47" i="3" s="1"/>
  <c r="I34" i="3"/>
  <c r="N34" i="3"/>
  <c r="AE220" i="1"/>
  <c r="AB220" i="1"/>
  <c r="R762" i="1"/>
  <c r="S762" i="1"/>
  <c r="N395" i="1"/>
  <c r="O395" i="1" s="1"/>
  <c r="S681" i="1"/>
  <c r="R681" i="1"/>
  <c r="N56" i="1"/>
  <c r="O56" i="1" s="1"/>
  <c r="N476" i="1"/>
  <c r="O476" i="1" s="1"/>
  <c r="I476" i="1"/>
  <c r="R546" i="1"/>
  <c r="S546" i="1"/>
  <c r="S612" i="1"/>
  <c r="R612" i="1"/>
  <c r="AB773" i="1"/>
  <c r="AE773" i="1"/>
  <c r="P433" i="1"/>
  <c r="Q433" i="1" s="1"/>
  <c r="I60" i="8"/>
  <c r="R295" i="1"/>
  <c r="S295" i="1"/>
  <c r="I691" i="1"/>
  <c r="N691" i="1"/>
  <c r="O691" i="1" s="1"/>
  <c r="I264" i="1"/>
  <c r="N264" i="1"/>
  <c r="O264" i="1" s="1"/>
  <c r="I43" i="1"/>
  <c r="N43" i="1"/>
  <c r="O43" i="1" s="1"/>
  <c r="N728" i="1"/>
  <c r="O728" i="1" s="1"/>
  <c r="I61" i="5"/>
  <c r="AE130" i="3"/>
  <c r="AB130" i="3"/>
  <c r="N685" i="1"/>
  <c r="O685" i="1" s="1"/>
  <c r="S211" i="1"/>
  <c r="R211" i="1"/>
  <c r="AE20" i="1"/>
  <c r="AB20" i="1"/>
  <c r="P95" i="3"/>
  <c r="Q95" i="3" s="1"/>
  <c r="I552" i="1"/>
  <c r="N552" i="1"/>
  <c r="O552" i="1" s="1"/>
  <c r="X552" i="1" s="1"/>
  <c r="R96" i="1"/>
  <c r="S96" i="1"/>
  <c r="I251" i="1"/>
  <c r="N251" i="1"/>
  <c r="O251" i="1" s="1"/>
  <c r="R478" i="1"/>
  <c r="S478" i="1"/>
  <c r="N60" i="3"/>
  <c r="O60" i="3" s="1"/>
  <c r="AB167" i="3"/>
  <c r="AE167" i="3"/>
  <c r="AE102" i="3"/>
  <c r="AB102" i="3"/>
  <c r="AB422" i="1"/>
  <c r="AE422" i="1"/>
  <c r="I850" i="1"/>
  <c r="N850" i="1"/>
  <c r="O850" i="1" s="1"/>
  <c r="P37" i="7"/>
  <c r="Q37" i="7" s="1"/>
  <c r="S419" i="1"/>
  <c r="R419" i="1"/>
  <c r="S434" i="1"/>
  <c r="R434" i="1"/>
  <c r="N47" i="5"/>
  <c r="O47" i="5" s="1"/>
  <c r="I47" i="5"/>
  <c r="N693" i="1"/>
  <c r="O693" i="1" s="1"/>
  <c r="I693" i="1"/>
  <c r="N55" i="1"/>
  <c r="O55" i="1" s="1"/>
  <c r="N392" i="1"/>
  <c r="O392" i="1" s="1"/>
  <c r="AA54" i="6"/>
  <c r="X54" i="6"/>
  <c r="AB552" i="1"/>
  <c r="AB166" i="1"/>
  <c r="N575" i="1"/>
  <c r="O575" i="1" s="1"/>
  <c r="X575" i="1" s="1"/>
  <c r="I575" i="1"/>
  <c r="N325" i="1"/>
  <c r="O325" i="1" s="1"/>
  <c r="S517" i="1"/>
  <c r="R517" i="1"/>
  <c r="I109" i="1"/>
  <c r="N348" i="1"/>
  <c r="O348" i="1" s="1"/>
  <c r="P567" i="1"/>
  <c r="Q567" i="1" s="1"/>
  <c r="N295" i="1"/>
  <c r="O295" i="1" s="1"/>
  <c r="R264" i="1"/>
  <c r="S264" i="1"/>
  <c r="AB312" i="1"/>
  <c r="AE312" i="1"/>
  <c r="AE68" i="1"/>
  <c r="AB68" i="1"/>
  <c r="AB416" i="1"/>
  <c r="AE416" i="1"/>
  <c r="S728" i="1"/>
  <c r="R728" i="1"/>
  <c r="X61" i="5"/>
  <c r="AA61" i="5"/>
  <c r="R385" i="1"/>
  <c r="S385" i="1"/>
  <c r="R80" i="1"/>
  <c r="S80" i="1"/>
  <c r="AE301" i="1"/>
  <c r="AB301" i="1"/>
  <c r="S552" i="1"/>
  <c r="R552" i="1"/>
  <c r="N96" i="1"/>
  <c r="O96" i="1" s="1"/>
  <c r="S251" i="1"/>
  <c r="R251" i="1"/>
  <c r="AE134" i="3"/>
  <c r="AB134" i="3"/>
  <c r="R256" i="1"/>
  <c r="S256" i="1"/>
  <c r="S335" i="1"/>
  <c r="R335" i="1"/>
  <c r="AA60" i="6"/>
  <c r="X60" i="6"/>
  <c r="AE673" i="1"/>
  <c r="AB673" i="1"/>
  <c r="I70" i="8"/>
  <c r="AE494" i="1"/>
  <c r="AB494" i="1"/>
  <c r="AB435" i="1"/>
  <c r="AE435" i="1"/>
  <c r="I53" i="5"/>
  <c r="S162" i="1"/>
  <c r="R162" i="1"/>
  <c r="I54" i="1"/>
  <c r="R693" i="1"/>
  <c r="S693" i="1"/>
  <c r="S392" i="1"/>
  <c r="R392" i="1"/>
  <c r="R376" i="1"/>
  <c r="S376" i="1"/>
  <c r="AE396" i="1"/>
  <c r="AB396" i="1"/>
  <c r="AB762" i="1"/>
  <c r="AE762" i="1"/>
  <c r="N137" i="1"/>
  <c r="O137" i="1" s="1"/>
  <c r="I880" i="1"/>
  <c r="N880" i="1"/>
  <c r="O880" i="1" s="1"/>
  <c r="P63" i="8"/>
  <c r="Q63" i="8" s="1"/>
  <c r="AB88" i="1"/>
  <c r="AE88" i="1"/>
  <c r="P59" i="5"/>
  <c r="Q59" i="5" s="1"/>
  <c r="AB784" i="1"/>
  <c r="AE784" i="1"/>
  <c r="AE749" i="1"/>
  <c r="AB749" i="1"/>
  <c r="R186" i="1"/>
  <c r="S186" i="1"/>
  <c r="X37" i="7"/>
  <c r="AA37" i="7"/>
  <c r="N385" i="1"/>
  <c r="O385" i="1" s="1"/>
  <c r="X385" i="1" s="1"/>
  <c r="I80" i="1"/>
  <c r="N80" i="1"/>
  <c r="O80" i="1" s="1"/>
  <c r="N525" i="1"/>
  <c r="O525" i="1" s="1"/>
  <c r="I256" i="1"/>
  <c r="N256" i="1"/>
  <c r="O256" i="1" s="1"/>
  <c r="N702" i="1"/>
  <c r="O702" i="1" s="1"/>
  <c r="N335" i="1"/>
  <c r="O335" i="1" s="1"/>
  <c r="N164" i="3"/>
  <c r="O164" i="3" s="1"/>
  <c r="I164" i="3"/>
  <c r="AB334" i="1"/>
  <c r="AE334" i="1"/>
  <c r="AB90" i="3"/>
  <c r="AE90" i="3"/>
  <c r="X70" i="8"/>
  <c r="AA70" i="8"/>
  <c r="AB808" i="1"/>
  <c r="AE808" i="1"/>
  <c r="AB393" i="1"/>
  <c r="R424" i="1"/>
  <c r="S424" i="1"/>
  <c r="W178" i="3"/>
  <c r="X178" i="3"/>
  <c r="AB667" i="1"/>
  <c r="AE667" i="1"/>
  <c r="X53" i="8"/>
  <c r="AA53" i="8"/>
  <c r="P26" i="8"/>
  <c r="Q26" i="8" s="1"/>
  <c r="S136" i="1"/>
  <c r="R136" i="1"/>
  <c r="S41" i="1"/>
  <c r="R41" i="1"/>
  <c r="AB107" i="1"/>
  <c r="AE107" i="1"/>
  <c r="N480" i="1"/>
  <c r="O480" i="1" s="1"/>
  <c r="X480" i="1" s="1"/>
  <c r="I480" i="1"/>
  <c r="I456" i="1"/>
  <c r="N456" i="1"/>
  <c r="O456" i="1" s="1"/>
  <c r="I45" i="6"/>
  <c r="N45" i="6"/>
  <c r="N594" i="1"/>
  <c r="O594" i="1" s="1"/>
  <c r="I594" i="1"/>
  <c r="I183" i="1"/>
  <c r="AE7" i="3"/>
  <c r="AB7" i="3"/>
  <c r="N49" i="7"/>
  <c r="O49" i="7" s="1"/>
  <c r="I49" i="7"/>
  <c r="I28" i="3"/>
  <c r="N28" i="3"/>
  <c r="X9" i="5"/>
  <c r="AA9" i="5"/>
  <c r="AA10" i="5" s="1"/>
  <c r="AE405" i="1"/>
  <c r="AB405" i="1"/>
  <c r="AB144" i="1"/>
  <c r="R253" i="1"/>
  <c r="S253" i="1"/>
  <c r="N447" i="1"/>
  <c r="O447" i="1" s="1"/>
  <c r="AB769" i="1"/>
  <c r="AE769" i="1"/>
  <c r="AB328" i="1"/>
  <c r="AE328" i="1"/>
  <c r="I41" i="1"/>
  <c r="N41" i="1"/>
  <c r="O41" i="1" s="1"/>
  <c r="N535" i="1"/>
  <c r="O535" i="1" s="1"/>
  <c r="AB711" i="1"/>
  <c r="AE711" i="1"/>
  <c r="I209" i="1"/>
  <c r="N209" i="1"/>
  <c r="O209" i="1" s="1"/>
  <c r="X209" i="1" s="1"/>
  <c r="P108" i="3"/>
  <c r="Q108" i="3" s="1"/>
  <c r="I196" i="1"/>
  <c r="N196" i="1"/>
  <c r="O196" i="1" s="1"/>
  <c r="W196" i="1" s="1"/>
  <c r="R484" i="1"/>
  <c r="S484" i="1"/>
  <c r="N195" i="1"/>
  <c r="O195" i="1" s="1"/>
  <c r="N52" i="1"/>
  <c r="O52" i="1" s="1"/>
  <c r="AB130" i="1"/>
  <c r="AE130" i="1"/>
  <c r="AB87" i="1"/>
  <c r="AE87" i="1"/>
  <c r="R622" i="1"/>
  <c r="S622" i="1"/>
  <c r="AB182" i="1"/>
  <c r="AE182" i="1"/>
  <c r="AB781" i="1"/>
  <c r="R824" i="1"/>
  <c r="S824" i="1"/>
  <c r="AE378" i="1"/>
  <c r="AB378" i="1"/>
  <c r="N113" i="3"/>
  <c r="O113" i="3" s="1"/>
  <c r="P6" i="6"/>
  <c r="P62" i="8"/>
  <c r="Q62" i="8" s="1"/>
  <c r="AB835" i="1"/>
  <c r="AE835" i="1"/>
  <c r="N130" i="1"/>
  <c r="O130" i="1" s="1"/>
  <c r="AB104" i="1"/>
  <c r="AE104" i="1"/>
  <c r="AA41" i="8"/>
  <c r="AA42" i="8" s="1"/>
  <c r="X41" i="8"/>
  <c r="AE81" i="3"/>
  <c r="AB81" i="3"/>
  <c r="AB117" i="3"/>
  <c r="N253" i="1"/>
  <c r="O253" i="1" s="1"/>
  <c r="I57" i="1"/>
  <c r="N57" i="1"/>
  <c r="O57" i="1" s="1"/>
  <c r="AB92" i="1"/>
  <c r="AE92" i="1"/>
  <c r="N165" i="3"/>
  <c r="O165" i="3" s="1"/>
  <c r="I245" i="1"/>
  <c r="P44" i="8"/>
  <c r="Q44" i="8" s="1"/>
  <c r="I362" i="1"/>
  <c r="N362" i="1"/>
  <c r="N56" i="7"/>
  <c r="O56" i="7" s="1"/>
  <c r="AB208" i="1"/>
  <c r="AE208" i="1"/>
  <c r="I111" i="3"/>
  <c r="N111" i="3"/>
  <c r="O111" i="3" s="1"/>
  <c r="X48" i="7"/>
  <c r="AA48" i="7"/>
  <c r="AE41" i="1"/>
  <c r="AB41" i="1"/>
  <c r="AB260" i="1"/>
  <c r="AE260" i="1"/>
  <c r="N602" i="1"/>
  <c r="O602" i="1" s="1"/>
  <c r="S137" i="1"/>
  <c r="R137" i="1"/>
  <c r="N517" i="1"/>
  <c r="O517" i="1" s="1"/>
  <c r="N89" i="1"/>
  <c r="O89" i="1" s="1"/>
  <c r="X89" i="1" s="1"/>
  <c r="R160" i="1"/>
  <c r="S160" i="1"/>
  <c r="I149" i="1"/>
  <c r="N149" i="1"/>
  <c r="O149" i="1" s="1"/>
  <c r="W149" i="1" s="1"/>
  <c r="I130" i="3"/>
  <c r="N130" i="3"/>
  <c r="O130" i="3" s="1"/>
  <c r="N36" i="6"/>
  <c r="O36" i="6" s="1"/>
  <c r="S495" i="1"/>
  <c r="R495" i="1"/>
  <c r="N124" i="1"/>
  <c r="O124" i="1" s="1"/>
  <c r="N12" i="8"/>
  <c r="AB98" i="1"/>
  <c r="AE98" i="1"/>
  <c r="S81" i="1"/>
  <c r="R81" i="1"/>
  <c r="N53" i="8"/>
  <c r="O53" i="8" s="1"/>
  <c r="S800" i="1"/>
  <c r="W800" i="1"/>
  <c r="R800" i="1"/>
  <c r="X800" i="1"/>
  <c r="N143" i="3"/>
  <c r="O143" i="3" s="1"/>
  <c r="R454" i="1"/>
  <c r="S454" i="1"/>
  <c r="AB379" i="1"/>
  <c r="AB100" i="3"/>
  <c r="AE100" i="3"/>
  <c r="N66" i="5"/>
  <c r="O66" i="5" s="1"/>
  <c r="N607" i="1"/>
  <c r="O607" i="1" s="1"/>
  <c r="AB132" i="1"/>
  <c r="AE132" i="1"/>
  <c r="R456" i="1"/>
  <c r="S456" i="1"/>
  <c r="AE347" i="1"/>
  <c r="AB347" i="1"/>
  <c r="S663" i="1"/>
  <c r="R663" i="1"/>
  <c r="AE689" i="1"/>
  <c r="AB689" i="1"/>
  <c r="AB724" i="1"/>
  <c r="AE724" i="1"/>
  <c r="R89" i="1"/>
  <c r="S89" i="1"/>
  <c r="R149" i="1"/>
  <c r="S149" i="1"/>
  <c r="AB700" i="1"/>
  <c r="AE700" i="1"/>
  <c r="S832" i="1"/>
  <c r="R832" i="1"/>
  <c r="N806" i="1"/>
  <c r="O806" i="1" s="1"/>
  <c r="AB336" i="1"/>
  <c r="AE336" i="1"/>
  <c r="S720" i="1"/>
  <c r="R720" i="1"/>
  <c r="S124" i="1"/>
  <c r="R124" i="1"/>
  <c r="AB691" i="1"/>
  <c r="AE691" i="1"/>
  <c r="AB705" i="1"/>
  <c r="X74" i="8"/>
  <c r="N81" i="1"/>
  <c r="O81" i="1" s="1"/>
  <c r="N758" i="1"/>
  <c r="O758" i="1" s="1"/>
  <c r="N74" i="8"/>
  <c r="O74" i="8" s="1"/>
  <c r="AE119" i="1"/>
  <c r="AB119" i="1"/>
  <c r="N19" i="3"/>
  <c r="O19" i="3" s="1"/>
  <c r="I151" i="1"/>
  <c r="N151" i="1"/>
  <c r="O151" i="1" s="1"/>
  <c r="AB783" i="1"/>
  <c r="AE783" i="1"/>
  <c r="I22" i="8"/>
  <c r="N22" i="8"/>
  <c r="I50" i="7"/>
  <c r="N50" i="7"/>
  <c r="O50" i="7" s="1"/>
  <c r="AB191" i="1"/>
  <c r="AE191" i="1"/>
  <c r="N828" i="1"/>
  <c r="O828" i="1" s="1"/>
  <c r="S386" i="1"/>
  <c r="R386" i="1"/>
  <c r="AB497" i="1"/>
  <c r="AE497" i="1"/>
  <c r="N439" i="1"/>
  <c r="S296" i="1"/>
  <c r="R296" i="1"/>
  <c r="AA47" i="7"/>
  <c r="X47" i="7"/>
  <c r="I90" i="1"/>
  <c r="N90" i="1"/>
  <c r="O90" i="1" s="1"/>
  <c r="X90" i="1" s="1"/>
  <c r="Q899" i="1"/>
  <c r="P900" i="1"/>
  <c r="S169" i="1"/>
  <c r="R169" i="1"/>
  <c r="I320" i="1"/>
  <c r="N320" i="1"/>
  <c r="O320" i="1" s="1"/>
  <c r="X320" i="1" s="1"/>
  <c r="X50" i="5"/>
  <c r="AA50" i="5"/>
  <c r="I455" i="1"/>
  <c r="N455" i="1"/>
  <c r="O455" i="1" s="1"/>
  <c r="R749" i="1"/>
  <c r="S749" i="1"/>
  <c r="X80" i="6"/>
  <c r="I884" i="1"/>
  <c r="N884" i="1"/>
  <c r="O884" i="1" s="1"/>
  <c r="AB371" i="1"/>
  <c r="AE371" i="1"/>
  <c r="I832" i="1"/>
  <c r="S806" i="1"/>
  <c r="R806" i="1"/>
  <c r="AB644" i="1"/>
  <c r="AE644" i="1"/>
  <c r="N720" i="1"/>
  <c r="O720" i="1" s="1"/>
  <c r="I37" i="8"/>
  <c r="N37" i="8"/>
  <c r="S469" i="1"/>
  <c r="R469" i="1"/>
  <c r="AB653" i="1"/>
  <c r="AE653" i="1"/>
  <c r="R758" i="1"/>
  <c r="S758" i="1"/>
  <c r="N365" i="1"/>
  <c r="AE683" i="1"/>
  <c r="AB683" i="1"/>
  <c r="S825" i="1"/>
  <c r="R825" i="1"/>
  <c r="R151" i="1"/>
  <c r="S151" i="1"/>
  <c r="AB261" i="1"/>
  <c r="AE340" i="1"/>
  <c r="AB340" i="1"/>
  <c r="N47" i="3"/>
  <c r="O47" i="3" s="1"/>
  <c r="R748" i="1"/>
  <c r="S748" i="1"/>
  <c r="I33" i="8"/>
  <c r="N33" i="8"/>
  <c r="O33" i="8" s="1"/>
  <c r="N807" i="1"/>
  <c r="O807" i="1" s="1"/>
  <c r="R379" i="1"/>
  <c r="S379" i="1"/>
  <c r="X354" i="1"/>
  <c r="W354" i="1"/>
  <c r="S354" i="1"/>
  <c r="R354" i="1"/>
  <c r="I279" i="1"/>
  <c r="N279" i="1"/>
  <c r="O279" i="1" s="1"/>
  <c r="S391" i="1"/>
  <c r="R391" i="1"/>
  <c r="N22" i="5"/>
  <c r="AB830" i="1"/>
  <c r="AE830" i="1"/>
  <c r="AB817" i="1"/>
  <c r="AE817" i="1"/>
  <c r="I423" i="1"/>
  <c r="N423" i="1"/>
  <c r="O423" i="1" s="1"/>
  <c r="S807" i="1"/>
  <c r="R807" i="1"/>
  <c r="I379" i="1"/>
  <c r="N379" i="1"/>
  <c r="O379" i="1" s="1"/>
  <c r="X379" i="1" s="1"/>
  <c r="AB387" i="1"/>
  <c r="AE387" i="1"/>
  <c r="S535" i="1"/>
  <c r="R535" i="1"/>
  <c r="S718" i="1"/>
  <c r="R718" i="1"/>
  <c r="I619" i="1"/>
  <c r="I55" i="3"/>
  <c r="N55" i="3"/>
  <c r="O55" i="3" s="1"/>
  <c r="R76" i="1"/>
  <c r="S76" i="1"/>
  <c r="N773" i="1"/>
  <c r="O773" i="1" s="1"/>
  <c r="AB672" i="1"/>
  <c r="AE672" i="1"/>
  <c r="AB729" i="1"/>
  <c r="AE729" i="1"/>
  <c r="X49" i="5"/>
  <c r="AA49" i="5"/>
  <c r="AB23" i="1"/>
  <c r="AE23" i="1"/>
  <c r="AB436" i="1"/>
  <c r="AE436" i="1"/>
  <c r="AB16" i="3"/>
  <c r="X23" i="5"/>
  <c r="AA23" i="5"/>
  <c r="AB457" i="1"/>
  <c r="AE457" i="1"/>
  <c r="S279" i="1"/>
  <c r="R279" i="1"/>
  <c r="N139" i="3"/>
  <c r="O139" i="3" s="1"/>
  <c r="N391" i="1"/>
  <c r="O391" i="1" s="1"/>
  <c r="R270" i="1"/>
  <c r="S270" i="1"/>
  <c r="X52" i="7"/>
  <c r="AA52" i="7"/>
  <c r="R423" i="1"/>
  <c r="S423" i="1"/>
  <c r="AB813" i="1"/>
  <c r="AE813" i="1"/>
  <c r="AE111" i="1"/>
  <c r="AB111" i="1"/>
  <c r="S844" i="1"/>
  <c r="R844" i="1"/>
  <c r="N80" i="6"/>
  <c r="O80" i="6" s="1"/>
  <c r="R619" i="1"/>
  <c r="S619" i="1"/>
  <c r="S370" i="1"/>
  <c r="R370" i="1"/>
  <c r="R632" i="1"/>
  <c r="S632" i="1"/>
  <c r="AB424" i="1"/>
  <c r="AE424" i="1"/>
  <c r="R781" i="1"/>
  <c r="S781" i="1"/>
  <c r="AE164" i="3"/>
  <c r="AB164" i="3"/>
  <c r="N586" i="1"/>
  <c r="O586" i="1" s="1"/>
  <c r="AE506" i="1"/>
  <c r="AB506" i="1"/>
  <c r="AB106" i="1"/>
  <c r="AE106" i="1"/>
  <c r="AB126" i="1"/>
  <c r="AE126" i="1"/>
  <c r="I159" i="1"/>
  <c r="N159" i="1"/>
  <c r="O159" i="1" s="1"/>
  <c r="X159" i="1" s="1"/>
  <c r="X33" i="6"/>
  <c r="AA33" i="6"/>
  <c r="AA34" i="6" s="1"/>
  <c r="R42" i="1"/>
  <c r="S42" i="1"/>
  <c r="R173" i="1"/>
  <c r="S173" i="1"/>
  <c r="N270" i="1"/>
  <c r="O270" i="1" s="1"/>
  <c r="AB735" i="1"/>
  <c r="AE735" i="1"/>
  <c r="S668" i="1"/>
  <c r="R668" i="1"/>
  <c r="N231" i="1"/>
  <c r="O231" i="1" s="1"/>
  <c r="N51" i="5"/>
  <c r="O51" i="5" s="1"/>
  <c r="S161" i="3"/>
  <c r="R161" i="3"/>
  <c r="W161" i="3"/>
  <c r="X161" i="3"/>
  <c r="S110" i="1"/>
  <c r="R110" i="1"/>
  <c r="I844" i="1"/>
  <c r="N844" i="1"/>
  <c r="O844" i="1" s="1"/>
  <c r="S131" i="1"/>
  <c r="R131" i="1"/>
  <c r="N370" i="1"/>
  <c r="O370" i="1" s="1"/>
  <c r="AB163" i="1"/>
  <c r="AE163" i="1"/>
  <c r="N59" i="8"/>
  <c r="O59" i="8" s="1"/>
  <c r="N632" i="1"/>
  <c r="O632" i="1" s="1"/>
  <c r="AE546" i="1"/>
  <c r="AB546" i="1"/>
  <c r="N781" i="1"/>
  <c r="O781" i="1" s="1"/>
  <c r="AA15" i="8"/>
  <c r="AA16" i="8" s="1"/>
  <c r="N598" i="1"/>
  <c r="O598" i="1" s="1"/>
  <c r="R586" i="1"/>
  <c r="S586" i="1"/>
  <c r="X23" i="7"/>
  <c r="AA23" i="7"/>
  <c r="R309" i="1"/>
  <c r="S309" i="1"/>
  <c r="S176" i="1"/>
  <c r="R176" i="1"/>
  <c r="I598" i="1"/>
  <c r="S159" i="1"/>
  <c r="R159" i="1"/>
  <c r="R593" i="1"/>
  <c r="S593" i="1"/>
  <c r="S722" i="1"/>
  <c r="R722" i="1"/>
  <c r="N173" i="1"/>
  <c r="O173" i="1" s="1"/>
  <c r="AE238" i="1"/>
  <c r="AB238" i="1"/>
  <c r="N846" i="1"/>
  <c r="O846" i="1" s="1"/>
  <c r="I846" i="1"/>
  <c r="N260" i="1"/>
  <c r="O260" i="1" s="1"/>
  <c r="AE324" i="1"/>
  <c r="AB324" i="1"/>
  <c r="I668" i="1"/>
  <c r="N668" i="1"/>
  <c r="O668" i="1" s="1"/>
  <c r="W353" i="1"/>
  <c r="R353" i="1"/>
  <c r="S353" i="1"/>
  <c r="X353" i="1"/>
  <c r="W568" i="1"/>
  <c r="S568" i="1"/>
  <c r="R568" i="1"/>
  <c r="X568" i="1"/>
  <c r="AB616" i="1"/>
  <c r="AE616" i="1"/>
  <c r="X34" i="7"/>
  <c r="AA34" i="7"/>
  <c r="AA35" i="7" s="1"/>
  <c r="S160" i="3"/>
  <c r="W160" i="3"/>
  <c r="R160" i="3"/>
  <c r="X160" i="3"/>
  <c r="R336" i="1"/>
  <c r="S336" i="1"/>
  <c r="N27" i="1"/>
  <c r="O27" i="1" s="1"/>
  <c r="X66" i="5"/>
  <c r="AA66" i="5"/>
  <c r="R598" i="1"/>
  <c r="S598" i="1"/>
  <c r="R700" i="1"/>
  <c r="S700" i="1"/>
  <c r="N692" i="1"/>
  <c r="O692" i="1" s="1"/>
  <c r="N309" i="1"/>
  <c r="O309" i="1" s="1"/>
  <c r="N48" i="5"/>
  <c r="O48" i="5" s="1"/>
  <c r="N176" i="1"/>
  <c r="O176" i="1" s="1"/>
  <c r="AB598" i="1"/>
  <c r="AE598" i="1"/>
  <c r="AE265" i="1"/>
  <c r="AB265" i="1"/>
  <c r="N334" i="1"/>
  <c r="O334" i="1" s="1"/>
  <c r="AB444" i="1"/>
  <c r="AE444" i="1"/>
  <c r="N722" i="1"/>
  <c r="O722" i="1" s="1"/>
  <c r="I234" i="1"/>
  <c r="N234" i="1"/>
  <c r="O234" i="1" s="1"/>
  <c r="AB512" i="1"/>
  <c r="AE512" i="1"/>
  <c r="R260" i="1"/>
  <c r="S260" i="1"/>
  <c r="AA62" i="7"/>
  <c r="X62" i="7"/>
  <c r="X34" i="5"/>
  <c r="AA34" i="5"/>
  <c r="N54" i="8"/>
  <c r="O54" i="8" s="1"/>
  <c r="AE41" i="3"/>
  <c r="AB41" i="3"/>
  <c r="AB480" i="1"/>
  <c r="AE480" i="1"/>
  <c r="N23" i="7"/>
  <c r="O23" i="7" s="1"/>
  <c r="AB240" i="1"/>
  <c r="AE240" i="1"/>
  <c r="R216" i="1"/>
  <c r="S216" i="1"/>
  <c r="AB404" i="1"/>
  <c r="AE404" i="1"/>
  <c r="S27" i="1"/>
  <c r="R27" i="1"/>
  <c r="AB596" i="1"/>
  <c r="AE596" i="1"/>
  <c r="AB675" i="1"/>
  <c r="AE675" i="1"/>
  <c r="R692" i="1"/>
  <c r="S692" i="1"/>
  <c r="X61" i="6"/>
  <c r="AA61" i="6"/>
  <c r="AB155" i="1"/>
  <c r="AE155" i="1"/>
  <c r="R657" i="1"/>
  <c r="S657" i="1"/>
  <c r="AE719" i="1"/>
  <c r="AB719" i="1"/>
  <c r="AB293" i="1"/>
  <c r="X61" i="7"/>
  <c r="AA61" i="7"/>
  <c r="AA63" i="7" s="1"/>
  <c r="N790" i="1"/>
  <c r="O790" i="1" s="1"/>
  <c r="AB174" i="1"/>
  <c r="AE174" i="1"/>
  <c r="AB637" i="1"/>
  <c r="N882" i="1"/>
  <c r="O882" i="1" s="1"/>
  <c r="I882" i="1"/>
  <c r="R193" i="1"/>
  <c r="S193" i="1"/>
  <c r="R739" i="1"/>
  <c r="S739" i="1"/>
  <c r="I40" i="1"/>
  <c r="N40" i="1"/>
  <c r="O40" i="1" s="1"/>
  <c r="AE31" i="3"/>
  <c r="AB31" i="3"/>
  <c r="S447" i="1"/>
  <c r="R447" i="1"/>
  <c r="N136" i="1"/>
  <c r="O136" i="1" s="1"/>
  <c r="R432" i="1"/>
  <c r="S432" i="1"/>
  <c r="AB289" i="1"/>
  <c r="AE289" i="1"/>
  <c r="I342" i="1"/>
  <c r="N182" i="1"/>
  <c r="O182" i="1" s="1"/>
  <c r="N805" i="1"/>
  <c r="O805" i="1" s="1"/>
  <c r="N216" i="1"/>
  <c r="O216" i="1" s="1"/>
  <c r="AB696" i="1"/>
  <c r="AE696" i="1"/>
  <c r="AB135" i="1"/>
  <c r="AB138" i="3"/>
  <c r="R559" i="1"/>
  <c r="S559" i="1"/>
  <c r="AB242" i="1"/>
  <c r="AE242" i="1"/>
  <c r="N25" i="8"/>
  <c r="X44" i="7"/>
  <c r="AA44" i="7"/>
  <c r="N218" i="1"/>
  <c r="O218" i="1" s="1"/>
  <c r="N43" i="7"/>
  <c r="O43" i="7" s="1"/>
  <c r="AB750" i="1"/>
  <c r="AE750" i="1"/>
  <c r="R67" i="1"/>
  <c r="S67" i="1"/>
  <c r="R352" i="1"/>
  <c r="S352" i="1"/>
  <c r="W352" i="1"/>
  <c r="X352" i="1"/>
  <c r="I89" i="1"/>
  <c r="N433" i="1"/>
  <c r="O433" i="1" s="1"/>
  <c r="AB359" i="1"/>
  <c r="AE359" i="1"/>
  <c r="I193" i="1"/>
  <c r="N193" i="1"/>
  <c r="O193" i="1" s="1"/>
  <c r="AA26" i="7"/>
  <c r="AA27" i="7" s="1"/>
  <c r="X26" i="7"/>
  <c r="N32" i="8"/>
  <c r="S460" i="1"/>
  <c r="R460" i="1"/>
  <c r="AB342" i="1"/>
  <c r="AE342" i="1"/>
  <c r="S182" i="1"/>
  <c r="R182" i="1"/>
  <c r="R805" i="1"/>
  <c r="S805" i="1"/>
  <c r="AE181" i="1"/>
  <c r="AB181" i="1"/>
  <c r="X29" i="7"/>
  <c r="AA29" i="7"/>
  <c r="AA32" i="7" s="1"/>
  <c r="S310" i="1"/>
  <c r="R310" i="1"/>
  <c r="AB677" i="1"/>
  <c r="AE677" i="1"/>
  <c r="N754" i="1"/>
  <c r="O754" i="1" s="1"/>
  <c r="N690" i="1"/>
  <c r="O690" i="1" s="1"/>
  <c r="AE640" i="1"/>
  <c r="AB640" i="1"/>
  <c r="X65" i="5"/>
  <c r="N425" i="1"/>
  <c r="O425" i="1" s="1"/>
  <c r="AB752" i="1"/>
  <c r="AE752" i="1"/>
  <c r="S218" i="1"/>
  <c r="R218" i="1"/>
  <c r="AB249" i="1"/>
  <c r="AE249" i="1"/>
  <c r="I636" i="1"/>
  <c r="N636" i="1"/>
  <c r="O636" i="1" s="1"/>
  <c r="N69" i="5"/>
  <c r="O69" i="5" s="1"/>
  <c r="AB388" i="1"/>
  <c r="I114" i="1"/>
  <c r="N114" i="1"/>
  <c r="O114" i="1" s="1"/>
  <c r="X114" i="1" s="1"/>
  <c r="N67" i="1"/>
  <c r="O67" i="1" s="1"/>
  <c r="X67" i="1" s="1"/>
  <c r="N54" i="3"/>
  <c r="AE89" i="1"/>
  <c r="AB89" i="1"/>
  <c r="I22" i="5"/>
  <c r="N811" i="1"/>
  <c r="O811" i="1" s="1"/>
  <c r="AB668" i="1"/>
  <c r="AE668" i="1"/>
  <c r="W529" i="1"/>
  <c r="R529" i="1"/>
  <c r="X529" i="1"/>
  <c r="S529" i="1"/>
  <c r="AB483" i="1"/>
  <c r="AE483" i="1"/>
  <c r="AB348" i="1"/>
  <c r="AE348" i="1"/>
  <c r="S831" i="1"/>
  <c r="R831" i="1"/>
  <c r="R496" i="1"/>
  <c r="S496" i="1"/>
  <c r="X41" i="5"/>
  <c r="AA41" i="5"/>
  <c r="N84" i="1"/>
  <c r="O84" i="1" s="1"/>
  <c r="I825" i="1"/>
  <c r="AA63" i="8"/>
  <c r="X63" i="8"/>
  <c r="I460" i="1"/>
  <c r="N460" i="1"/>
  <c r="O460" i="1" s="1"/>
  <c r="X460" i="1" s="1"/>
  <c r="R286" i="1"/>
  <c r="S286" i="1"/>
  <c r="S743" i="1"/>
  <c r="R743" i="1"/>
  <c r="AB298" i="1"/>
  <c r="AA68" i="8"/>
  <c r="X68" i="8"/>
  <c r="AB99" i="1"/>
  <c r="AE99" i="1"/>
  <c r="AB85" i="3"/>
  <c r="N310" i="1"/>
  <c r="O310" i="1" s="1"/>
  <c r="X310" i="1" s="1"/>
  <c r="R754" i="1"/>
  <c r="S754" i="1"/>
  <c r="S690" i="1"/>
  <c r="R690" i="1"/>
  <c r="N680" i="1"/>
  <c r="O680" i="1" s="1"/>
  <c r="N428" i="1"/>
  <c r="O428" i="1" s="1"/>
  <c r="R772" i="1"/>
  <c r="S772" i="1"/>
  <c r="S510" i="1"/>
  <c r="R510" i="1"/>
  <c r="S114" i="1"/>
  <c r="R114" i="1"/>
  <c r="AB186" i="1"/>
  <c r="AE186" i="1"/>
  <c r="AE329" i="1"/>
  <c r="AB329" i="1"/>
  <c r="AB187" i="1"/>
  <c r="AE187" i="1"/>
  <c r="X22" i="5"/>
  <c r="AA22" i="5"/>
  <c r="S811" i="1"/>
  <c r="R811" i="1"/>
  <c r="N286" i="1"/>
  <c r="O286" i="1" s="1"/>
  <c r="W286" i="1" s="1"/>
  <c r="AB558" i="1"/>
  <c r="AE558" i="1"/>
  <c r="N743" i="1"/>
  <c r="O743" i="1" s="1"/>
  <c r="S308" i="1"/>
  <c r="R308" i="1"/>
  <c r="R730" i="1"/>
  <c r="S730" i="1"/>
  <c r="AE75" i="1"/>
  <c r="AB75" i="1"/>
  <c r="AA76" i="6"/>
  <c r="X76" i="6"/>
  <c r="R680" i="1"/>
  <c r="S680" i="1"/>
  <c r="X55" i="6"/>
  <c r="AA55" i="6"/>
  <c r="AB210" i="1"/>
  <c r="AB11" i="3"/>
  <c r="AE11" i="3"/>
  <c r="R428" i="1"/>
  <c r="S428" i="1"/>
  <c r="I772" i="1"/>
  <c r="N772" i="1"/>
  <c r="O772" i="1" s="1"/>
  <c r="AB276" i="1"/>
  <c r="AE276" i="1"/>
  <c r="N510" i="1"/>
  <c r="O510" i="1" s="1"/>
  <c r="AA45" i="5"/>
  <c r="X45" i="5"/>
  <c r="I556" i="1"/>
  <c r="AB515" i="1"/>
  <c r="AE515" i="1"/>
  <c r="S246" i="1"/>
  <c r="R246" i="1"/>
  <c r="X63" i="6"/>
  <c r="AA63" i="6"/>
  <c r="N38" i="5"/>
  <c r="AB445" i="1"/>
  <c r="AE445" i="1"/>
  <c r="X49" i="7"/>
  <c r="AA49" i="7"/>
  <c r="I68" i="3"/>
  <c r="N68" i="3"/>
  <c r="O68" i="3" s="1"/>
  <c r="S407" i="1"/>
  <c r="R407" i="1"/>
  <c r="S414" i="1"/>
  <c r="R414" i="1"/>
  <c r="S88" i="1"/>
  <c r="R88" i="1"/>
  <c r="AB109" i="3"/>
  <c r="AE109" i="3"/>
  <c r="N422" i="1"/>
  <c r="O422" i="1" s="1"/>
  <c r="N551" i="1"/>
  <c r="O551" i="1" s="1"/>
  <c r="X52" i="5"/>
  <c r="AA52" i="5"/>
  <c r="I308" i="1"/>
  <c r="N308" i="1"/>
  <c r="O308" i="1" s="1"/>
  <c r="N730" i="1"/>
  <c r="O730" i="1" s="1"/>
  <c r="AA58" i="8"/>
  <c r="X58" i="8"/>
  <c r="N107" i="3"/>
  <c r="O107" i="3" s="1"/>
  <c r="AB619" i="1"/>
  <c r="AE619" i="1"/>
  <c r="S643" i="1"/>
  <c r="R643" i="1"/>
  <c r="S104" i="1"/>
  <c r="R104" i="1"/>
  <c r="N323" i="1"/>
  <c r="O323" i="1" s="1"/>
  <c r="I464" i="1"/>
  <c r="N464" i="1"/>
  <c r="O464" i="1" s="1"/>
  <c r="X464" i="1" s="1"/>
  <c r="N679" i="1"/>
  <c r="O679" i="1" s="1"/>
  <c r="I393" i="1"/>
  <c r="N393" i="1"/>
  <c r="O393" i="1" s="1"/>
  <c r="AB282" i="1"/>
  <c r="AE282" i="1"/>
  <c r="N120" i="3"/>
  <c r="O120" i="3" s="1"/>
  <c r="N62" i="8"/>
  <c r="O62" i="8" s="1"/>
  <c r="I495" i="1"/>
  <c r="N246" i="1"/>
  <c r="O246" i="1" s="1"/>
  <c r="W585" i="1"/>
  <c r="S585" i="1"/>
  <c r="X585" i="1"/>
  <c r="R585" i="1"/>
  <c r="AB266" i="1"/>
  <c r="AE266" i="1"/>
  <c r="AB645" i="1"/>
  <c r="AE645" i="1"/>
  <c r="S655" i="1"/>
  <c r="R655" i="1"/>
  <c r="AB520" i="1"/>
  <c r="AE520" i="1"/>
  <c r="N407" i="1"/>
  <c r="O407" i="1" s="1"/>
  <c r="AB412" i="1"/>
  <c r="AE412" i="1"/>
  <c r="I217" i="1"/>
  <c r="N217" i="1"/>
  <c r="O217" i="1" s="1"/>
  <c r="X217" i="1" s="1"/>
  <c r="S634" i="1"/>
  <c r="R634" i="1"/>
  <c r="N51" i="1"/>
  <c r="O51" i="1" s="1"/>
  <c r="S422" i="1"/>
  <c r="R422" i="1"/>
  <c r="AB63" i="3"/>
  <c r="AE63" i="3"/>
  <c r="AE64" i="3" s="1"/>
  <c r="N503" i="1"/>
  <c r="O503" i="1" s="1"/>
  <c r="AE277" i="1"/>
  <c r="AB277" i="1"/>
  <c r="N763" i="1"/>
  <c r="O763" i="1" s="1"/>
  <c r="AB562" i="1"/>
  <c r="AE562" i="1"/>
  <c r="I637" i="1"/>
  <c r="N637" i="1"/>
  <c r="O637" i="1" s="1"/>
  <c r="AB254" i="1"/>
  <c r="AE254" i="1"/>
  <c r="AE738" i="1"/>
  <c r="AB738" i="1"/>
  <c r="AB455" i="1"/>
  <c r="AE455" i="1"/>
  <c r="X36" i="6"/>
  <c r="I168" i="1"/>
  <c r="N168" i="1"/>
  <c r="O168" i="1" s="1"/>
  <c r="W168" i="1" s="1"/>
  <c r="N104" i="1"/>
  <c r="O104" i="1" s="1"/>
  <c r="R323" i="1"/>
  <c r="S323" i="1"/>
  <c r="R464" i="1"/>
  <c r="S464" i="1"/>
  <c r="S679" i="1"/>
  <c r="R679" i="1"/>
  <c r="S393" i="1"/>
  <c r="R393" i="1"/>
  <c r="AB615" i="1"/>
  <c r="AE615" i="1"/>
  <c r="AB23" i="3"/>
  <c r="AE23" i="3"/>
  <c r="AE26" i="3" s="1"/>
  <c r="N84" i="3"/>
  <c r="O84" i="3" s="1"/>
  <c r="AB256" i="1"/>
  <c r="AE256" i="1"/>
  <c r="S795" i="1"/>
  <c r="R795" i="1"/>
  <c r="I252" i="1"/>
  <c r="AB495" i="1"/>
  <c r="AE495" i="1"/>
  <c r="X41" i="7"/>
  <c r="AA41" i="7"/>
  <c r="N37" i="7"/>
  <c r="O37" i="7" s="1"/>
  <c r="AB611" i="1"/>
  <c r="AE611" i="1"/>
  <c r="AB621" i="1"/>
  <c r="AE621" i="1"/>
  <c r="N760" i="1"/>
  <c r="O760" i="1" s="1"/>
  <c r="AE212" i="1"/>
  <c r="AB212" i="1"/>
  <c r="P360" i="1"/>
  <c r="Q358" i="1"/>
  <c r="AE692" i="1"/>
  <c r="AB692" i="1"/>
  <c r="S383" i="1"/>
  <c r="R383" i="1"/>
  <c r="S217" i="1"/>
  <c r="R217" i="1"/>
  <c r="W217" i="1"/>
  <c r="N634" i="1"/>
  <c r="O634" i="1" s="1"/>
  <c r="AB572" i="1"/>
  <c r="AE572" i="1"/>
  <c r="S625" i="1"/>
  <c r="R625" i="1"/>
  <c r="AB143" i="1"/>
  <c r="AE143" i="1"/>
  <c r="R763" i="1"/>
  <c r="S763" i="1"/>
  <c r="N815" i="1"/>
  <c r="O815" i="1" s="1"/>
  <c r="R637" i="1"/>
  <c r="S637" i="1"/>
  <c r="R467" i="1"/>
  <c r="S467" i="1"/>
  <c r="R406" i="1"/>
  <c r="S406" i="1"/>
  <c r="S710" i="1"/>
  <c r="R710" i="1"/>
  <c r="I12" i="6"/>
  <c r="AA73" i="8"/>
  <c r="X73" i="8"/>
  <c r="R168" i="1"/>
  <c r="S168" i="1"/>
  <c r="X168" i="1"/>
  <c r="I528" i="1"/>
  <c r="N528" i="1"/>
  <c r="O528" i="1" s="1"/>
  <c r="I194" i="1"/>
  <c r="N194" i="1"/>
  <c r="O194" i="1" s="1"/>
  <c r="X194" i="1" s="1"/>
  <c r="AB442" i="1"/>
  <c r="AB534" i="1"/>
  <c r="AE534" i="1"/>
  <c r="R474" i="1"/>
  <c r="S474" i="1"/>
  <c r="I214" i="1"/>
  <c r="N214" i="1"/>
  <c r="O214" i="1" s="1"/>
  <c r="I370" i="1"/>
  <c r="N29" i="5"/>
  <c r="AB153" i="1"/>
  <c r="AE153" i="1"/>
  <c r="I795" i="1"/>
  <c r="N795" i="1"/>
  <c r="O795" i="1" s="1"/>
  <c r="R742" i="1"/>
  <c r="S742" i="1"/>
  <c r="AB66" i="1"/>
  <c r="AE66" i="1"/>
  <c r="S760" i="1"/>
  <c r="R760" i="1"/>
  <c r="AB243" i="1"/>
  <c r="AE243" i="1"/>
  <c r="S477" i="1"/>
  <c r="R477" i="1"/>
  <c r="R276" i="1"/>
  <c r="S276" i="1"/>
  <c r="AE565" i="1"/>
  <c r="AB565" i="1"/>
  <c r="AB56" i="1"/>
  <c r="AE56" i="1"/>
  <c r="N723" i="1"/>
  <c r="O723" i="1" s="1"/>
  <c r="AE610" i="1"/>
  <c r="AB610" i="1"/>
  <c r="N358" i="1"/>
  <c r="N421" i="1"/>
  <c r="O421" i="1" s="1"/>
  <c r="N44" i="8"/>
  <c r="O44" i="8" s="1"/>
  <c r="N383" i="1"/>
  <c r="O383" i="1" s="1"/>
  <c r="AB8" i="3"/>
  <c r="AE8" i="3"/>
  <c r="N600" i="1"/>
  <c r="O600" i="1" s="1"/>
  <c r="R713" i="1"/>
  <c r="S713" i="1"/>
  <c r="I625" i="1"/>
  <c r="N625" i="1"/>
  <c r="O625" i="1" s="1"/>
  <c r="X50" i="7"/>
  <c r="AA50" i="7"/>
  <c r="R815" i="1"/>
  <c r="S815" i="1"/>
  <c r="N467" i="1"/>
  <c r="O467" i="1" s="1"/>
  <c r="I710" i="1"/>
  <c r="N710" i="1"/>
  <c r="O710" i="1" s="1"/>
  <c r="AB92" i="3"/>
  <c r="AE92" i="3"/>
  <c r="N70" i="6"/>
  <c r="O70" i="6" s="1"/>
  <c r="X12" i="6"/>
  <c r="AA12" i="6"/>
  <c r="AA14" i="6" s="1"/>
  <c r="N165" i="1"/>
  <c r="O165" i="1" s="1"/>
  <c r="I155" i="1"/>
  <c r="N155" i="1"/>
  <c r="O155" i="1" s="1"/>
  <c r="X155" i="1" s="1"/>
  <c r="S194" i="1"/>
  <c r="R194" i="1"/>
  <c r="S267" i="1"/>
  <c r="R267" i="1"/>
  <c r="R471" i="1"/>
  <c r="S471" i="1"/>
  <c r="N474" i="1"/>
  <c r="O474" i="1" s="1"/>
  <c r="AB31" i="1"/>
  <c r="AE31" i="1"/>
  <c r="S214" i="1"/>
  <c r="R214" i="1"/>
  <c r="AE370" i="1"/>
  <c r="AB370" i="1"/>
  <c r="AE736" i="1"/>
  <c r="AB736" i="1"/>
  <c r="I768" i="1"/>
  <c r="N768" i="1"/>
  <c r="O768" i="1" s="1"/>
  <c r="W768" i="1" s="1"/>
  <c r="N426" i="1"/>
  <c r="O426" i="1" s="1"/>
  <c r="N8" i="3"/>
  <c r="O8" i="3" s="1"/>
  <c r="AB369" i="1"/>
  <c r="AE369" i="1"/>
  <c r="I124" i="1"/>
  <c r="I742" i="1"/>
  <c r="N23" i="3"/>
  <c r="I30" i="1"/>
  <c r="N30" i="1"/>
  <c r="S445" i="1"/>
  <c r="R445" i="1"/>
  <c r="S326" i="1"/>
  <c r="R326" i="1"/>
  <c r="I477" i="1"/>
  <c r="N477" i="1"/>
  <c r="O477" i="1" s="1"/>
  <c r="R651" i="1"/>
  <c r="W651" i="1"/>
  <c r="X651" i="1"/>
  <c r="S651" i="1"/>
  <c r="X62" i="5"/>
  <c r="AA62" i="5"/>
  <c r="R421" i="1"/>
  <c r="S421" i="1"/>
  <c r="N727" i="1"/>
  <c r="O727" i="1" s="1"/>
  <c r="AB714" i="1"/>
  <c r="S600" i="1"/>
  <c r="R600" i="1"/>
  <c r="R665" i="1"/>
  <c r="S665" i="1"/>
  <c r="N19" i="7"/>
  <c r="I743" i="1"/>
  <c r="N429" i="1"/>
  <c r="O429" i="1" s="1"/>
  <c r="S165" i="1"/>
  <c r="R165" i="1"/>
  <c r="I30" i="6"/>
  <c r="R155" i="1"/>
  <c r="S155" i="1"/>
  <c r="I267" i="1"/>
  <c r="AB372" i="1"/>
  <c r="AE372" i="1"/>
  <c r="N45" i="8"/>
  <c r="O45" i="8" s="1"/>
  <c r="S500" i="1"/>
  <c r="R500" i="1"/>
  <c r="R768" i="1"/>
  <c r="S768" i="1"/>
  <c r="S426" i="1"/>
  <c r="R426" i="1"/>
  <c r="R660" i="1"/>
  <c r="S660" i="1"/>
  <c r="S221" i="1"/>
  <c r="R221" i="1"/>
  <c r="Q30" i="1"/>
  <c r="P32" i="1"/>
  <c r="I426" i="1"/>
  <c r="N326" i="1"/>
  <c r="O326" i="1" s="1"/>
  <c r="N57" i="7"/>
  <c r="O57" i="7" s="1"/>
  <c r="N58" i="5"/>
  <c r="O58" i="5" s="1"/>
  <c r="N861" i="1"/>
  <c r="O861" i="1" s="1"/>
  <c r="I861" i="1"/>
  <c r="I605" i="1"/>
  <c r="X35" i="5"/>
  <c r="AA35" i="5"/>
  <c r="S405" i="1"/>
  <c r="R405" i="1"/>
  <c r="AB617" i="1"/>
  <c r="I321" i="1"/>
  <c r="N321" i="1"/>
  <c r="O321" i="1" s="1"/>
  <c r="N203" i="1"/>
  <c r="P203" i="1"/>
  <c r="AB66" i="3"/>
  <c r="AE66" i="3"/>
  <c r="I665" i="1"/>
  <c r="N665" i="1"/>
  <c r="O665" i="1" s="1"/>
  <c r="N61" i="6"/>
  <c r="O61" i="6" s="1"/>
  <c r="R492" i="1"/>
  <c r="S492" i="1"/>
  <c r="AE693" i="1"/>
  <c r="AB693" i="1"/>
  <c r="AB743" i="1"/>
  <c r="AE743" i="1"/>
  <c r="P198" i="1"/>
  <c r="Q147" i="1"/>
  <c r="N178" i="1"/>
  <c r="O178" i="1" s="1"/>
  <c r="AB164" i="1"/>
  <c r="AE164" i="1"/>
  <c r="I654" i="1"/>
  <c r="N654" i="1"/>
  <c r="O654" i="1" s="1"/>
  <c r="W654" i="1" s="1"/>
  <c r="I63" i="8"/>
  <c r="N63" i="8"/>
  <c r="O63" i="8" s="1"/>
  <c r="N458" i="1"/>
  <c r="O458" i="1" s="1"/>
  <c r="I660" i="1"/>
  <c r="N660" i="1"/>
  <c r="O660" i="1" s="1"/>
  <c r="N221" i="1"/>
  <c r="O221" i="1" s="1"/>
  <c r="R427" i="1"/>
  <c r="S427" i="1"/>
  <c r="N547" i="1"/>
  <c r="O547" i="1" s="1"/>
  <c r="AB426" i="1"/>
  <c r="AE426" i="1"/>
  <c r="N79" i="1"/>
  <c r="O79" i="1" s="1"/>
  <c r="S318" i="1"/>
  <c r="R318" i="1"/>
  <c r="R103" i="1"/>
  <c r="S103" i="1"/>
  <c r="S213" i="1"/>
  <c r="R213" i="1"/>
  <c r="N555" i="1"/>
  <c r="O555" i="1" s="1"/>
  <c r="R605" i="1"/>
  <c r="S605" i="1"/>
  <c r="I47" i="1"/>
  <c r="N47" i="1"/>
  <c r="O47" i="1" s="1"/>
  <c r="N405" i="1"/>
  <c r="O405" i="1" s="1"/>
  <c r="AB793" i="1"/>
  <c r="AE793" i="1"/>
  <c r="N285" i="1"/>
  <c r="O285" i="1" s="1"/>
  <c r="AB317" i="1"/>
  <c r="AB493" i="1"/>
  <c r="AE493" i="1"/>
  <c r="AB476" i="1"/>
  <c r="AE476" i="1"/>
  <c r="AE608" i="1"/>
  <c r="AB608" i="1"/>
  <c r="AB811" i="1"/>
  <c r="AE811" i="1"/>
  <c r="N492" i="1"/>
  <c r="O492" i="1" s="1"/>
  <c r="X492" i="1" s="1"/>
  <c r="N283" i="1"/>
  <c r="O283" i="1" s="1"/>
  <c r="N147" i="1"/>
  <c r="O147" i="1" s="1"/>
  <c r="AB635" i="1"/>
  <c r="AE635" i="1"/>
  <c r="AB67" i="3"/>
  <c r="AE67" i="3"/>
  <c r="S382" i="1"/>
  <c r="R382" i="1"/>
  <c r="S178" i="1"/>
  <c r="R178" i="1"/>
  <c r="R255" i="1"/>
  <c r="S255" i="1"/>
  <c r="AB804" i="1"/>
  <c r="AE804" i="1"/>
  <c r="AB553" i="1"/>
  <c r="AE553" i="1"/>
  <c r="R654" i="1"/>
  <c r="S654" i="1"/>
  <c r="N55" i="5"/>
  <c r="O55" i="5" s="1"/>
  <c r="R458" i="1"/>
  <c r="S458" i="1"/>
  <c r="N36" i="1"/>
  <c r="O36" i="1" s="1"/>
  <c r="AE451" i="1"/>
  <c r="AB451" i="1"/>
  <c r="AB662" i="1"/>
  <c r="AE662" i="1"/>
  <c r="N652" i="1"/>
  <c r="O652" i="1" s="1"/>
  <c r="N427" i="1"/>
  <c r="O427" i="1" s="1"/>
  <c r="AB241" i="1"/>
  <c r="AE241" i="1"/>
  <c r="R79" i="1"/>
  <c r="S79" i="1"/>
  <c r="N318" i="1"/>
  <c r="O318" i="1" s="1"/>
  <c r="I611" i="1"/>
  <c r="I324" i="1"/>
  <c r="N324" i="1"/>
  <c r="O324" i="1" s="1"/>
  <c r="I61" i="1"/>
  <c r="N61" i="1"/>
  <c r="AB733" i="1"/>
  <c r="AE733" i="1"/>
  <c r="R179" i="1"/>
  <c r="S179" i="1"/>
  <c r="R752" i="1"/>
  <c r="S752" i="1"/>
  <c r="N656" i="1"/>
  <c r="O656" i="1" s="1"/>
  <c r="AE299" i="1"/>
  <c r="AB299" i="1"/>
  <c r="S288" i="1"/>
  <c r="R288" i="1"/>
  <c r="N46" i="5"/>
  <c r="O46" i="5" s="1"/>
  <c r="AE78" i="1"/>
  <c r="AB78" i="1"/>
  <c r="AE646" i="1"/>
  <c r="AB646" i="1"/>
  <c r="R791" i="1"/>
  <c r="S791" i="1"/>
  <c r="AE169" i="1"/>
  <c r="AB169" i="1"/>
  <c r="S98" i="1"/>
  <c r="R98" i="1"/>
  <c r="AB310" i="1"/>
  <c r="AE310" i="1"/>
  <c r="R594" i="1"/>
  <c r="S594" i="1"/>
  <c r="S183" i="1"/>
  <c r="R183" i="1"/>
  <c r="N189" i="1"/>
  <c r="O189" i="1" s="1"/>
  <c r="AB209" i="1"/>
  <c r="S167" i="1"/>
  <c r="R167" i="1"/>
  <c r="I129" i="1"/>
  <c r="N129" i="1"/>
  <c r="O129" i="1" s="1"/>
  <c r="AA9" i="8"/>
  <c r="AA10" i="8" s="1"/>
  <c r="X9" i="8"/>
  <c r="N220" i="1"/>
  <c r="O220" i="1" s="1"/>
  <c r="N197" i="1"/>
  <c r="O197" i="1" s="1"/>
  <c r="S575" i="1"/>
  <c r="R575" i="1"/>
  <c r="R47" i="1"/>
  <c r="S47" i="1"/>
  <c r="R827" i="1"/>
  <c r="S827" i="1"/>
  <c r="I421" i="1"/>
  <c r="AB695" i="1"/>
  <c r="AE695" i="1"/>
  <c r="R285" i="1"/>
  <c r="S285" i="1"/>
  <c r="AB62" i="1"/>
  <c r="I111" i="1"/>
  <c r="N111" i="1"/>
  <c r="O111" i="1" s="1"/>
  <c r="AB65" i="1"/>
  <c r="AE65" i="1"/>
  <c r="AB417" i="1"/>
  <c r="AE417" i="1"/>
  <c r="AB544" i="1"/>
  <c r="AE544" i="1"/>
  <c r="N631" i="1"/>
  <c r="O631" i="1" s="1"/>
  <c r="S223" i="1"/>
  <c r="R223" i="1"/>
  <c r="S283" i="1"/>
  <c r="R283" i="1"/>
  <c r="N117" i="1"/>
  <c r="O117" i="1" s="1"/>
  <c r="S268" i="1"/>
  <c r="R268" i="1"/>
  <c r="N30" i="7"/>
  <c r="O30" i="7" s="1"/>
  <c r="AB129" i="1"/>
  <c r="AB125" i="3"/>
  <c r="AE125" i="3"/>
  <c r="S36" i="1"/>
  <c r="R36" i="1"/>
  <c r="I218" i="1"/>
  <c r="I845" i="1"/>
  <c r="N845" i="1"/>
  <c r="O845" i="1" s="1"/>
  <c r="AE300" i="1"/>
  <c r="AB300" i="1"/>
  <c r="AB230" i="1"/>
  <c r="R563" i="1"/>
  <c r="S563" i="1"/>
  <c r="I806" i="1"/>
  <c r="W481" i="1"/>
  <c r="X481" i="1"/>
  <c r="R481" i="1"/>
  <c r="S481" i="1"/>
  <c r="S117" i="1"/>
  <c r="R117" i="1"/>
  <c r="S684" i="1"/>
  <c r="R684" i="1"/>
  <c r="N108" i="3"/>
  <c r="O108" i="3" s="1"/>
  <c r="R661" i="1"/>
  <c r="S661" i="1"/>
  <c r="AB19" i="1"/>
  <c r="AE19" i="1"/>
  <c r="I40" i="7"/>
  <c r="N40" i="7"/>
  <c r="O40" i="7" s="1"/>
  <c r="N709" i="1"/>
  <c r="O709" i="1" s="1"/>
  <c r="R659" i="1"/>
  <c r="S659" i="1"/>
  <c r="S640" i="1"/>
  <c r="R640" i="1"/>
  <c r="AB218" i="1"/>
  <c r="AE218" i="1"/>
  <c r="R845" i="1"/>
  <c r="S845" i="1"/>
  <c r="N118" i="3"/>
  <c r="O118" i="3" s="1"/>
  <c r="AB699" i="1"/>
  <c r="AE699" i="1"/>
  <c r="N563" i="1"/>
  <c r="O563" i="1" s="1"/>
  <c r="AB806" i="1"/>
  <c r="AE806" i="1"/>
  <c r="R595" i="1"/>
  <c r="S595" i="1"/>
  <c r="R721" i="1"/>
  <c r="S721" i="1"/>
  <c r="AB670" i="1"/>
  <c r="AE670" i="1"/>
  <c r="I782" i="1"/>
  <c r="N782" i="1"/>
  <c r="O782" i="1" s="1"/>
  <c r="X16" i="6"/>
  <c r="AA16" i="6"/>
  <c r="AA17" i="6" s="1"/>
  <c r="N606" i="1"/>
  <c r="O606" i="1" s="1"/>
  <c r="I68" i="8"/>
  <c r="S695" i="1"/>
  <c r="R695" i="1"/>
  <c r="AB629" i="1"/>
  <c r="S810" i="1"/>
  <c r="R810" i="1"/>
  <c r="AB55" i="1"/>
  <c r="AE55" i="1"/>
  <c r="AB103" i="3"/>
  <c r="AE103" i="3"/>
  <c r="S284" i="1"/>
  <c r="R284" i="1"/>
  <c r="R280" i="1"/>
  <c r="S280" i="1"/>
  <c r="N63" i="1"/>
  <c r="O63" i="1" s="1"/>
  <c r="I38" i="1"/>
  <c r="N38" i="1"/>
  <c r="O38" i="1" s="1"/>
  <c r="AB74" i="1"/>
  <c r="AE74" i="1"/>
  <c r="AB428" i="1"/>
  <c r="AE428" i="1"/>
  <c r="AB259" i="1"/>
  <c r="AE259" i="1"/>
  <c r="N331" i="1"/>
  <c r="O331" i="1" s="1"/>
  <c r="AE152" i="1"/>
  <c r="AB152" i="1"/>
  <c r="AB549" i="1"/>
  <c r="S709" i="1"/>
  <c r="R709" i="1"/>
  <c r="N659" i="1"/>
  <c r="O659" i="1" s="1"/>
  <c r="N558" i="1"/>
  <c r="O558" i="1" s="1"/>
  <c r="N640" i="1"/>
  <c r="O640" i="1" s="1"/>
  <c r="AE725" i="1"/>
  <c r="AB725" i="1"/>
  <c r="N436" i="1"/>
  <c r="O436" i="1" s="1"/>
  <c r="N51" i="3"/>
  <c r="O51" i="3" s="1"/>
  <c r="R836" i="1"/>
  <c r="S836" i="1"/>
  <c r="N595" i="1"/>
  <c r="O595" i="1" s="1"/>
  <c r="AB465" i="1"/>
  <c r="AE465" i="1"/>
  <c r="AE184" i="1"/>
  <c r="AB184" i="1"/>
  <c r="S222" i="1"/>
  <c r="R222" i="1"/>
  <c r="I56" i="7"/>
  <c r="AB21" i="1"/>
  <c r="AE21" i="1"/>
  <c r="N328" i="1"/>
  <c r="O328" i="1" s="1"/>
  <c r="I35" i="5"/>
  <c r="N35" i="5"/>
  <c r="O35" i="5" s="1"/>
  <c r="N810" i="1"/>
  <c r="O810" i="1" s="1"/>
  <c r="AB72" i="3"/>
  <c r="AE792" i="1"/>
  <c r="AB792" i="1"/>
  <c r="N284" i="1"/>
  <c r="O284" i="1" s="1"/>
  <c r="N100" i="1"/>
  <c r="O100" i="1" s="1"/>
  <c r="N46" i="1"/>
  <c r="AE523" i="1"/>
  <c r="AB523" i="1"/>
  <c r="I81" i="3"/>
  <c r="N81" i="3"/>
  <c r="O81" i="3" s="1"/>
  <c r="X54" i="8"/>
  <c r="AA54" i="8"/>
  <c r="S331" i="1"/>
  <c r="R331" i="1"/>
  <c r="S108" i="1"/>
  <c r="R108" i="1"/>
  <c r="AB829" i="1"/>
  <c r="R812" i="1"/>
  <c r="S812" i="1"/>
  <c r="S436" i="1"/>
  <c r="R436" i="1"/>
  <c r="X31" i="5"/>
  <c r="AA31" i="5"/>
  <c r="I836" i="1"/>
  <c r="N836" i="1"/>
  <c r="O836" i="1" s="1"/>
  <c r="AB94" i="3"/>
  <c r="AE94" i="3"/>
  <c r="R158" i="3"/>
  <c r="X158" i="3"/>
  <c r="S158" i="3"/>
  <c r="W158" i="3"/>
  <c r="AB590" i="1"/>
  <c r="AE590" i="1"/>
  <c r="AB734" i="1"/>
  <c r="AE734" i="1"/>
  <c r="X56" i="7"/>
  <c r="AA56" i="7"/>
  <c r="AB59" i="3"/>
  <c r="AE59" i="3"/>
  <c r="AE61" i="3" s="1"/>
  <c r="AB516" i="1"/>
  <c r="AE516" i="1"/>
  <c r="AE604" i="1"/>
  <c r="AB604" i="1"/>
  <c r="R328" i="1"/>
  <c r="S328" i="1"/>
  <c r="I59" i="8"/>
  <c r="AB655" i="1"/>
  <c r="AE655" i="1"/>
  <c r="R378" i="1"/>
  <c r="S378" i="1"/>
  <c r="X73" i="6"/>
  <c r="AA73" i="6"/>
  <c r="S100" i="1"/>
  <c r="R100" i="1"/>
  <c r="S233" i="1"/>
  <c r="R233" i="1"/>
  <c r="I579" i="1"/>
  <c r="X46" i="7"/>
  <c r="AA46" i="7"/>
  <c r="AB701" i="1"/>
  <c r="AE701" i="1"/>
  <c r="AB732" i="1"/>
  <c r="AE732" i="1"/>
  <c r="N46" i="7"/>
  <c r="O46" i="7" s="1"/>
  <c r="N26" i="5"/>
  <c r="N51" i="8"/>
  <c r="O51" i="8" s="1"/>
  <c r="N108" i="1"/>
  <c r="O108" i="1" s="1"/>
  <c r="I19" i="5"/>
  <c r="N19" i="5"/>
  <c r="AB774" i="1"/>
  <c r="AE774" i="1"/>
  <c r="N56" i="6"/>
  <c r="O56" i="6" s="1"/>
  <c r="AA68" i="6"/>
  <c r="X68" i="6"/>
  <c r="AB279" i="1"/>
  <c r="AE279" i="1"/>
  <c r="I160" i="1"/>
  <c r="N67" i="5"/>
  <c r="O67" i="5" s="1"/>
  <c r="AB580" i="1"/>
  <c r="AE580" i="1"/>
  <c r="AB195" i="1"/>
  <c r="AB148" i="1"/>
  <c r="AE148" i="1"/>
  <c r="AB406" i="1"/>
  <c r="AE406" i="1"/>
  <c r="I759" i="1"/>
  <c r="N759" i="1"/>
  <c r="O759" i="1" s="1"/>
  <c r="S313" i="1"/>
  <c r="R313" i="1"/>
  <c r="AE128" i="3"/>
  <c r="AB128" i="3"/>
  <c r="S788" i="1"/>
  <c r="R788" i="1"/>
  <c r="AE550" i="1"/>
  <c r="AB550" i="1"/>
  <c r="AE140" i="3"/>
  <c r="AB140" i="3"/>
  <c r="AB834" i="1"/>
  <c r="S543" i="1"/>
  <c r="W543" i="1"/>
  <c r="X543" i="1"/>
  <c r="R543" i="1"/>
  <c r="X29" i="5"/>
  <c r="AA29" i="5"/>
  <c r="I810" i="1"/>
  <c r="AB399" i="1"/>
  <c r="AB318" i="1"/>
  <c r="AE318" i="1"/>
  <c r="R666" i="1"/>
  <c r="S666" i="1"/>
  <c r="W666" i="1"/>
  <c r="AB439" i="1"/>
  <c r="I405" i="1"/>
  <c r="N376" i="1"/>
  <c r="O376" i="1" s="1"/>
  <c r="AB488" i="1"/>
  <c r="AE488" i="1"/>
  <c r="R343" i="1"/>
  <c r="S343" i="1"/>
  <c r="I724" i="1"/>
  <c r="N724" i="1"/>
  <c r="O724" i="1" s="1"/>
  <c r="W724" i="1" s="1"/>
  <c r="N30" i="5"/>
  <c r="O30" i="5" s="1"/>
  <c r="N494" i="1"/>
  <c r="O494" i="1" s="1"/>
  <c r="AB400" i="1"/>
  <c r="AE400" i="1"/>
  <c r="S809" i="1"/>
  <c r="R809" i="1"/>
  <c r="N375" i="1"/>
  <c r="O375" i="1" s="1"/>
  <c r="S698" i="1"/>
  <c r="R698" i="1"/>
  <c r="S706" i="1"/>
  <c r="R706" i="1"/>
  <c r="AE591" i="1"/>
  <c r="AB591" i="1"/>
  <c r="X59" i="8"/>
  <c r="AA59" i="8"/>
  <c r="N56" i="5"/>
  <c r="O56" i="5" s="1"/>
  <c r="I690" i="1"/>
  <c r="N378" i="1"/>
  <c r="O378" i="1" s="1"/>
  <c r="AB501" i="1"/>
  <c r="AE501" i="1"/>
  <c r="R579" i="1"/>
  <c r="S579" i="1"/>
  <c r="N349" i="1"/>
  <c r="O349" i="1" s="1"/>
  <c r="I150" i="1"/>
  <c r="N150" i="1"/>
  <c r="O150" i="1" s="1"/>
  <c r="W150" i="1" s="1"/>
  <c r="AB681" i="1"/>
  <c r="X47" i="5"/>
  <c r="AA47" i="5"/>
  <c r="AB509" i="1"/>
  <c r="AE509" i="1"/>
  <c r="N883" i="1"/>
  <c r="O883" i="1" s="1"/>
  <c r="I883" i="1"/>
  <c r="AB142" i="3"/>
  <c r="AE142" i="3"/>
  <c r="AE58" i="1"/>
  <c r="W798" i="1"/>
  <c r="X798" i="1"/>
  <c r="S798" i="1"/>
  <c r="R798" i="1"/>
  <c r="AE539" i="1"/>
  <c r="AB539" i="1"/>
  <c r="AB698" i="1"/>
  <c r="AE698" i="1"/>
  <c r="S744" i="1"/>
  <c r="R744" i="1"/>
  <c r="AE160" i="1"/>
  <c r="AB160" i="1"/>
  <c r="N775" i="1"/>
  <c r="O775" i="1" s="1"/>
  <c r="AB671" i="1"/>
  <c r="AE671" i="1"/>
  <c r="S799" i="1"/>
  <c r="W799" i="1"/>
  <c r="X799" i="1"/>
  <c r="R799" i="1"/>
  <c r="AE690" i="1"/>
  <c r="AB690" i="1"/>
  <c r="R701" i="1"/>
  <c r="S701" i="1"/>
  <c r="R609" i="1"/>
  <c r="S609" i="1"/>
  <c r="S349" i="1"/>
  <c r="R349" i="1"/>
  <c r="AB630" i="1"/>
  <c r="AE630" i="1"/>
  <c r="R150" i="1"/>
  <c r="S150" i="1"/>
  <c r="R746" i="1"/>
  <c r="S746" i="1"/>
  <c r="W746" i="1"/>
  <c r="X746" i="1"/>
  <c r="AB688" i="1"/>
  <c r="AE688" i="1"/>
  <c r="R31" i="1"/>
  <c r="S31" i="1"/>
  <c r="I78" i="6"/>
  <c r="N78" i="6"/>
  <c r="O78" i="6" s="1"/>
  <c r="AB599" i="1"/>
  <c r="AE599" i="1"/>
  <c r="R459" i="1"/>
  <c r="S459" i="1"/>
  <c r="N567" i="1"/>
  <c r="O567" i="1" s="1"/>
  <c r="S269" i="1"/>
  <c r="R269" i="1"/>
  <c r="AE468" i="1"/>
  <c r="AB468" i="1"/>
  <c r="AB718" i="1"/>
  <c r="AE718" i="1"/>
  <c r="N737" i="1"/>
  <c r="O737" i="1" s="1"/>
  <c r="I744" i="1"/>
  <c r="N744" i="1"/>
  <c r="O744" i="1" s="1"/>
  <c r="I418" i="1"/>
  <c r="N418" i="1"/>
  <c r="O418" i="1" s="1"/>
  <c r="AB116" i="3"/>
  <c r="AE116" i="3"/>
  <c r="AB797" i="1"/>
  <c r="AE797" i="1"/>
  <c r="N549" i="1"/>
  <c r="O549" i="1" s="1"/>
  <c r="W549" i="1" s="1"/>
  <c r="AE89" i="3"/>
  <c r="AB89" i="3"/>
  <c r="S608" i="1"/>
  <c r="R608" i="1"/>
  <c r="N707" i="1"/>
  <c r="O707" i="1" s="1"/>
  <c r="X43" i="7"/>
  <c r="AB271" i="1"/>
  <c r="AE271" i="1"/>
  <c r="N570" i="1"/>
  <c r="O570" i="1" s="1"/>
  <c r="S345" i="1"/>
  <c r="R345" i="1"/>
  <c r="R775" i="1"/>
  <c r="S775" i="1"/>
  <c r="I22" i="6"/>
  <c r="AB272" i="1"/>
  <c r="AE272" i="1"/>
  <c r="X42" i="7"/>
  <c r="N701" i="1"/>
  <c r="O701" i="1" s="1"/>
  <c r="N609" i="1"/>
  <c r="O609" i="1" s="1"/>
  <c r="N398" i="1"/>
  <c r="O398" i="1" s="1"/>
  <c r="N31" i="1"/>
  <c r="O31" i="1" s="1"/>
  <c r="W31" i="1" s="1"/>
  <c r="I285" i="1"/>
  <c r="N302" i="1"/>
  <c r="O302" i="1" s="1"/>
  <c r="N459" i="1"/>
  <c r="O459" i="1" s="1"/>
  <c r="R122" i="1"/>
  <c r="S122" i="1"/>
  <c r="AB514" i="1"/>
  <c r="R105" i="1"/>
  <c r="S105" i="1"/>
  <c r="AB319" i="1"/>
  <c r="AE319" i="1"/>
  <c r="S737" i="1"/>
  <c r="R737" i="1"/>
  <c r="S418" i="1"/>
  <c r="R418" i="1"/>
  <c r="I449" i="1"/>
  <c r="N449" i="1"/>
  <c r="O449" i="1" s="1"/>
  <c r="AB273" i="1"/>
  <c r="AE273" i="1"/>
  <c r="I830" i="1"/>
  <c r="N830" i="1"/>
  <c r="O830" i="1" s="1"/>
  <c r="W830" i="1" s="1"/>
  <c r="X127" i="3"/>
  <c r="S127" i="3"/>
  <c r="R127" i="3"/>
  <c r="W127" i="3"/>
  <c r="AB221" i="1"/>
  <c r="AE221" i="1"/>
  <c r="I112" i="1"/>
  <c r="N112" i="1"/>
  <c r="O112" i="1" s="1"/>
  <c r="AB16" i="1"/>
  <c r="AE16" i="1"/>
  <c r="S664" i="1"/>
  <c r="R664" i="1"/>
  <c r="S347" i="1"/>
  <c r="R347" i="1"/>
  <c r="R670" i="1"/>
  <c r="S670" i="1"/>
  <c r="N170" i="1"/>
  <c r="O170" i="1" s="1"/>
  <c r="X26" i="5"/>
  <c r="AA26" i="5"/>
  <c r="AA27" i="5" s="1"/>
  <c r="AB748" i="1"/>
  <c r="AE748" i="1"/>
  <c r="N633" i="1"/>
  <c r="O633" i="1" s="1"/>
  <c r="AB812" i="1"/>
  <c r="AE812" i="1"/>
  <c r="AB826" i="1"/>
  <c r="AE826" i="1"/>
  <c r="N419" i="1"/>
  <c r="O419" i="1" s="1"/>
  <c r="S647" i="1"/>
  <c r="R647" i="1"/>
  <c r="I566" i="1"/>
  <c r="N566" i="1"/>
  <c r="O566" i="1" s="1"/>
  <c r="W566" i="1" s="1"/>
  <c r="I107" i="3"/>
  <c r="AB664" i="1"/>
  <c r="AE664" i="1"/>
  <c r="AB737" i="1"/>
  <c r="AE737" i="1"/>
  <c r="AB54" i="3"/>
  <c r="N83" i="3"/>
  <c r="O83" i="3" s="1"/>
  <c r="AB794" i="1"/>
  <c r="AE794" i="1"/>
  <c r="R148" i="1"/>
  <c r="S148" i="1"/>
  <c r="S312" i="1"/>
  <c r="R312" i="1"/>
  <c r="X58" i="6"/>
  <c r="AA58" i="6"/>
  <c r="R549" i="1"/>
  <c r="S549" i="1"/>
  <c r="AA59" i="5"/>
  <c r="X59" i="5"/>
  <c r="N608" i="1"/>
  <c r="O608" i="1" s="1"/>
  <c r="AB76" i="3"/>
  <c r="AE76" i="3"/>
  <c r="S707" i="1"/>
  <c r="R707" i="1"/>
  <c r="I140" i="1"/>
  <c r="N140" i="1"/>
  <c r="O140" i="1" s="1"/>
  <c r="I92" i="1"/>
  <c r="X53" i="5"/>
  <c r="AA53" i="5"/>
  <c r="AE146" i="3"/>
  <c r="AB146" i="3"/>
  <c r="P153" i="3"/>
  <c r="Q153" i="3" s="1"/>
  <c r="AE153" i="3"/>
  <c r="N153" i="3"/>
  <c r="O153" i="3" s="1"/>
  <c r="S209" i="1"/>
  <c r="R209" i="1"/>
  <c r="S348" i="1"/>
  <c r="R348" i="1"/>
  <c r="N119" i="1"/>
  <c r="O119" i="1" s="1"/>
  <c r="X658" i="1"/>
  <c r="W658" i="1"/>
  <c r="S658" i="1"/>
  <c r="R658" i="1"/>
  <c r="R398" i="1"/>
  <c r="S398" i="1"/>
  <c r="X49" i="6"/>
  <c r="AA49" i="6"/>
  <c r="S480" i="1"/>
  <c r="R480" i="1"/>
  <c r="AB285" i="1"/>
  <c r="AE285" i="1"/>
  <c r="R302" i="1"/>
  <c r="S302" i="1"/>
  <c r="S187" i="1"/>
  <c r="R187" i="1"/>
  <c r="AE513" i="1"/>
  <c r="AB513" i="1"/>
  <c r="I139" i="3"/>
  <c r="AB140" i="1"/>
  <c r="N105" i="1"/>
  <c r="O105" i="1" s="1"/>
  <c r="I105" i="1"/>
  <c r="I375" i="1"/>
  <c r="S449" i="1"/>
  <c r="R449" i="1"/>
  <c r="AB787" i="1"/>
  <c r="AE787" i="1"/>
  <c r="N121" i="3"/>
  <c r="O121" i="3" s="1"/>
  <c r="N65" i="1"/>
  <c r="O65" i="1" s="1"/>
  <c r="N26" i="8"/>
  <c r="O26" i="8" s="1"/>
  <c r="R162" i="3"/>
  <c r="X162" i="3"/>
  <c r="W162" i="3"/>
  <c r="S162" i="3"/>
  <c r="S298" i="1"/>
  <c r="R298" i="1"/>
  <c r="I893" i="1"/>
  <c r="I892" i="1" s="1"/>
  <c r="H892" i="1"/>
  <c r="N892" i="1" s="1"/>
  <c r="N893" i="1"/>
  <c r="O893" i="1" s="1"/>
  <c r="AB139" i="3"/>
  <c r="AE139" i="3"/>
  <c r="AE306" i="1"/>
  <c r="AB306" i="1"/>
  <c r="AB314" i="1"/>
  <c r="N635" i="1"/>
  <c r="O635" i="1" s="1"/>
  <c r="AB105" i="1"/>
  <c r="AE105" i="1"/>
  <c r="I684" i="1"/>
  <c r="Q226" i="1"/>
  <c r="P228" i="1"/>
  <c r="R65" i="1"/>
  <c r="S65" i="1"/>
  <c r="S190" i="1"/>
  <c r="R190" i="1"/>
  <c r="AB176" i="1"/>
  <c r="AE176" i="1"/>
  <c r="X51" i="8"/>
  <c r="AA51" i="8"/>
  <c r="R141" i="1"/>
  <c r="S141" i="1"/>
  <c r="X22" i="6"/>
  <c r="AA22" i="6"/>
  <c r="AA23" i="6" s="1"/>
  <c r="S741" i="1"/>
  <c r="R741" i="1"/>
  <c r="N639" i="1"/>
  <c r="O639" i="1" s="1"/>
  <c r="R416" i="1"/>
  <c r="S416" i="1"/>
  <c r="X44" i="5"/>
  <c r="AA44" i="5"/>
  <c r="AB196" i="1"/>
  <c r="N686" i="1"/>
  <c r="O686" i="1" s="1"/>
  <c r="AE109" i="1"/>
  <c r="AB109" i="1"/>
  <c r="AB194" i="1"/>
  <c r="AE245" i="1"/>
  <c r="AB245" i="1"/>
  <c r="R617" i="1"/>
  <c r="S617" i="1"/>
  <c r="N886" i="1"/>
  <c r="O886" i="1" s="1"/>
  <c r="I886" i="1"/>
  <c r="I175" i="3"/>
  <c r="N175" i="3"/>
  <c r="O175" i="3" s="1"/>
  <c r="X175" i="3" s="1"/>
  <c r="R95" i="1"/>
  <c r="S95" i="1"/>
  <c r="P363" i="1"/>
  <c r="Q362" i="1"/>
  <c r="AB296" i="1"/>
  <c r="AE296" i="1"/>
  <c r="N298" i="1"/>
  <c r="O298" i="1" s="1"/>
  <c r="X298" i="1" s="1"/>
  <c r="AB593" i="1"/>
  <c r="AE593" i="1"/>
  <c r="AB579" i="1"/>
  <c r="AE579" i="1"/>
  <c r="W578" i="1"/>
  <c r="X578" i="1"/>
  <c r="R578" i="1"/>
  <c r="S578" i="1"/>
  <c r="R303" i="1"/>
  <c r="S303" i="1"/>
  <c r="AB684" i="1"/>
  <c r="AE684" i="1"/>
  <c r="AB499" i="1"/>
  <c r="AE499" i="1"/>
  <c r="Q341" i="1"/>
  <c r="Q350" i="1" s="1"/>
  <c r="P350" i="1"/>
  <c r="Q55" i="8"/>
  <c r="O255" i="1"/>
  <c r="W255" i="1" s="1"/>
  <c r="O663" i="1"/>
  <c r="W663" i="1" s="1"/>
  <c r="O82" i="3"/>
  <c r="Q82" i="3"/>
  <c r="Q355" i="1"/>
  <c r="Q356" i="1" s="1"/>
  <c r="P356" i="1"/>
  <c r="O355" i="1"/>
  <c r="O356" i="1" s="1"/>
  <c r="N356" i="1"/>
  <c r="Q677" i="1"/>
  <c r="W167" i="1"/>
  <c r="X167" i="1"/>
  <c r="R163" i="3"/>
  <c r="X163" i="3"/>
  <c r="S163" i="3"/>
  <c r="W163" i="3"/>
  <c r="X382" i="1"/>
  <c r="W382" i="1"/>
  <c r="W162" i="1"/>
  <c r="X162" i="1"/>
  <c r="W574" i="1"/>
  <c r="X574" i="1"/>
  <c r="W133" i="1"/>
  <c r="X133" i="1"/>
  <c r="O22" i="7"/>
  <c r="P24" i="7"/>
  <c r="Q22" i="7"/>
  <c r="Q24" i="7" s="1"/>
  <c r="W512" i="1"/>
  <c r="X512" i="1"/>
  <c r="X550" i="1"/>
  <c r="W550" i="1"/>
  <c r="X657" i="1"/>
  <c r="W657" i="1"/>
  <c r="O67" i="8"/>
  <c r="X240" i="1"/>
  <c r="W240" i="1"/>
  <c r="Q67" i="8"/>
  <c r="X138" i="1"/>
  <c r="W138" i="1"/>
  <c r="W452" i="1"/>
  <c r="X452" i="1"/>
  <c r="Q53" i="1"/>
  <c r="W239" i="1"/>
  <c r="X239" i="1"/>
  <c r="W780" i="1"/>
  <c r="X780" i="1"/>
  <c r="X69" i="1"/>
  <c r="W69" i="1"/>
  <c r="X416" i="1"/>
  <c r="W416" i="1"/>
  <c r="X20" i="3"/>
  <c r="W20" i="3"/>
  <c r="S20" i="3"/>
  <c r="R20" i="3"/>
  <c r="P7" i="7"/>
  <c r="Q6" i="7"/>
  <c r="Q7" i="7" s="1"/>
  <c r="S41" i="3"/>
  <c r="X41" i="3"/>
  <c r="W41" i="3"/>
  <c r="R41" i="3"/>
  <c r="X262" i="1"/>
  <c r="W262" i="1"/>
  <c r="O6" i="7"/>
  <c r="O7" i="7" s="1"/>
  <c r="N7" i="7"/>
  <c r="X305" i="1"/>
  <c r="W305" i="1"/>
  <c r="W174" i="1"/>
  <c r="X174" i="1"/>
  <c r="X593" i="1"/>
  <c r="W593" i="1"/>
  <c r="P78" i="3"/>
  <c r="S463" i="1"/>
  <c r="R463" i="1"/>
  <c r="N64" i="3"/>
  <c r="O63" i="3"/>
  <c r="O64" i="3" s="1"/>
  <c r="X141" i="3"/>
  <c r="R141" i="3"/>
  <c r="W141" i="3"/>
  <c r="S141" i="3"/>
  <c r="Q21" i="3"/>
  <c r="S19" i="3"/>
  <c r="Q63" i="3"/>
  <c r="P64" i="3"/>
  <c r="Q274" i="1"/>
  <c r="W675" i="1"/>
  <c r="X675" i="1"/>
  <c r="N27" i="7"/>
  <c r="O26" i="7"/>
  <c r="O27" i="7" s="1"/>
  <c r="X524" i="1"/>
  <c r="W524" i="1"/>
  <c r="W87" i="1"/>
  <c r="X87" i="1"/>
  <c r="Q26" i="7"/>
  <c r="Q27" i="7" s="1"/>
  <c r="P27" i="7"/>
  <c r="Q41" i="5"/>
  <c r="W789" i="1"/>
  <c r="X789" i="1"/>
  <c r="W100" i="3"/>
  <c r="R100" i="3"/>
  <c r="S100" i="3"/>
  <c r="X100" i="3"/>
  <c r="X88" i="1"/>
  <c r="W88" i="1"/>
  <c r="X662" i="1"/>
  <c r="Q241" i="1"/>
  <c r="X591" i="1"/>
  <c r="W591" i="1"/>
  <c r="X506" i="1"/>
  <c r="W506" i="1"/>
  <c r="W748" i="1"/>
  <c r="X748" i="1"/>
  <c r="X521" i="1"/>
  <c r="W521" i="1"/>
  <c r="M51" i="7"/>
  <c r="M288" i="1"/>
  <c r="AD449" i="1"/>
  <c r="AD121" i="3"/>
  <c r="M520" i="1"/>
  <c r="AD439" i="1"/>
  <c r="AD140" i="1"/>
  <c r="M39" i="1"/>
  <c r="AD834" i="1"/>
  <c r="M91" i="1"/>
  <c r="M473" i="1"/>
  <c r="M42" i="1"/>
  <c r="M502" i="1"/>
  <c r="M275" i="1"/>
  <c r="M832" i="1"/>
  <c r="AD293" i="1"/>
  <c r="AD54" i="3"/>
  <c r="M717" i="1"/>
  <c r="AD492" i="1"/>
  <c r="M445" i="1"/>
  <c r="M683" i="1"/>
  <c r="M53" i="5"/>
  <c r="AD456" i="1"/>
  <c r="M676" i="1"/>
  <c r="M55" i="6"/>
  <c r="AD617" i="1"/>
  <c r="M837" i="1"/>
  <c r="M444" i="1"/>
  <c r="AD552" i="1"/>
  <c r="M299" i="1"/>
  <c r="AD298" i="1"/>
  <c r="AD809" i="1"/>
  <c r="M185" i="1"/>
  <c r="Z46" i="8"/>
  <c r="M336" i="1"/>
  <c r="M505" i="1"/>
  <c r="AD117" i="3"/>
  <c r="M122" i="1"/>
  <c r="AD443" i="1"/>
  <c r="M733" i="1"/>
  <c r="M741" i="1"/>
  <c r="M75" i="1"/>
  <c r="AD93" i="1"/>
  <c r="AD80" i="1"/>
  <c r="M69" i="6"/>
  <c r="Z65" i="5"/>
  <c r="M23" i="5"/>
  <c r="M544" i="1"/>
  <c r="AD665" i="1"/>
  <c r="M181" i="1"/>
  <c r="AD781" i="1"/>
  <c r="AD514" i="1"/>
  <c r="AD714" i="1"/>
  <c r="AD63" i="1"/>
  <c r="AD317" i="1"/>
  <c r="M771" i="1"/>
  <c r="M226" i="1"/>
  <c r="M160" i="1"/>
  <c r="M557" i="1"/>
  <c r="M60" i="8"/>
  <c r="AD398" i="1"/>
  <c r="AD95" i="3"/>
  <c r="AD142" i="1"/>
  <c r="M817" i="1"/>
  <c r="M183" i="1"/>
  <c r="M38" i="8"/>
  <c r="M804" i="1"/>
  <c r="M495" i="1"/>
  <c r="AD159" i="1"/>
  <c r="AD496" i="1"/>
  <c r="Z42" i="7"/>
  <c r="M37" i="6"/>
  <c r="AD195" i="1"/>
  <c r="M513" i="1"/>
  <c r="M9" i="5"/>
  <c r="AD314" i="1"/>
  <c r="M72" i="5"/>
  <c r="M545" i="1"/>
  <c r="M769" i="1"/>
  <c r="M623" i="1"/>
  <c r="M169" i="1"/>
  <c r="AD709" i="1"/>
  <c r="M267" i="1"/>
  <c r="M68" i="8"/>
  <c r="M424" i="1"/>
  <c r="M92" i="1"/>
  <c r="M605" i="1"/>
  <c r="M187" i="1"/>
  <c r="AD776" i="1"/>
  <c r="Z22" i="8"/>
  <c r="M601" i="1"/>
  <c r="Z67" i="6"/>
  <c r="M20" i="1"/>
  <c r="M99" i="3"/>
  <c r="M30" i="6"/>
  <c r="AD97" i="3"/>
  <c r="Z74" i="8"/>
  <c r="AD829" i="1"/>
  <c r="AD384" i="1"/>
  <c r="AD209" i="1"/>
  <c r="M57" i="6"/>
  <c r="AD16" i="3"/>
  <c r="M280" i="1"/>
  <c r="M589" i="1"/>
  <c r="AD442" i="1"/>
  <c r="M499" i="1"/>
  <c r="M785" i="1"/>
  <c r="M33" i="6"/>
  <c r="AD728" i="1"/>
  <c r="M24" i="3"/>
  <c r="AD399" i="1"/>
  <c r="M252" i="1"/>
  <c r="M61" i="5"/>
  <c r="M61" i="8"/>
  <c r="M12" i="3"/>
  <c r="M7" i="3"/>
  <c r="AD196" i="1"/>
  <c r="M565" i="1"/>
  <c r="M684" i="1"/>
  <c r="AD622" i="1"/>
  <c r="M757" i="1"/>
  <c r="M475" i="1"/>
  <c r="AD393" i="1"/>
  <c r="M556" i="1"/>
  <c r="AD166" i="1"/>
  <c r="AD401" i="1"/>
  <c r="M15" i="5"/>
  <c r="Z57" i="7"/>
  <c r="M22" i="6"/>
  <c r="M515" i="1"/>
  <c r="AD107" i="3"/>
  <c r="AD62" i="1"/>
  <c r="M58" i="8"/>
  <c r="M818" i="1"/>
  <c r="M167" i="3"/>
  <c r="M644" i="1"/>
  <c r="AD549" i="1"/>
  <c r="M670" i="1"/>
  <c r="M620" i="1"/>
  <c r="M243" i="1"/>
  <c r="AD532" i="1"/>
  <c r="AD144" i="1"/>
  <c r="M22" i="1"/>
  <c r="M96" i="3"/>
  <c r="AD379" i="1"/>
  <c r="M12" i="6"/>
  <c r="AD503" i="1"/>
  <c r="Z45" i="6"/>
  <c r="Z74" i="6"/>
  <c r="AD815" i="1"/>
  <c r="AD24" i="1"/>
  <c r="M742" i="1"/>
  <c r="M342" i="1"/>
  <c r="M489" i="1"/>
  <c r="M25" i="1"/>
  <c r="AD194" i="1"/>
  <c r="M268" i="1"/>
  <c r="M812" i="1"/>
  <c r="M409" i="1"/>
  <c r="M53" i="7"/>
  <c r="AD85" i="3"/>
  <c r="AD287" i="1"/>
  <c r="Z36" i="6"/>
  <c r="M479" i="1"/>
  <c r="M61" i="7"/>
  <c r="AD779" i="1"/>
  <c r="M653" i="1"/>
  <c r="M579" i="1"/>
  <c r="AD129" i="1"/>
  <c r="M369" i="1"/>
  <c r="AD281" i="1"/>
  <c r="AD637" i="1"/>
  <c r="M699" i="1"/>
  <c r="M406" i="1"/>
  <c r="M343" i="1"/>
  <c r="AD116" i="1"/>
  <c r="M49" i="5"/>
  <c r="M208" i="1"/>
  <c r="M44" i="7"/>
  <c r="M516" i="1"/>
  <c r="AD679" i="1"/>
  <c r="M672" i="1"/>
  <c r="AD765" i="1"/>
  <c r="AD705" i="1"/>
  <c r="M661" i="1"/>
  <c r="AD660" i="1"/>
  <c r="M137" i="3"/>
  <c r="AD135" i="1"/>
  <c r="M294" i="1"/>
  <c r="AD261" i="1"/>
  <c r="M15" i="8"/>
  <c r="AD72" i="3"/>
  <c r="M599" i="1"/>
  <c r="M88" i="3"/>
  <c r="M588" i="1"/>
  <c r="AD772" i="1"/>
  <c r="AD756" i="1"/>
  <c r="AD138" i="3"/>
  <c r="M271" i="1"/>
  <c r="AD629" i="1"/>
  <c r="M531" i="1"/>
  <c r="Z80" i="6"/>
  <c r="M643" i="1"/>
  <c r="AD46" i="3"/>
  <c r="AD603" i="1"/>
  <c r="M706" i="1"/>
  <c r="AD338" i="1"/>
  <c r="M583" i="1"/>
  <c r="Z75" i="6"/>
  <c r="M561" i="1"/>
  <c r="AD117" i="1"/>
  <c r="M72" i="8"/>
  <c r="M611" i="1"/>
  <c r="M146" i="3"/>
  <c r="M248" i="1"/>
  <c r="AD767" i="1"/>
  <c r="AD84" i="3"/>
  <c r="M735" i="1"/>
  <c r="M590" i="1"/>
  <c r="AD217" i="1"/>
  <c r="M669" i="1"/>
  <c r="Z46" i="5"/>
  <c r="M700" i="1"/>
  <c r="M52" i="5"/>
  <c r="AD647" i="1"/>
  <c r="AD154" i="1"/>
  <c r="AD681" i="1"/>
  <c r="M29" i="8"/>
  <c r="AD429" i="1"/>
  <c r="M233" i="1"/>
  <c r="M404" i="1"/>
  <c r="M619" i="1"/>
  <c r="M465" i="1"/>
  <c r="AD485" i="1"/>
  <c r="AD388" i="1"/>
  <c r="Z43" i="7"/>
  <c r="AD754" i="1"/>
  <c r="AD157" i="1"/>
  <c r="AD210" i="1"/>
  <c r="AD263" i="1"/>
  <c r="AD230" i="1"/>
  <c r="AD47" i="1"/>
  <c r="M97" i="1"/>
  <c r="M825" i="1"/>
  <c r="M119" i="3"/>
  <c r="AD563" i="1"/>
  <c r="W93" i="1" l="1"/>
  <c r="X186" i="1"/>
  <c r="W472" i="1"/>
  <c r="W273" i="1"/>
  <c r="N870" i="1"/>
  <c r="X596" i="1"/>
  <c r="X463" i="1"/>
  <c r="X630" i="1"/>
  <c r="R630" i="1"/>
  <c r="W630" i="1"/>
  <c r="S630" i="1"/>
  <c r="W463" i="1"/>
  <c r="AA24" i="5"/>
  <c r="W496" i="1"/>
  <c r="X400" i="1"/>
  <c r="N24" i="7"/>
  <c r="O24" i="7"/>
  <c r="W553" i="1"/>
  <c r="R553" i="1"/>
  <c r="X546" i="1"/>
  <c r="W90" i="3"/>
  <c r="R90" i="3"/>
  <c r="X827" i="1"/>
  <c r="X553" i="1"/>
  <c r="W470" i="1"/>
  <c r="X90" i="3"/>
  <c r="W559" i="1"/>
  <c r="N389" i="1"/>
  <c r="S91" i="3"/>
  <c r="W17" i="1"/>
  <c r="Q36" i="5"/>
  <c r="W814" i="1"/>
  <c r="X814" i="1"/>
  <c r="S814" i="1"/>
  <c r="X345" i="1"/>
  <c r="P21" i="3"/>
  <c r="X19" i="3"/>
  <c r="X21" i="3" s="1"/>
  <c r="W19" i="3"/>
  <c r="W21" i="3" s="1"/>
  <c r="W575" i="1"/>
  <c r="W826" i="1"/>
  <c r="W803" i="1"/>
  <c r="P862" i="1"/>
  <c r="Q862" i="1"/>
  <c r="W695" i="1"/>
  <c r="W249" i="1"/>
  <c r="W573" i="1"/>
  <c r="O36" i="5"/>
  <c r="O32" i="7"/>
  <c r="P32" i="7"/>
  <c r="AE9" i="3"/>
  <c r="AE148" i="3"/>
  <c r="O22" i="8"/>
  <c r="O23" i="8" s="1"/>
  <c r="N23" i="8"/>
  <c r="Q26" i="6"/>
  <c r="Q27" i="6" s="1"/>
  <c r="P27" i="6"/>
  <c r="O26" i="6"/>
  <c r="O27" i="6" s="1"/>
  <c r="N27" i="6"/>
  <c r="X255" i="1"/>
  <c r="Q22" i="8"/>
  <c r="Q23" i="8" s="1"/>
  <c r="P23" i="8"/>
  <c r="N36" i="5"/>
  <c r="W584" i="1"/>
  <c r="W126" i="1"/>
  <c r="X573" i="1"/>
  <c r="R573" i="1"/>
  <c r="Q29" i="7"/>
  <c r="Q32" i="7" s="1"/>
  <c r="S573" i="1"/>
  <c r="W500" i="1"/>
  <c r="P36" i="5"/>
  <c r="Q437" i="1"/>
  <c r="P315" i="1"/>
  <c r="W664" i="1"/>
  <c r="O19" i="7"/>
  <c r="O20" i="7" s="1"/>
  <c r="N20" i="7"/>
  <c r="X78" i="1"/>
  <c r="W269" i="1"/>
  <c r="N59" i="1"/>
  <c r="O19" i="5"/>
  <c r="O20" i="5" s="1"/>
  <c r="N20" i="5"/>
  <c r="Q19" i="7"/>
  <c r="Q20" i="7" s="1"/>
  <c r="P20" i="7"/>
  <c r="X247" i="1"/>
  <c r="W380" i="1"/>
  <c r="P332" i="1"/>
  <c r="X654" i="1"/>
  <c r="Q19" i="5"/>
  <c r="Q20" i="5" s="1"/>
  <c r="P20" i="5"/>
  <c r="N78" i="3"/>
  <c r="P59" i="1"/>
  <c r="AE59" i="1"/>
  <c r="AE373" i="1"/>
  <c r="AE42" i="3"/>
  <c r="AE360" i="1"/>
  <c r="AA27" i="8"/>
  <c r="AE69" i="3"/>
  <c r="X87" i="3"/>
  <c r="AA36" i="5"/>
  <c r="W93" i="3"/>
  <c r="AA31" i="6"/>
  <c r="AE48" i="1"/>
  <c r="AA32" i="5"/>
  <c r="W89" i="3"/>
  <c r="S93" i="3"/>
  <c r="AA39" i="8"/>
  <c r="W341" i="1"/>
  <c r="R89" i="3"/>
  <c r="X768" i="1"/>
  <c r="S87" i="3"/>
  <c r="P145" i="1"/>
  <c r="W222" i="1"/>
  <c r="AE32" i="1"/>
  <c r="AE78" i="3"/>
  <c r="AE21" i="3"/>
  <c r="AE122" i="3"/>
  <c r="AE257" i="1"/>
  <c r="W292" i="1"/>
  <c r="W116" i="1"/>
  <c r="AE169" i="3"/>
  <c r="W87" i="3"/>
  <c r="X371" i="1"/>
  <c r="X93" i="3"/>
  <c r="N21" i="3"/>
  <c r="O21" i="3"/>
  <c r="X617" i="1"/>
  <c r="AA24" i="7"/>
  <c r="W194" i="1"/>
  <c r="W552" i="1"/>
  <c r="AE205" i="1"/>
  <c r="W480" i="1"/>
  <c r="X752" i="1"/>
  <c r="X678" i="1"/>
  <c r="W413" i="1"/>
  <c r="X126" i="3"/>
  <c r="AA65" i="8"/>
  <c r="AE52" i="3"/>
  <c r="W298" i="1"/>
  <c r="X381" i="1"/>
  <c r="W397" i="1"/>
  <c r="X103" i="1"/>
  <c r="X148" i="1"/>
  <c r="X770" i="1"/>
  <c r="W109" i="3"/>
  <c r="AE367" i="1"/>
  <c r="N32" i="7"/>
  <c r="Q34" i="7"/>
  <c r="Q35" i="7" s="1"/>
  <c r="N35" i="7"/>
  <c r="X89" i="3"/>
  <c r="X91" i="3"/>
  <c r="S109" i="3"/>
  <c r="X109" i="3"/>
  <c r="R109" i="3"/>
  <c r="R134" i="3"/>
  <c r="W134" i="3"/>
  <c r="X134" i="3"/>
  <c r="AE32" i="3"/>
  <c r="N179" i="3"/>
  <c r="W91" i="3"/>
  <c r="O75" i="3"/>
  <c r="O78" i="3" s="1"/>
  <c r="X150" i="1"/>
  <c r="X118" i="1"/>
  <c r="X824" i="1"/>
  <c r="W127" i="1"/>
  <c r="W492" i="1"/>
  <c r="W114" i="1"/>
  <c r="X425" i="1"/>
  <c r="X713" i="1"/>
  <c r="X388" i="1"/>
  <c r="W227" i="1"/>
  <c r="X655" i="1"/>
  <c r="W614" i="1"/>
  <c r="W281" i="1"/>
  <c r="X532" i="1"/>
  <c r="X286" i="1"/>
  <c r="W539" i="1"/>
  <c r="X549" i="1"/>
  <c r="W740" i="1"/>
  <c r="X736" i="1"/>
  <c r="W537" i="1"/>
  <c r="W490" i="1"/>
  <c r="W175" i="1"/>
  <c r="W301" i="1"/>
  <c r="X210" i="1"/>
  <c r="W209" i="1"/>
  <c r="W155" i="1"/>
  <c r="W157" i="1"/>
  <c r="X341" i="1"/>
  <c r="W745" i="1"/>
  <c r="R341" i="1"/>
  <c r="X149" i="1"/>
  <c r="W765" i="1"/>
  <c r="S341" i="1"/>
  <c r="X31" i="1"/>
  <c r="X830" i="1"/>
  <c r="X431" i="1"/>
  <c r="W379" i="1"/>
  <c r="W293" i="1"/>
  <c r="W74" i="1"/>
  <c r="X881" i="1"/>
  <c r="W385" i="1"/>
  <c r="P870" i="1"/>
  <c r="W346" i="1"/>
  <c r="W704" i="1"/>
  <c r="X250" i="1"/>
  <c r="W396" i="1"/>
  <c r="AE563" i="1"/>
  <c r="P119" i="3"/>
  <c r="Q119" i="3" s="1"/>
  <c r="N119" i="3"/>
  <c r="O119" i="3" s="1"/>
  <c r="N825" i="1"/>
  <c r="O825" i="1" s="1"/>
  <c r="N97" i="1"/>
  <c r="O97" i="1" s="1"/>
  <c r="AE47" i="1"/>
  <c r="AE230" i="1"/>
  <c r="AE235" i="1" s="1"/>
  <c r="AE263" i="1"/>
  <c r="AE210" i="1"/>
  <c r="AE157" i="1"/>
  <c r="AE754" i="1"/>
  <c r="AA43" i="7"/>
  <c r="AE388" i="1"/>
  <c r="AE485" i="1"/>
  <c r="N465" i="1"/>
  <c r="O465" i="1" s="1"/>
  <c r="N619" i="1"/>
  <c r="O619" i="1" s="1"/>
  <c r="N404" i="1"/>
  <c r="O404" i="1" s="1"/>
  <c r="N233" i="1"/>
  <c r="O233" i="1" s="1"/>
  <c r="AE429" i="1"/>
  <c r="N29" i="8"/>
  <c r="P29" i="8"/>
  <c r="AE681" i="1"/>
  <c r="AE154" i="1"/>
  <c r="AE198" i="1" s="1"/>
  <c r="AE647" i="1"/>
  <c r="AE819" i="1" s="1"/>
  <c r="P52" i="5"/>
  <c r="Q52" i="5" s="1"/>
  <c r="N52" i="5"/>
  <c r="O52" i="5" s="1"/>
  <c r="N700" i="1"/>
  <c r="O700" i="1" s="1"/>
  <c r="AA46" i="5"/>
  <c r="AA63" i="5" s="1"/>
  <c r="N669" i="1"/>
  <c r="O669" i="1" s="1"/>
  <c r="AE217" i="1"/>
  <c r="AE224" i="1" s="1"/>
  <c r="N590" i="1"/>
  <c r="O590" i="1" s="1"/>
  <c r="N735" i="1"/>
  <c r="O735" i="1" s="1"/>
  <c r="AE84" i="3"/>
  <c r="AE767" i="1"/>
  <c r="P248" i="1"/>
  <c r="N248" i="1"/>
  <c r="O248" i="1" s="1"/>
  <c r="P146" i="3"/>
  <c r="Q146" i="3" s="1"/>
  <c r="N146" i="3"/>
  <c r="O146" i="3" s="1"/>
  <c r="P611" i="1"/>
  <c r="Q611" i="1" s="1"/>
  <c r="N611" i="1"/>
  <c r="O611" i="1" s="1"/>
  <c r="P72" i="8"/>
  <c r="Q72" i="8" s="1"/>
  <c r="N72" i="8"/>
  <c r="O72" i="8" s="1"/>
  <c r="AE117" i="1"/>
  <c r="N561" i="1"/>
  <c r="O561" i="1" s="1"/>
  <c r="AA75" i="6"/>
  <c r="N583" i="1"/>
  <c r="O583" i="1" s="1"/>
  <c r="AE338" i="1"/>
  <c r="AE350" i="1" s="1"/>
  <c r="N706" i="1"/>
  <c r="O706" i="1" s="1"/>
  <c r="AE603" i="1"/>
  <c r="AE46" i="3"/>
  <c r="N643" i="1"/>
  <c r="AA80" i="6"/>
  <c r="N531" i="1"/>
  <c r="O531" i="1" s="1"/>
  <c r="AE629" i="1"/>
  <c r="N271" i="1"/>
  <c r="O271" i="1" s="1"/>
  <c r="AE138" i="3"/>
  <c r="AE756" i="1"/>
  <c r="AE772" i="1"/>
  <c r="N588" i="1"/>
  <c r="O588" i="1" s="1"/>
  <c r="P88" i="3"/>
  <c r="Q88" i="3" s="1"/>
  <c r="N88" i="3"/>
  <c r="O88" i="3" s="1"/>
  <c r="N599" i="1"/>
  <c r="O599" i="1" s="1"/>
  <c r="AE72" i="3"/>
  <c r="AE73" i="3" s="1"/>
  <c r="P15" i="8"/>
  <c r="N15" i="8"/>
  <c r="AE261" i="1"/>
  <c r="N294" i="1"/>
  <c r="O294" i="1" s="1"/>
  <c r="AE135" i="1"/>
  <c r="P137" i="3"/>
  <c r="Q137" i="3" s="1"/>
  <c r="N137" i="3"/>
  <c r="O137" i="3" s="1"/>
  <c r="AE660" i="1"/>
  <c r="N661" i="1"/>
  <c r="O661" i="1" s="1"/>
  <c r="AE705" i="1"/>
  <c r="AE765" i="1"/>
  <c r="N672" i="1"/>
  <c r="O672" i="1" s="1"/>
  <c r="AE679" i="1"/>
  <c r="N516" i="1"/>
  <c r="O516" i="1" s="1"/>
  <c r="P44" i="7"/>
  <c r="Q44" i="7" s="1"/>
  <c r="N44" i="7"/>
  <c r="O44" i="7" s="1"/>
  <c r="N208" i="1"/>
  <c r="P49" i="5"/>
  <c r="Q49" i="5" s="1"/>
  <c r="N49" i="5"/>
  <c r="O49" i="5" s="1"/>
  <c r="AE116" i="1"/>
  <c r="N343" i="1"/>
  <c r="O343" i="1" s="1"/>
  <c r="N406" i="1"/>
  <c r="O406" i="1" s="1"/>
  <c r="N699" i="1"/>
  <c r="O699" i="1" s="1"/>
  <c r="AE637" i="1"/>
  <c r="AE281" i="1"/>
  <c r="AE315" i="1" s="1"/>
  <c r="P369" i="1"/>
  <c r="N369" i="1"/>
  <c r="AE129" i="1"/>
  <c r="N579" i="1"/>
  <c r="O579" i="1" s="1"/>
  <c r="N653" i="1"/>
  <c r="O653" i="1" s="1"/>
  <c r="AE779" i="1"/>
  <c r="P61" i="7"/>
  <c r="N61" i="7"/>
  <c r="N479" i="1"/>
  <c r="O479" i="1" s="1"/>
  <c r="AA36" i="6"/>
  <c r="AA39" i="6" s="1"/>
  <c r="AE287" i="1"/>
  <c r="AE85" i="3"/>
  <c r="P53" i="7"/>
  <c r="Q53" i="7" s="1"/>
  <c r="N53" i="7"/>
  <c r="O53" i="7" s="1"/>
  <c r="N409" i="1"/>
  <c r="O409" i="1" s="1"/>
  <c r="N812" i="1"/>
  <c r="O812" i="1" s="1"/>
  <c r="N268" i="1"/>
  <c r="O268" i="1" s="1"/>
  <c r="AE194" i="1"/>
  <c r="N25" i="1"/>
  <c r="O25" i="1" s="1"/>
  <c r="N489" i="1"/>
  <c r="O489" i="1" s="1"/>
  <c r="N342" i="1"/>
  <c r="O342" i="1" s="1"/>
  <c r="N742" i="1"/>
  <c r="O742" i="1" s="1"/>
  <c r="AE24" i="1"/>
  <c r="AE815" i="1"/>
  <c r="AA74" i="6"/>
  <c r="AA81" i="6" s="1"/>
  <c r="AA45" i="6"/>
  <c r="AA46" i="6" s="1"/>
  <c r="AE503" i="1"/>
  <c r="P12" i="6"/>
  <c r="N12" i="6"/>
  <c r="AE379" i="1"/>
  <c r="P96" i="3"/>
  <c r="Q96" i="3" s="1"/>
  <c r="N96" i="3"/>
  <c r="O96" i="3" s="1"/>
  <c r="P22" i="1"/>
  <c r="Q22" i="1" s="1"/>
  <c r="N22" i="1"/>
  <c r="O22" i="1" s="1"/>
  <c r="AE144" i="1"/>
  <c r="AE532" i="1"/>
  <c r="N243" i="1"/>
  <c r="O243" i="1" s="1"/>
  <c r="N620" i="1"/>
  <c r="O620" i="1" s="1"/>
  <c r="N670" i="1"/>
  <c r="O670" i="1" s="1"/>
  <c r="AE549" i="1"/>
  <c r="N644" i="1"/>
  <c r="O644" i="1" s="1"/>
  <c r="P167" i="3"/>
  <c r="N167" i="3"/>
  <c r="P818" i="1"/>
  <c r="Q818" i="1" s="1"/>
  <c r="N818" i="1"/>
  <c r="O818" i="1" s="1"/>
  <c r="P58" i="8"/>
  <c r="Q58" i="8" s="1"/>
  <c r="N58" i="8"/>
  <c r="O58" i="8" s="1"/>
  <c r="AE62" i="1"/>
  <c r="AE107" i="3"/>
  <c r="N515" i="1"/>
  <c r="O515" i="1" s="1"/>
  <c r="P22" i="6"/>
  <c r="N22" i="6"/>
  <c r="AA57" i="7"/>
  <c r="N15" i="5"/>
  <c r="P15" i="5"/>
  <c r="AE401" i="1"/>
  <c r="AE166" i="1"/>
  <c r="N556" i="1"/>
  <c r="O556" i="1" s="1"/>
  <c r="P556" i="1"/>
  <c r="Q556" i="1" s="1"/>
  <c r="AE393" i="1"/>
  <c r="AE410" i="1" s="1"/>
  <c r="N475" i="1"/>
  <c r="O475" i="1" s="1"/>
  <c r="N757" i="1"/>
  <c r="O757" i="1" s="1"/>
  <c r="AE622" i="1"/>
  <c r="N684" i="1"/>
  <c r="O684" i="1" s="1"/>
  <c r="N565" i="1"/>
  <c r="O565" i="1" s="1"/>
  <c r="AE196" i="1"/>
  <c r="N7" i="3"/>
  <c r="O7" i="3" s="1"/>
  <c r="P7" i="3"/>
  <c r="Q7" i="3" s="1"/>
  <c r="P12" i="3"/>
  <c r="Q12" i="3" s="1"/>
  <c r="N12" i="3"/>
  <c r="O12" i="3" s="1"/>
  <c r="P61" i="8"/>
  <c r="Q61" i="8" s="1"/>
  <c r="N61" i="8"/>
  <c r="O61" i="8" s="1"/>
  <c r="P61" i="5"/>
  <c r="Q61" i="5" s="1"/>
  <c r="N61" i="5"/>
  <c r="O61" i="5" s="1"/>
  <c r="N252" i="1"/>
  <c r="O252" i="1" s="1"/>
  <c r="P252" i="1"/>
  <c r="Q252" i="1" s="1"/>
  <c r="AE399" i="1"/>
  <c r="P24" i="3"/>
  <c r="Q24" i="3" s="1"/>
  <c r="N24" i="3"/>
  <c r="O24" i="3" s="1"/>
  <c r="AE728" i="1"/>
  <c r="N33" i="6"/>
  <c r="P33" i="6"/>
  <c r="N785" i="1"/>
  <c r="O785" i="1" s="1"/>
  <c r="P785" i="1"/>
  <c r="Q785" i="1" s="1"/>
  <c r="N499" i="1"/>
  <c r="O499" i="1" s="1"/>
  <c r="AE442" i="1"/>
  <c r="N589" i="1"/>
  <c r="O589" i="1" s="1"/>
  <c r="N280" i="1"/>
  <c r="O280" i="1" s="1"/>
  <c r="AE16" i="3"/>
  <c r="AE17" i="3" s="1"/>
  <c r="P57" i="6"/>
  <c r="Q57" i="6" s="1"/>
  <c r="N57" i="6"/>
  <c r="O57" i="6" s="1"/>
  <c r="AE209" i="1"/>
  <c r="AE384" i="1"/>
  <c r="AE829" i="1"/>
  <c r="AE847" i="1" s="1"/>
  <c r="AA74" i="8"/>
  <c r="AA75" i="8" s="1"/>
  <c r="AE97" i="3"/>
  <c r="N30" i="6"/>
  <c r="O30" i="6" s="1"/>
  <c r="P30" i="6"/>
  <c r="Q30" i="6" s="1"/>
  <c r="P99" i="3"/>
  <c r="Q99" i="3" s="1"/>
  <c r="N99" i="3"/>
  <c r="O99" i="3" s="1"/>
  <c r="N20" i="1"/>
  <c r="O20" i="1" s="1"/>
  <c r="AA67" i="6"/>
  <c r="AA71" i="6" s="1"/>
  <c r="N601" i="1"/>
  <c r="O601" i="1" s="1"/>
  <c r="AA22" i="8"/>
  <c r="AA23" i="8" s="1"/>
  <c r="AE776" i="1"/>
  <c r="N187" i="1"/>
  <c r="O187" i="1" s="1"/>
  <c r="N605" i="1"/>
  <c r="O605" i="1" s="1"/>
  <c r="N92" i="1"/>
  <c r="O92" i="1" s="1"/>
  <c r="N424" i="1"/>
  <c r="O424" i="1" s="1"/>
  <c r="O437" i="1" s="1"/>
  <c r="P68" i="8"/>
  <c r="N68" i="8"/>
  <c r="N267" i="1"/>
  <c r="O267" i="1" s="1"/>
  <c r="AE709" i="1"/>
  <c r="N169" i="1"/>
  <c r="O169" i="1" s="1"/>
  <c r="N623" i="1"/>
  <c r="O623" i="1" s="1"/>
  <c r="N769" i="1"/>
  <c r="O769" i="1" s="1"/>
  <c r="P545" i="1"/>
  <c r="Q545" i="1" s="1"/>
  <c r="N545" i="1"/>
  <c r="O545" i="1" s="1"/>
  <c r="P72" i="5"/>
  <c r="N72" i="5"/>
  <c r="O72" i="5" s="1"/>
  <c r="O73" i="5" s="1"/>
  <c r="AE314" i="1"/>
  <c r="P9" i="5"/>
  <c r="N9" i="5"/>
  <c r="P513" i="1"/>
  <c r="Q513" i="1" s="1"/>
  <c r="N513" i="1"/>
  <c r="O513" i="1" s="1"/>
  <c r="AE195" i="1"/>
  <c r="P37" i="6"/>
  <c r="Q37" i="6" s="1"/>
  <c r="Q39" i="6" s="1"/>
  <c r="N37" i="6"/>
  <c r="O37" i="6" s="1"/>
  <c r="O39" i="6" s="1"/>
  <c r="AA42" i="7"/>
  <c r="AA59" i="7" s="1"/>
  <c r="AA65" i="7" s="1"/>
  <c r="AE496" i="1"/>
  <c r="AE159" i="1"/>
  <c r="N495" i="1"/>
  <c r="O495" i="1" s="1"/>
  <c r="N804" i="1"/>
  <c r="O804" i="1" s="1"/>
  <c r="P38" i="8"/>
  <c r="Q38" i="8" s="1"/>
  <c r="N38" i="8"/>
  <c r="O38" i="8" s="1"/>
  <c r="N183" i="1"/>
  <c r="O183" i="1" s="1"/>
  <c r="N817" i="1"/>
  <c r="O817" i="1" s="1"/>
  <c r="AE142" i="1"/>
  <c r="AE95" i="3"/>
  <c r="AE398" i="1"/>
  <c r="P60" i="8"/>
  <c r="Q60" i="8" s="1"/>
  <c r="N60" i="8"/>
  <c r="O60" i="8" s="1"/>
  <c r="N557" i="1"/>
  <c r="O557" i="1" s="1"/>
  <c r="N160" i="1"/>
  <c r="O160" i="1" s="1"/>
  <c r="N226" i="1"/>
  <c r="N771" i="1"/>
  <c r="O771" i="1" s="1"/>
  <c r="AE317" i="1"/>
  <c r="AE332" i="1" s="1"/>
  <c r="AE63" i="1"/>
  <c r="AE714" i="1"/>
  <c r="AE514" i="1"/>
  <c r="AE781" i="1"/>
  <c r="N181" i="1"/>
  <c r="O181" i="1" s="1"/>
  <c r="AE665" i="1"/>
  <c r="N544" i="1"/>
  <c r="O544" i="1" s="1"/>
  <c r="P23" i="5"/>
  <c r="Q23" i="5" s="1"/>
  <c r="N23" i="5"/>
  <c r="O23" i="5" s="1"/>
  <c r="AA65" i="5"/>
  <c r="AA73" i="5" s="1"/>
  <c r="N69" i="6"/>
  <c r="O69" i="6" s="1"/>
  <c r="P69" i="6"/>
  <c r="Q69" i="6" s="1"/>
  <c r="AE80" i="1"/>
  <c r="AE82" i="1" s="1"/>
  <c r="AE93" i="1"/>
  <c r="N75" i="1"/>
  <c r="O75" i="1" s="1"/>
  <c r="N741" i="1"/>
  <c r="O741" i="1" s="1"/>
  <c r="N733" i="1"/>
  <c r="O733" i="1" s="1"/>
  <c r="P733" i="1"/>
  <c r="Q733" i="1" s="1"/>
  <c r="AE443" i="1"/>
  <c r="N122" i="1"/>
  <c r="O122" i="1" s="1"/>
  <c r="AE117" i="3"/>
  <c r="N505" i="1"/>
  <c r="O505" i="1" s="1"/>
  <c r="N336" i="1"/>
  <c r="O336" i="1" s="1"/>
  <c r="AA46" i="8"/>
  <c r="N185" i="1"/>
  <c r="O185" i="1" s="1"/>
  <c r="AE809" i="1"/>
  <c r="AE298" i="1"/>
  <c r="N299" i="1"/>
  <c r="O299" i="1" s="1"/>
  <c r="AE552" i="1"/>
  <c r="N444" i="1"/>
  <c r="O444" i="1" s="1"/>
  <c r="P444" i="1"/>
  <c r="N837" i="1"/>
  <c r="O837" i="1" s="1"/>
  <c r="AE617" i="1"/>
  <c r="P55" i="6"/>
  <c r="Q55" i="6" s="1"/>
  <c r="N55" i="6"/>
  <c r="N676" i="1"/>
  <c r="O676" i="1" s="1"/>
  <c r="AE456" i="1"/>
  <c r="P53" i="5"/>
  <c r="Q53" i="5" s="1"/>
  <c r="N53" i="5"/>
  <c r="O53" i="5" s="1"/>
  <c r="P683" i="1"/>
  <c r="N683" i="1"/>
  <c r="O683" i="1" s="1"/>
  <c r="N445" i="1"/>
  <c r="O445" i="1" s="1"/>
  <c r="AE492" i="1"/>
  <c r="P717" i="1"/>
  <c r="Q717" i="1" s="1"/>
  <c r="N717" i="1"/>
  <c r="O717" i="1" s="1"/>
  <c r="AE54" i="3"/>
  <c r="AE57" i="3" s="1"/>
  <c r="AE293" i="1"/>
  <c r="N832" i="1"/>
  <c r="O832" i="1" s="1"/>
  <c r="N275" i="1"/>
  <c r="O275" i="1" s="1"/>
  <c r="N502" i="1"/>
  <c r="O502" i="1" s="1"/>
  <c r="N42" i="1"/>
  <c r="O42" i="1" s="1"/>
  <c r="P473" i="1"/>
  <c r="Q473" i="1" s="1"/>
  <c r="N473" i="1"/>
  <c r="O473" i="1" s="1"/>
  <c r="N91" i="1"/>
  <c r="O91" i="1" s="1"/>
  <c r="AE834" i="1"/>
  <c r="P39" i="1"/>
  <c r="Q39" i="1" s="1"/>
  <c r="N39" i="1"/>
  <c r="O39" i="1" s="1"/>
  <c r="AE140" i="1"/>
  <c r="AE439" i="1"/>
  <c r="AE440" i="1" s="1"/>
  <c r="P520" i="1"/>
  <c r="Q520" i="1" s="1"/>
  <c r="N520" i="1"/>
  <c r="O520" i="1" s="1"/>
  <c r="AE121" i="3"/>
  <c r="AE449" i="1"/>
  <c r="N288" i="1"/>
  <c r="O288" i="1" s="1"/>
  <c r="N51" i="7"/>
  <c r="O51" i="7" s="1"/>
  <c r="P51" i="7"/>
  <c r="Q51" i="7" s="1"/>
  <c r="X443" i="1"/>
  <c r="W443" i="1"/>
  <c r="P39" i="5"/>
  <c r="Q38" i="5"/>
  <c r="Q39" i="5" s="1"/>
  <c r="X613" i="1"/>
  <c r="R613" i="1"/>
  <c r="W613" i="1"/>
  <c r="S613" i="1"/>
  <c r="S671" i="1"/>
  <c r="W671" i="1"/>
  <c r="R671" i="1"/>
  <c r="X671" i="1"/>
  <c r="Q29" i="6"/>
  <c r="S555" i="1"/>
  <c r="W555" i="1"/>
  <c r="X555" i="1"/>
  <c r="R555" i="1"/>
  <c r="R114" i="3"/>
  <c r="S114" i="3"/>
  <c r="W114" i="3"/>
  <c r="X114" i="3"/>
  <c r="R107" i="3"/>
  <c r="W107" i="3"/>
  <c r="X107" i="3"/>
  <c r="S107" i="3"/>
  <c r="X193" i="1"/>
  <c r="W193" i="1"/>
  <c r="W805" i="1"/>
  <c r="X805" i="1"/>
  <c r="N440" i="1"/>
  <c r="O439" i="1"/>
  <c r="X517" i="1"/>
  <c r="W517" i="1"/>
  <c r="N35" i="3"/>
  <c r="O34" i="3"/>
  <c r="O35" i="3" s="1"/>
  <c r="X211" i="1"/>
  <c r="W211" i="1"/>
  <c r="X313" i="1"/>
  <c r="W313" i="1"/>
  <c r="R325" i="1"/>
  <c r="W325" i="1"/>
  <c r="X325" i="1"/>
  <c r="S325" i="1"/>
  <c r="R165" i="3"/>
  <c r="S165" i="3"/>
  <c r="W165" i="3"/>
  <c r="X165" i="3"/>
  <c r="X102" i="1"/>
  <c r="W102" i="1"/>
  <c r="W462" i="1"/>
  <c r="X462" i="1"/>
  <c r="X774" i="1"/>
  <c r="W774" i="1"/>
  <c r="W420" i="1"/>
  <c r="X420" i="1"/>
  <c r="X855" i="1"/>
  <c r="S790" i="1"/>
  <c r="W790" i="1"/>
  <c r="X790" i="1"/>
  <c r="R790" i="1"/>
  <c r="X331" i="1"/>
  <c r="W331" i="1"/>
  <c r="W392" i="1"/>
  <c r="X392" i="1"/>
  <c r="X216" i="1"/>
  <c r="W216" i="1"/>
  <c r="X685" i="1"/>
  <c r="W685" i="1"/>
  <c r="R317" i="1"/>
  <c r="S317" i="1"/>
  <c r="Q332" i="1"/>
  <c r="W493" i="1"/>
  <c r="X493" i="1"/>
  <c r="X560" i="1"/>
  <c r="W560" i="1"/>
  <c r="X813" i="1"/>
  <c r="W813" i="1"/>
  <c r="W456" i="1"/>
  <c r="X456" i="1"/>
  <c r="X471" i="1"/>
  <c r="W810" i="1"/>
  <c r="X810" i="1"/>
  <c r="W189" i="1"/>
  <c r="X189" i="1"/>
  <c r="N71" i="1"/>
  <c r="O61" i="1"/>
  <c r="O71" i="1" s="1"/>
  <c r="W665" i="1"/>
  <c r="X665" i="1"/>
  <c r="W383" i="1"/>
  <c r="X383" i="1"/>
  <c r="X393" i="1"/>
  <c r="W393" i="1"/>
  <c r="X182" i="1"/>
  <c r="W182" i="1"/>
  <c r="W607" i="1"/>
  <c r="X607" i="1"/>
  <c r="X256" i="1"/>
  <c r="W256" i="1"/>
  <c r="X693" i="1"/>
  <c r="W693" i="1"/>
  <c r="W120" i="3"/>
  <c r="R120" i="3"/>
  <c r="S120" i="3"/>
  <c r="X120" i="3"/>
  <c r="X66" i="1"/>
  <c r="W66" i="1"/>
  <c r="X766" i="1"/>
  <c r="W766" i="1"/>
  <c r="O9" i="8"/>
  <c r="O10" i="8" s="1"/>
  <c r="N10" i="8"/>
  <c r="X21" i="1"/>
  <c r="W21" i="1"/>
  <c r="W430" i="1"/>
  <c r="X430" i="1"/>
  <c r="X509" i="1"/>
  <c r="W509" i="1"/>
  <c r="X450" i="1"/>
  <c r="W450" i="1"/>
  <c r="W123" i="1"/>
  <c r="X123" i="1"/>
  <c r="X526" i="1"/>
  <c r="W526" i="1"/>
  <c r="W24" i="1"/>
  <c r="X24" i="1"/>
  <c r="W135" i="3"/>
  <c r="R135" i="3"/>
  <c r="X135" i="3"/>
  <c r="S135" i="3"/>
  <c r="W282" i="1"/>
  <c r="X282" i="1"/>
  <c r="R282" i="1"/>
  <c r="S282" i="1"/>
  <c r="AA43" i="6"/>
  <c r="S103" i="3"/>
  <c r="W103" i="3"/>
  <c r="X103" i="3"/>
  <c r="R103" i="3"/>
  <c r="R60" i="3"/>
  <c r="S60" i="3"/>
  <c r="X60" i="3"/>
  <c r="W60" i="3"/>
  <c r="S128" i="3"/>
  <c r="X128" i="3"/>
  <c r="W128" i="3"/>
  <c r="R128" i="3"/>
  <c r="W31" i="3"/>
  <c r="S31" i="3"/>
  <c r="R31" i="3"/>
  <c r="X31" i="3"/>
  <c r="X140" i="1"/>
  <c r="W140" i="1"/>
  <c r="X349" i="1"/>
  <c r="W349" i="1"/>
  <c r="X324" i="1"/>
  <c r="W324" i="1"/>
  <c r="X421" i="1"/>
  <c r="W421" i="1"/>
  <c r="X634" i="1"/>
  <c r="W634" i="1"/>
  <c r="W679" i="1"/>
  <c r="X679" i="1"/>
  <c r="W680" i="1"/>
  <c r="X680" i="1"/>
  <c r="X525" i="1"/>
  <c r="W525" i="1"/>
  <c r="X728" i="1"/>
  <c r="W728" i="1"/>
  <c r="X703" i="1"/>
  <c r="W703" i="1"/>
  <c r="W272" i="1"/>
  <c r="X272" i="1"/>
  <c r="W26" i="1"/>
  <c r="X26" i="1"/>
  <c r="X868" i="1"/>
  <c r="W868" i="1"/>
  <c r="R439" i="1"/>
  <c r="R440" i="1" s="1"/>
  <c r="S439" i="1"/>
  <c r="S440" i="1" s="1"/>
  <c r="Q440" i="1"/>
  <c r="R130" i="3"/>
  <c r="X130" i="3"/>
  <c r="W130" i="3"/>
  <c r="S130" i="3"/>
  <c r="W835" i="1"/>
  <c r="X835" i="1"/>
  <c r="X767" i="1"/>
  <c r="W767" i="1"/>
  <c r="X130" i="1"/>
  <c r="R130" i="1"/>
  <c r="W130" i="1"/>
  <c r="S130" i="1"/>
  <c r="X603" i="1"/>
  <c r="W603" i="1"/>
  <c r="X729" i="1"/>
  <c r="W729" i="1"/>
  <c r="P16" i="7"/>
  <c r="Q15" i="7"/>
  <c r="Q16" i="7" s="1"/>
  <c r="X648" i="1"/>
  <c r="W887" i="1"/>
  <c r="X887" i="1"/>
  <c r="X62" i="1"/>
  <c r="W62" i="1"/>
  <c r="R94" i="1"/>
  <c r="S94" i="1"/>
  <c r="X94" i="1"/>
  <c r="Q145" i="1"/>
  <c r="W94" i="1"/>
  <c r="R234" i="1"/>
  <c r="X234" i="1"/>
  <c r="W234" i="1"/>
  <c r="S234" i="1"/>
  <c r="X64" i="1"/>
  <c r="S64" i="1"/>
  <c r="R64" i="1"/>
  <c r="W64" i="1"/>
  <c r="S244" i="1"/>
  <c r="X244" i="1"/>
  <c r="R244" i="1"/>
  <c r="W244" i="1"/>
  <c r="R511" i="1"/>
  <c r="S511" i="1"/>
  <c r="X511" i="1"/>
  <c r="W511" i="1"/>
  <c r="X722" i="1"/>
  <c r="W722" i="1"/>
  <c r="W807" i="1"/>
  <c r="X807" i="1"/>
  <c r="X602" i="1"/>
  <c r="W602" i="1"/>
  <c r="W535" i="1"/>
  <c r="X535" i="1"/>
  <c r="X80" i="1"/>
  <c r="W80" i="1"/>
  <c r="O16" i="3"/>
  <c r="O17" i="3" s="1"/>
  <c r="N17" i="3"/>
  <c r="W615" i="1"/>
  <c r="X615" i="1"/>
  <c r="S365" i="1"/>
  <c r="S367" i="1" s="1"/>
  <c r="Q367" i="1"/>
  <c r="R365" i="1"/>
  <c r="R367" i="1" s="1"/>
  <c r="W878" i="1"/>
  <c r="X878" i="1"/>
  <c r="W853" i="1"/>
  <c r="X853" i="1"/>
  <c r="X35" i="1"/>
  <c r="W35" i="1"/>
  <c r="W597" i="1"/>
  <c r="X597" i="1"/>
  <c r="X98" i="1"/>
  <c r="W98" i="1"/>
  <c r="W834" i="1"/>
  <c r="X834" i="1"/>
  <c r="X242" i="1"/>
  <c r="X482" i="1"/>
  <c r="W482" i="1"/>
  <c r="W442" i="1"/>
  <c r="Q50" i="3"/>
  <c r="P52" i="3"/>
  <c r="X23" i="1"/>
  <c r="R23" i="1"/>
  <c r="W23" i="1"/>
  <c r="S23" i="1"/>
  <c r="R408" i="1"/>
  <c r="X408" i="1"/>
  <c r="W408" i="1"/>
  <c r="S408" i="1"/>
  <c r="X117" i="3"/>
  <c r="R117" i="3"/>
  <c r="W117" i="3"/>
  <c r="S117" i="3"/>
  <c r="W600" i="1"/>
  <c r="X600" i="1"/>
  <c r="W474" i="1"/>
  <c r="X474" i="1"/>
  <c r="X773" i="1"/>
  <c r="W773" i="1"/>
  <c r="W143" i="3"/>
  <c r="S143" i="3"/>
  <c r="X143" i="3"/>
  <c r="R143" i="3"/>
  <c r="W734" i="1"/>
  <c r="X734" i="1"/>
  <c r="X270" i="1"/>
  <c r="W270" i="1"/>
  <c r="X749" i="1"/>
  <c r="W749" i="1"/>
  <c r="X731" i="1"/>
  <c r="W731" i="1"/>
  <c r="X429" i="1"/>
  <c r="R429" i="1"/>
  <c r="S429" i="1"/>
  <c r="W429" i="1"/>
  <c r="X328" i="1"/>
  <c r="W328" i="1"/>
  <c r="W111" i="1"/>
  <c r="X111" i="1"/>
  <c r="O358" i="1"/>
  <c r="N360" i="1"/>
  <c r="W412" i="1"/>
  <c r="X686" i="1"/>
  <c r="W686" i="1"/>
  <c r="X759" i="1"/>
  <c r="W759" i="1"/>
  <c r="W79" i="1"/>
  <c r="X79" i="1"/>
  <c r="P205" i="1"/>
  <c r="Q203" i="1"/>
  <c r="W477" i="1"/>
  <c r="X477" i="1"/>
  <c r="X598" i="1"/>
  <c r="W598" i="1"/>
  <c r="X806" i="1"/>
  <c r="W806" i="1"/>
  <c r="W41" i="1"/>
  <c r="X41" i="1"/>
  <c r="X110" i="1"/>
  <c r="W110" i="1"/>
  <c r="O40" i="3"/>
  <c r="O42" i="3" s="1"/>
  <c r="N42" i="3"/>
  <c r="S139" i="3"/>
  <c r="W139" i="3"/>
  <c r="X139" i="3"/>
  <c r="R139" i="3"/>
  <c r="X77" i="1"/>
  <c r="W77" i="1"/>
  <c r="X879" i="1"/>
  <c r="W879" i="1"/>
  <c r="X797" i="1"/>
  <c r="W797" i="1"/>
  <c r="S503" i="1"/>
  <c r="W503" i="1"/>
  <c r="X503" i="1"/>
  <c r="R503" i="1"/>
  <c r="X501" i="1"/>
  <c r="W501" i="1"/>
  <c r="R67" i="3"/>
  <c r="W67" i="3"/>
  <c r="S67" i="3"/>
  <c r="X67" i="3"/>
  <c r="W697" i="1"/>
  <c r="X697" i="1"/>
  <c r="W636" i="1"/>
  <c r="X636" i="1"/>
  <c r="S636" i="1"/>
  <c r="R636" i="1"/>
  <c r="W762" i="1"/>
  <c r="X762" i="1"/>
  <c r="X401" i="1"/>
  <c r="N10" i="6"/>
  <c r="O9" i="6"/>
  <c r="O10" i="6" s="1"/>
  <c r="X359" i="1"/>
  <c r="X857" i="1"/>
  <c r="S667" i="1"/>
  <c r="X667" i="1"/>
  <c r="R667" i="1"/>
  <c r="W667" i="1"/>
  <c r="Q34" i="3"/>
  <c r="P35" i="3"/>
  <c r="X77" i="3"/>
  <c r="W77" i="3"/>
  <c r="R77" i="3"/>
  <c r="S77" i="3"/>
  <c r="X577" i="1"/>
  <c r="R577" i="1"/>
  <c r="W577" i="1"/>
  <c r="S577" i="1"/>
  <c r="S106" i="1"/>
  <c r="X106" i="1"/>
  <c r="W106" i="1"/>
  <c r="R106" i="1"/>
  <c r="X419" i="1"/>
  <c r="W419" i="1"/>
  <c r="W376" i="1"/>
  <c r="X376" i="1"/>
  <c r="X836" i="1"/>
  <c r="W836" i="1"/>
  <c r="W563" i="1"/>
  <c r="X563" i="1"/>
  <c r="N205" i="1"/>
  <c r="O203" i="1"/>
  <c r="O205" i="1" s="1"/>
  <c r="W828" i="1"/>
  <c r="X828" i="1"/>
  <c r="X264" i="1"/>
  <c r="W264" i="1"/>
  <c r="W300" i="1"/>
  <c r="X300" i="1"/>
  <c r="X434" i="1"/>
  <c r="W434" i="1"/>
  <c r="N173" i="3"/>
  <c r="O171" i="3"/>
  <c r="X177" i="1"/>
  <c r="W177" i="1"/>
  <c r="W175" i="3"/>
  <c r="W514" i="1"/>
  <c r="X514" i="1"/>
  <c r="W314" i="1"/>
  <c r="X314" i="1"/>
  <c r="N52" i="3"/>
  <c r="O50" i="3"/>
  <c r="O52" i="3" s="1"/>
  <c r="W523" i="1"/>
  <c r="X523" i="1"/>
  <c r="X330" i="1"/>
  <c r="W330" i="1"/>
  <c r="W606" i="1"/>
  <c r="R606" i="1"/>
  <c r="S606" i="1"/>
  <c r="X606" i="1"/>
  <c r="R132" i="3"/>
  <c r="X132" i="3"/>
  <c r="W132" i="3"/>
  <c r="S132" i="3"/>
  <c r="W723" i="1"/>
  <c r="X723" i="1"/>
  <c r="X51" i="1"/>
  <c r="W51" i="1"/>
  <c r="W690" i="1"/>
  <c r="X690" i="1"/>
  <c r="W136" i="1"/>
  <c r="X136" i="1"/>
  <c r="Q6" i="6"/>
  <c r="Q7" i="6" s="1"/>
  <c r="P7" i="6"/>
  <c r="X164" i="1"/>
  <c r="W164" i="1"/>
  <c r="X715" i="1"/>
  <c r="W715" i="1"/>
  <c r="W212" i="1"/>
  <c r="X212" i="1"/>
  <c r="X116" i="3"/>
  <c r="R116" i="3"/>
  <c r="W116" i="3"/>
  <c r="S116" i="3"/>
  <c r="X172" i="1"/>
  <c r="W172" i="1"/>
  <c r="W135" i="1"/>
  <c r="X135" i="1"/>
  <c r="O34" i="1"/>
  <c r="X107" i="1"/>
  <c r="W107" i="1"/>
  <c r="P42" i="3"/>
  <c r="Q40" i="3"/>
  <c r="R8" i="3"/>
  <c r="W8" i="3"/>
  <c r="X8" i="3"/>
  <c r="S8" i="3"/>
  <c r="X453" i="1"/>
  <c r="W453" i="1"/>
  <c r="R453" i="1"/>
  <c r="S453" i="1"/>
  <c r="X13" i="3"/>
  <c r="S13" i="3"/>
  <c r="R13" i="3"/>
  <c r="W13" i="3"/>
  <c r="S98" i="3"/>
  <c r="W98" i="3"/>
  <c r="R98" i="3"/>
  <c r="X98" i="3"/>
  <c r="S554" i="1"/>
  <c r="R554" i="1"/>
  <c r="W554" i="1"/>
  <c r="X554" i="1"/>
  <c r="S106" i="3"/>
  <c r="W106" i="3"/>
  <c r="X106" i="3"/>
  <c r="R106" i="3"/>
  <c r="S115" i="3"/>
  <c r="X115" i="3"/>
  <c r="R115" i="3"/>
  <c r="W115" i="3"/>
  <c r="X311" i="1"/>
  <c r="W311" i="1"/>
  <c r="X214" i="1"/>
  <c r="W214" i="1"/>
  <c r="R108" i="3"/>
  <c r="X108" i="3"/>
  <c r="S108" i="3"/>
  <c r="W108" i="3"/>
  <c r="X296" i="1"/>
  <c r="W296" i="1"/>
  <c r="X761" i="1"/>
  <c r="W761" i="1"/>
  <c r="Q18" i="1"/>
  <c r="W428" i="1"/>
  <c r="X428" i="1"/>
  <c r="W47" i="3"/>
  <c r="X47" i="3"/>
  <c r="S47" i="3"/>
  <c r="R47" i="3"/>
  <c r="W55" i="1"/>
  <c r="R55" i="1"/>
  <c r="X55" i="1"/>
  <c r="S55" i="1"/>
  <c r="S792" i="1"/>
  <c r="R792" i="1"/>
  <c r="W792" i="1"/>
  <c r="X792" i="1"/>
  <c r="W449" i="1"/>
  <c r="X449" i="1"/>
  <c r="X318" i="1"/>
  <c r="W318" i="1"/>
  <c r="X323" i="1"/>
  <c r="W323" i="1"/>
  <c r="N894" i="1"/>
  <c r="O892" i="1"/>
  <c r="X775" i="1"/>
  <c r="W775" i="1"/>
  <c r="W63" i="1"/>
  <c r="X63" i="1"/>
  <c r="O38" i="5"/>
  <c r="O39" i="5" s="1"/>
  <c r="N39" i="5"/>
  <c r="W754" i="1"/>
  <c r="X754" i="1"/>
  <c r="X691" i="1"/>
  <c r="W691" i="1"/>
  <c r="W329" i="1"/>
  <c r="X329" i="1"/>
  <c r="X528" i="1"/>
  <c r="R528" i="1"/>
  <c r="W528" i="1"/>
  <c r="S528" i="1"/>
  <c r="X76" i="1"/>
  <c r="W76" i="1"/>
  <c r="O41" i="8"/>
  <c r="O42" i="8" s="1"/>
  <c r="N42" i="8"/>
  <c r="X724" i="1"/>
  <c r="X566" i="1"/>
  <c r="W90" i="1"/>
  <c r="S334" i="1"/>
  <c r="R334" i="1"/>
  <c r="W334" i="1"/>
  <c r="X334" i="1"/>
  <c r="O29" i="6"/>
  <c r="W488" i="1"/>
  <c r="X488" i="1"/>
  <c r="X156" i="3"/>
  <c r="R156" i="3"/>
  <c r="W156" i="3"/>
  <c r="S156" i="3"/>
  <c r="O6" i="5"/>
  <c r="O7" i="5" s="1"/>
  <c r="N7" i="5"/>
  <c r="N13" i="7"/>
  <c r="O12" i="7"/>
  <c r="O13" i="7" s="1"/>
  <c r="W534" i="1"/>
  <c r="X534" i="1"/>
  <c r="R94" i="3"/>
  <c r="W94" i="3"/>
  <c r="X94" i="3"/>
  <c r="S94" i="3"/>
  <c r="W859" i="1"/>
  <c r="X859" i="1"/>
  <c r="Q395" i="1"/>
  <c r="P410" i="1"/>
  <c r="W564" i="1"/>
  <c r="X564" i="1"/>
  <c r="X608" i="1"/>
  <c r="W608" i="1"/>
  <c r="W283" i="1"/>
  <c r="X283" i="1"/>
  <c r="W464" i="1"/>
  <c r="X668" i="1"/>
  <c r="W668" i="1"/>
  <c r="X781" i="1"/>
  <c r="W781" i="1"/>
  <c r="W884" i="1"/>
  <c r="X884" i="1"/>
  <c r="W850" i="1"/>
  <c r="X850" i="1"/>
  <c r="W719" i="1"/>
  <c r="X719" i="1"/>
  <c r="W783" i="1"/>
  <c r="X783" i="1"/>
  <c r="X179" i="1"/>
  <c r="W179" i="1"/>
  <c r="X140" i="3"/>
  <c r="S140" i="3"/>
  <c r="R140" i="3"/>
  <c r="W140" i="3"/>
  <c r="W612" i="1"/>
  <c r="X612" i="1"/>
  <c r="O200" i="1"/>
  <c r="O201" i="1" s="1"/>
  <c r="N201" i="1"/>
  <c r="R570" i="1"/>
  <c r="X570" i="1"/>
  <c r="W570" i="1"/>
  <c r="S570" i="1"/>
  <c r="X304" i="1"/>
  <c r="W304" i="1"/>
  <c r="W30" i="3"/>
  <c r="R30" i="3"/>
  <c r="S30" i="3"/>
  <c r="X30" i="3"/>
  <c r="W138" i="3"/>
  <c r="X138" i="3"/>
  <c r="S138" i="3"/>
  <c r="R138" i="3"/>
  <c r="X455" i="1"/>
  <c r="W455" i="1"/>
  <c r="R455" i="1"/>
  <c r="S455" i="1"/>
  <c r="P48" i="3"/>
  <c r="Q44" i="3"/>
  <c r="R536" i="1"/>
  <c r="S536" i="1"/>
  <c r="X536" i="1"/>
  <c r="W536" i="1"/>
  <c r="P17" i="3"/>
  <c r="Q16" i="3"/>
  <c r="W72" i="3"/>
  <c r="X72" i="3"/>
  <c r="S72" i="3"/>
  <c r="R72" i="3"/>
  <c r="O73" i="1"/>
  <c r="X627" i="1"/>
  <c r="W627" i="1"/>
  <c r="W312" i="1"/>
  <c r="X312" i="1"/>
  <c r="O823" i="1"/>
  <c r="X576" i="1"/>
  <c r="W576" i="1"/>
  <c r="W278" i="1"/>
  <c r="X278" i="1"/>
  <c r="P19" i="8"/>
  <c r="Q18" i="8"/>
  <c r="Q19" i="8" s="1"/>
  <c r="X624" i="1"/>
  <c r="W624" i="1"/>
  <c r="R111" i="3"/>
  <c r="X111" i="3"/>
  <c r="S111" i="3"/>
  <c r="W111" i="3"/>
  <c r="R46" i="3"/>
  <c r="S46" i="3"/>
  <c r="X46" i="3"/>
  <c r="W46" i="3"/>
  <c r="W80" i="3"/>
  <c r="R80" i="3"/>
  <c r="S80" i="3"/>
  <c r="X80" i="3"/>
  <c r="R372" i="1"/>
  <c r="W372" i="1"/>
  <c r="X372" i="1"/>
  <c r="S372" i="1"/>
  <c r="Q177" i="3"/>
  <c r="P179" i="3"/>
  <c r="R45" i="3"/>
  <c r="X45" i="3"/>
  <c r="S45" i="3"/>
  <c r="W45" i="3"/>
  <c r="N46" i="6"/>
  <c r="O45" i="6"/>
  <c r="O46" i="6" s="1"/>
  <c r="Q29" i="5"/>
  <c r="Q32" i="5" s="1"/>
  <c r="P32" i="5"/>
  <c r="W831" i="1"/>
  <c r="X831" i="1"/>
  <c r="X340" i="1"/>
  <c r="W340" i="1"/>
  <c r="S121" i="3"/>
  <c r="X121" i="3"/>
  <c r="W121" i="3"/>
  <c r="R121" i="3"/>
  <c r="W144" i="1"/>
  <c r="X144" i="1"/>
  <c r="X738" i="1"/>
  <c r="W738" i="1"/>
  <c r="W540" i="1"/>
  <c r="X540" i="1"/>
  <c r="W833" i="1"/>
  <c r="X833" i="1"/>
  <c r="X845" i="1"/>
  <c r="W845" i="1"/>
  <c r="W67" i="1"/>
  <c r="X663" i="1"/>
  <c r="W221" i="1"/>
  <c r="X221" i="1"/>
  <c r="O30" i="1"/>
  <c r="O32" i="1" s="1"/>
  <c r="N32" i="1"/>
  <c r="W310" i="1"/>
  <c r="X391" i="1"/>
  <c r="W391" i="1"/>
  <c r="W447" i="1"/>
  <c r="X447" i="1"/>
  <c r="O16" i="6"/>
  <c r="O17" i="6" s="1"/>
  <c r="N17" i="6"/>
  <c r="S569" i="1"/>
  <c r="R569" i="1"/>
  <c r="X569" i="1"/>
  <c r="W569" i="1"/>
  <c r="W747" i="1"/>
  <c r="X747" i="1"/>
  <c r="X645" i="1"/>
  <c r="W548" i="1"/>
  <c r="X548" i="1"/>
  <c r="N19" i="8"/>
  <c r="O18" i="8"/>
  <c r="O19" i="8" s="1"/>
  <c r="W751" i="1"/>
  <c r="X751" i="1"/>
  <c r="W86" i="1"/>
  <c r="X86" i="1"/>
  <c r="X95" i="1"/>
  <c r="W95" i="1"/>
  <c r="W860" i="1"/>
  <c r="X860" i="1"/>
  <c r="X134" i="1"/>
  <c r="W134" i="1"/>
  <c r="W403" i="1"/>
  <c r="X403" i="1"/>
  <c r="X856" i="1"/>
  <c r="W856" i="1"/>
  <c r="W143" i="1"/>
  <c r="X143" i="1"/>
  <c r="W507" i="1"/>
  <c r="X507" i="1"/>
  <c r="X192" i="1"/>
  <c r="W192" i="1"/>
  <c r="R802" i="1"/>
  <c r="X802" i="1"/>
  <c r="S802" i="1"/>
  <c r="W802" i="1"/>
  <c r="AE437" i="1"/>
  <c r="P7" i="8"/>
  <c r="Q6" i="8"/>
  <c r="Q7" i="8" s="1"/>
  <c r="N177" i="3"/>
  <c r="O177" i="3" s="1"/>
  <c r="I177" i="3"/>
  <c r="X105" i="3"/>
  <c r="R105" i="3"/>
  <c r="S105" i="3"/>
  <c r="W105" i="3"/>
  <c r="X141" i="1"/>
  <c r="W141" i="1"/>
  <c r="Q66" i="3"/>
  <c r="P69" i="3"/>
  <c r="W720" i="1"/>
  <c r="X720" i="1"/>
  <c r="X335" i="1"/>
  <c r="W335" i="1"/>
  <c r="W176" i="3"/>
  <c r="X176" i="3"/>
  <c r="W639" i="1"/>
  <c r="X639" i="1"/>
  <c r="W633" i="1"/>
  <c r="X633" i="1"/>
  <c r="X707" i="1"/>
  <c r="W707" i="1"/>
  <c r="X378" i="1"/>
  <c r="W378" i="1"/>
  <c r="X427" i="1"/>
  <c r="W427" i="1"/>
  <c r="X660" i="1"/>
  <c r="W660" i="1"/>
  <c r="Q360" i="1"/>
  <c r="R358" i="1"/>
  <c r="R360" i="1" s="1"/>
  <c r="S358" i="1"/>
  <c r="S360" i="1" s="1"/>
  <c r="X743" i="1"/>
  <c r="W743" i="1"/>
  <c r="W40" i="1"/>
  <c r="X40" i="1"/>
  <c r="X176" i="1"/>
  <c r="W176" i="1"/>
  <c r="X245" i="1"/>
  <c r="W245" i="1"/>
  <c r="W755" i="1"/>
  <c r="P235" i="1"/>
  <c r="W484" i="1"/>
  <c r="X484" i="1"/>
  <c r="X133" i="3"/>
  <c r="R133" i="3"/>
  <c r="S133" i="3"/>
  <c r="W133" i="3"/>
  <c r="W85" i="1"/>
  <c r="X85" i="1"/>
  <c r="X776" i="1"/>
  <c r="W776" i="1"/>
  <c r="S164" i="3"/>
  <c r="X164" i="3"/>
  <c r="W164" i="3"/>
  <c r="R164" i="3"/>
  <c r="X338" i="1"/>
  <c r="W338" i="1"/>
  <c r="N81" i="6"/>
  <c r="O73" i="6"/>
  <c r="O81" i="6" s="1"/>
  <c r="R204" i="1"/>
  <c r="X204" i="1"/>
  <c r="S204" i="1"/>
  <c r="W204" i="1"/>
  <c r="S55" i="3"/>
  <c r="X55" i="3"/>
  <c r="W55" i="3"/>
  <c r="R55" i="3"/>
  <c r="Q171" i="3"/>
  <c r="P173" i="3"/>
  <c r="R104" i="3"/>
  <c r="X104" i="3"/>
  <c r="S104" i="3"/>
  <c r="W104" i="3"/>
  <c r="O23" i="3"/>
  <c r="X165" i="1"/>
  <c r="W165" i="1"/>
  <c r="W260" i="1"/>
  <c r="X260" i="1"/>
  <c r="W632" i="1"/>
  <c r="X632" i="1"/>
  <c r="W621" i="1"/>
  <c r="P17" i="6"/>
  <c r="Q16" i="6"/>
  <c r="Q17" i="6" s="1"/>
  <c r="R230" i="1"/>
  <c r="S230" i="1"/>
  <c r="Q235" i="1"/>
  <c r="Q37" i="8"/>
  <c r="R375" i="1"/>
  <c r="R389" i="1" s="1"/>
  <c r="S375" i="1"/>
  <c r="S389" i="1" s="1"/>
  <c r="Q389" i="1"/>
  <c r="X375" i="1"/>
  <c r="W375" i="1"/>
  <c r="W696" i="1"/>
  <c r="X696" i="1"/>
  <c r="S68" i="3"/>
  <c r="W68" i="3"/>
  <c r="R68" i="3"/>
  <c r="X68" i="3"/>
  <c r="X188" i="1"/>
  <c r="W188" i="1"/>
  <c r="X377" i="1"/>
  <c r="W377" i="1"/>
  <c r="W131" i="3"/>
  <c r="X131" i="3"/>
  <c r="S131" i="3"/>
  <c r="R131" i="3"/>
  <c r="X714" i="1"/>
  <c r="S727" i="1"/>
  <c r="R727" i="1"/>
  <c r="W727" i="1"/>
  <c r="X727" i="1"/>
  <c r="W155" i="3"/>
  <c r="R155" i="3"/>
  <c r="S155" i="3"/>
  <c r="X155" i="3"/>
  <c r="X595" i="1"/>
  <c r="W595" i="1"/>
  <c r="X458" i="1"/>
  <c r="W458" i="1"/>
  <c r="W407" i="1"/>
  <c r="X407" i="1"/>
  <c r="W309" i="1"/>
  <c r="X309" i="1"/>
  <c r="R433" i="1"/>
  <c r="W433" i="1"/>
  <c r="X433" i="1"/>
  <c r="S433" i="1"/>
  <c r="W582" i="1"/>
  <c r="X582" i="1"/>
  <c r="S494" i="1"/>
  <c r="W494" i="1"/>
  <c r="R494" i="1"/>
  <c r="X494" i="1"/>
  <c r="W485" i="1"/>
  <c r="X485" i="1"/>
  <c r="X698" i="1"/>
  <c r="W698" i="1"/>
  <c r="X778" i="1"/>
  <c r="W778" i="1"/>
  <c r="X446" i="1"/>
  <c r="W446" i="1"/>
  <c r="W290" i="1"/>
  <c r="X290" i="1"/>
  <c r="X592" i="1"/>
  <c r="W592" i="1"/>
  <c r="X113" i="1"/>
  <c r="W113" i="1"/>
  <c r="X682" i="1"/>
  <c r="W682" i="1"/>
  <c r="R558" i="1"/>
  <c r="X558" i="1"/>
  <c r="W558" i="1"/>
  <c r="S558" i="1"/>
  <c r="R85" i="3"/>
  <c r="W85" i="3"/>
  <c r="S85" i="3"/>
  <c r="X85" i="3"/>
  <c r="Q9" i="7"/>
  <c r="Q10" i="7" s="1"/>
  <c r="P10" i="7"/>
  <c r="P32" i="3"/>
  <c r="Q28" i="3"/>
  <c r="R101" i="3"/>
  <c r="X101" i="3"/>
  <c r="W101" i="3"/>
  <c r="S101" i="3"/>
  <c r="X692" i="1"/>
  <c r="W692" i="1"/>
  <c r="W846" i="1"/>
  <c r="X846" i="1"/>
  <c r="X295" i="1"/>
  <c r="W295" i="1"/>
  <c r="X54" i="1"/>
  <c r="W54" i="1"/>
  <c r="X753" i="1"/>
  <c r="W753" i="1"/>
  <c r="X779" i="1"/>
  <c r="W779" i="1"/>
  <c r="W739" i="1"/>
  <c r="X739" i="1"/>
  <c r="X718" i="1"/>
  <c r="W718" i="1"/>
  <c r="X854" i="1"/>
  <c r="W854" i="1"/>
  <c r="X132" i="1"/>
  <c r="W132" i="1"/>
  <c r="S839" i="1"/>
  <c r="R839" i="1"/>
  <c r="W839" i="1"/>
  <c r="X839" i="1"/>
  <c r="X142" i="1"/>
  <c r="R142" i="1"/>
  <c r="W142" i="1"/>
  <c r="S142" i="1"/>
  <c r="W266" i="1"/>
  <c r="Q224" i="1"/>
  <c r="S207" i="1"/>
  <c r="S224" i="1" s="1"/>
  <c r="R207" i="1"/>
  <c r="R224" i="1" s="1"/>
  <c r="W207" i="1"/>
  <c r="X207" i="1"/>
  <c r="X487" i="1"/>
  <c r="R487" i="1"/>
  <c r="W487" i="1"/>
  <c r="S487" i="1"/>
  <c r="S92" i="3"/>
  <c r="W92" i="3"/>
  <c r="X92" i="3"/>
  <c r="R92" i="3"/>
  <c r="S232" i="1"/>
  <c r="X232" i="1"/>
  <c r="W232" i="1"/>
  <c r="R232" i="1"/>
  <c r="W629" i="1"/>
  <c r="X629" i="1"/>
  <c r="S629" i="1"/>
  <c r="R629" i="1"/>
  <c r="W580" i="1"/>
  <c r="X580" i="1"/>
  <c r="W760" i="1"/>
  <c r="X760" i="1"/>
  <c r="W423" i="1"/>
  <c r="X423" i="1"/>
  <c r="X151" i="1"/>
  <c r="W151" i="1"/>
  <c r="R567" i="1"/>
  <c r="S567" i="1"/>
  <c r="X567" i="1"/>
  <c r="W567" i="1"/>
  <c r="X530" i="1"/>
  <c r="W530" i="1"/>
  <c r="W366" i="1"/>
  <c r="X366" i="1"/>
  <c r="O230" i="1"/>
  <c r="W726" i="1"/>
  <c r="X726" i="1"/>
  <c r="W320" i="1"/>
  <c r="P13" i="7"/>
  <c r="Q12" i="7"/>
  <c r="Q13" i="7" s="1"/>
  <c r="X265" i="1"/>
  <c r="W265" i="1"/>
  <c r="W865" i="1"/>
  <c r="X865" i="1"/>
  <c r="W163" i="1"/>
  <c r="X163" i="1"/>
  <c r="R163" i="1"/>
  <c r="S163" i="1"/>
  <c r="X291" i="1"/>
  <c r="W291" i="1"/>
  <c r="X702" i="1"/>
  <c r="S702" i="1"/>
  <c r="R702" i="1"/>
  <c r="W702" i="1"/>
  <c r="R705" i="1"/>
  <c r="W705" i="1"/>
  <c r="S705" i="1"/>
  <c r="X705" i="1"/>
  <c r="S152" i="3"/>
  <c r="R152" i="3"/>
  <c r="X152" i="3"/>
  <c r="W152" i="3"/>
  <c r="N862" i="1"/>
  <c r="O849" i="1"/>
  <c r="W399" i="1"/>
  <c r="X399" i="1"/>
  <c r="X508" i="1"/>
  <c r="R97" i="3"/>
  <c r="S97" i="3"/>
  <c r="W97" i="3"/>
  <c r="X97" i="3"/>
  <c r="O71" i="3"/>
  <c r="O73" i="3" s="1"/>
  <c r="N73" i="3"/>
  <c r="W777" i="1"/>
  <c r="X777" i="1"/>
  <c r="X104" i="1"/>
  <c r="W104" i="1"/>
  <c r="W218" i="1"/>
  <c r="X218" i="1"/>
  <c r="X370" i="1"/>
  <c r="W370" i="1"/>
  <c r="W586" i="1"/>
  <c r="X586" i="1"/>
  <c r="O362" i="1"/>
  <c r="N363" i="1"/>
  <c r="X348" i="1"/>
  <c r="W348" i="1"/>
  <c r="W153" i="1"/>
  <c r="W68" i="1"/>
  <c r="X68" i="1"/>
  <c r="X152" i="1"/>
  <c r="W152" i="1"/>
  <c r="W794" i="1"/>
  <c r="X794" i="1"/>
  <c r="N7" i="8"/>
  <c r="O6" i="8"/>
  <c r="O7" i="8" s="1"/>
  <c r="S118" i="3"/>
  <c r="X118" i="3"/>
  <c r="R118" i="3"/>
  <c r="W118" i="3"/>
  <c r="X572" i="1"/>
  <c r="W572" i="1"/>
  <c r="W725" i="1"/>
  <c r="X191" i="1"/>
  <c r="W319" i="1"/>
  <c r="R319" i="1"/>
  <c r="S319" i="1"/>
  <c r="X319" i="1"/>
  <c r="X145" i="3"/>
  <c r="R145" i="3"/>
  <c r="W145" i="3"/>
  <c r="S145" i="3"/>
  <c r="X688" i="1"/>
  <c r="W688" i="1"/>
  <c r="S688" i="1"/>
  <c r="R688" i="1"/>
  <c r="Q73" i="6"/>
  <c r="Q81" i="6" s="1"/>
  <c r="P81" i="6"/>
  <c r="AA35" i="8"/>
  <c r="P7" i="5"/>
  <c r="Q6" i="5"/>
  <c r="Q7" i="5" s="1"/>
  <c r="W763" i="1"/>
  <c r="X763" i="1"/>
  <c r="W811" i="1"/>
  <c r="X811" i="1"/>
  <c r="W170" i="1"/>
  <c r="X170" i="1"/>
  <c r="X436" i="1"/>
  <c r="W436" i="1"/>
  <c r="X709" i="1"/>
  <c r="W709" i="1"/>
  <c r="X36" i="1"/>
  <c r="W36" i="1"/>
  <c r="X861" i="1"/>
  <c r="W861" i="1"/>
  <c r="X173" i="1"/>
  <c r="W173" i="1"/>
  <c r="W89" i="1"/>
  <c r="W131" i="1"/>
  <c r="X131" i="1"/>
  <c r="W689" i="1"/>
  <c r="X689" i="1"/>
  <c r="X156" i="1"/>
  <c r="W156" i="1"/>
  <c r="W852" i="1"/>
  <c r="X852" i="1"/>
  <c r="X787" i="1"/>
  <c r="W787" i="1"/>
  <c r="N888" i="1"/>
  <c r="O876" i="1"/>
  <c r="W681" i="1"/>
  <c r="X681" i="1"/>
  <c r="W261" i="1"/>
  <c r="X261" i="1"/>
  <c r="P10" i="8"/>
  <c r="Q9" i="8"/>
  <c r="Q10" i="8" s="1"/>
  <c r="X448" i="1"/>
  <c r="W259" i="1"/>
  <c r="X259" i="1"/>
  <c r="R25" i="3"/>
  <c r="X25" i="3"/>
  <c r="S25" i="3"/>
  <c r="W25" i="3"/>
  <c r="R76" i="3"/>
  <c r="X76" i="3"/>
  <c r="S76" i="3"/>
  <c r="W76" i="3"/>
  <c r="AE145" i="1"/>
  <c r="W732" i="1"/>
  <c r="R732" i="1"/>
  <c r="S732" i="1"/>
  <c r="X732" i="1"/>
  <c r="O389" i="1"/>
  <c r="S362" i="1"/>
  <c r="S363" i="1" s="1"/>
  <c r="R362" i="1"/>
  <c r="R363" i="1" s="1"/>
  <c r="Q363" i="1"/>
  <c r="W65" i="1"/>
  <c r="X65" i="1"/>
  <c r="W710" i="1"/>
  <c r="X710" i="1"/>
  <c r="X730" i="1"/>
  <c r="W730" i="1"/>
  <c r="X510" i="1"/>
  <c r="W510" i="1"/>
  <c r="O54" i="3"/>
  <c r="O57" i="3" s="1"/>
  <c r="N57" i="3"/>
  <c r="W882" i="1"/>
  <c r="X882" i="1"/>
  <c r="X880" i="1"/>
  <c r="W880" i="1"/>
  <c r="X297" i="1"/>
  <c r="W297" i="1"/>
  <c r="O6" i="6"/>
  <c r="O7" i="6" s="1"/>
  <c r="N7" i="6"/>
  <c r="W504" i="1"/>
  <c r="X504" i="1"/>
  <c r="W190" i="1"/>
  <c r="X190" i="1"/>
  <c r="O59" i="3"/>
  <c r="O61" i="3" s="1"/>
  <c r="N61" i="3"/>
  <c r="W486" i="1"/>
  <c r="X486" i="1"/>
  <c r="W19" i="1"/>
  <c r="X19" i="1"/>
  <c r="S126" i="3"/>
  <c r="R126" i="3"/>
  <c r="W126" i="3"/>
  <c r="Q12" i="5"/>
  <c r="Q13" i="5" s="1"/>
  <c r="P13" i="5"/>
  <c r="Q38" i="1"/>
  <c r="P44" i="1"/>
  <c r="R136" i="3"/>
  <c r="S136" i="3"/>
  <c r="W136" i="3"/>
  <c r="X136" i="3"/>
  <c r="W168" i="3"/>
  <c r="S168" i="3"/>
  <c r="R168" i="3"/>
  <c r="X168" i="3"/>
  <c r="S129" i="3"/>
  <c r="W129" i="3"/>
  <c r="X129" i="3"/>
  <c r="R129" i="3"/>
  <c r="R527" i="1"/>
  <c r="X527" i="1"/>
  <c r="W527" i="1"/>
  <c r="S527" i="1"/>
  <c r="X687" i="1"/>
  <c r="W687" i="1"/>
  <c r="X101" i="1"/>
  <c r="W101" i="1"/>
  <c r="I866" i="1"/>
  <c r="N866" i="1"/>
  <c r="O866" i="1" s="1"/>
  <c r="AE14" i="3"/>
  <c r="W522" i="1"/>
  <c r="X522" i="1"/>
  <c r="S522" i="1"/>
  <c r="R522" i="1"/>
  <c r="Q25" i="8"/>
  <c r="Q27" i="8" s="1"/>
  <c r="P27" i="8"/>
  <c r="R321" i="1"/>
  <c r="X321" i="1"/>
  <c r="W321" i="1"/>
  <c r="S321" i="1"/>
  <c r="W459" i="1"/>
  <c r="X459" i="1"/>
  <c r="W640" i="1"/>
  <c r="X640" i="1"/>
  <c r="W178" i="1"/>
  <c r="X178" i="1"/>
  <c r="W326" i="1"/>
  <c r="X326" i="1"/>
  <c r="X467" i="1"/>
  <c r="W467" i="1"/>
  <c r="W124" i="1"/>
  <c r="X124" i="1"/>
  <c r="X137" i="1"/>
  <c r="W137" i="1"/>
  <c r="W616" i="1"/>
  <c r="X616" i="1"/>
  <c r="W647" i="1"/>
  <c r="X647" i="1"/>
  <c r="X158" i="1"/>
  <c r="W158" i="1"/>
  <c r="W289" i="1"/>
  <c r="X289" i="1"/>
  <c r="W254" i="1"/>
  <c r="X254" i="1"/>
  <c r="X322" i="1"/>
  <c r="W322" i="1"/>
  <c r="W432" i="1"/>
  <c r="X432" i="1"/>
  <c r="W469" i="1"/>
  <c r="X469" i="1"/>
  <c r="W716" i="1"/>
  <c r="X638" i="1"/>
  <c r="W638" i="1"/>
  <c r="X347" i="1"/>
  <c r="W347" i="1"/>
  <c r="X468" i="1"/>
  <c r="W468" i="1"/>
  <c r="R73" i="1"/>
  <c r="R82" i="1" s="1"/>
  <c r="S73" i="1"/>
  <c r="S82" i="1" s="1"/>
  <c r="Q82" i="1"/>
  <c r="X610" i="1"/>
  <c r="W610" i="1"/>
  <c r="W498" i="1"/>
  <c r="X498" i="1"/>
  <c r="W113" i="3"/>
  <c r="X113" i="3"/>
  <c r="S113" i="3"/>
  <c r="R113" i="3"/>
  <c r="Q9" i="6"/>
  <c r="Q10" i="6" s="1"/>
  <c r="P10" i="6"/>
  <c r="W110" i="3"/>
  <c r="X110" i="3"/>
  <c r="R110" i="3"/>
  <c r="S110" i="3"/>
  <c r="X844" i="1"/>
  <c r="W844" i="1"/>
  <c r="R84" i="3"/>
  <c r="X84" i="3"/>
  <c r="W84" i="3"/>
  <c r="S84" i="3"/>
  <c r="W285" i="1"/>
  <c r="X285" i="1"/>
  <c r="X147" i="1"/>
  <c r="W147" i="1"/>
  <c r="S147" i="1"/>
  <c r="Q198" i="1"/>
  <c r="R147" i="1"/>
  <c r="X772" i="1"/>
  <c r="W772" i="1"/>
  <c r="X27" i="1"/>
  <c r="W27" i="1"/>
  <c r="O22" i="5"/>
  <c r="N367" i="1"/>
  <c r="O365" i="1"/>
  <c r="X758" i="1"/>
  <c r="W758" i="1"/>
  <c r="X96" i="1"/>
  <c r="W96" i="1"/>
  <c r="W476" i="1"/>
  <c r="X476" i="1"/>
  <c r="W171" i="1"/>
  <c r="W303" i="1"/>
  <c r="X303" i="1"/>
  <c r="Q32" i="8"/>
  <c r="Q35" i="8" s="1"/>
  <c r="P35" i="8"/>
  <c r="Q894" i="1"/>
  <c r="X893" i="1"/>
  <c r="X894" i="1" s="1"/>
  <c r="W893" i="1"/>
  <c r="W894" i="1" s="1"/>
  <c r="X237" i="1"/>
  <c r="W287" i="1"/>
  <c r="W83" i="3"/>
  <c r="R83" i="3"/>
  <c r="X83" i="3"/>
  <c r="S83" i="3"/>
  <c r="R112" i="3"/>
  <c r="W112" i="3"/>
  <c r="S112" i="3"/>
  <c r="X112" i="3"/>
  <c r="X415" i="1"/>
  <c r="W415" i="1"/>
  <c r="O44" i="3"/>
  <c r="O48" i="3" s="1"/>
  <c r="N48" i="3"/>
  <c r="P13" i="8"/>
  <c r="Q12" i="8"/>
  <c r="Q13" i="8" s="1"/>
  <c r="W394" i="1"/>
  <c r="X394" i="1"/>
  <c r="W457" i="1"/>
  <c r="R457" i="1"/>
  <c r="X457" i="1"/>
  <c r="S457" i="1"/>
  <c r="W29" i="3"/>
  <c r="X29" i="3"/>
  <c r="S29" i="3"/>
  <c r="R29" i="3"/>
  <c r="W302" i="1"/>
  <c r="X302" i="1"/>
  <c r="W197" i="1"/>
  <c r="X197" i="1"/>
  <c r="W81" i="1"/>
  <c r="X81" i="1"/>
  <c r="X56" i="1"/>
  <c r="W56" i="1"/>
  <c r="W478" i="1"/>
  <c r="X478" i="1"/>
  <c r="O41" i="6"/>
  <c r="O43" i="6" s="1"/>
  <c r="N43" i="6"/>
  <c r="O317" i="1"/>
  <c r="W317" i="1" s="1"/>
  <c r="N332" i="1"/>
  <c r="W885" i="1"/>
  <c r="X885" i="1"/>
  <c r="X791" i="1"/>
  <c r="W791" i="1"/>
  <c r="X721" i="1"/>
  <c r="W721" i="1"/>
  <c r="X161" i="1"/>
  <c r="W161" i="1"/>
  <c r="X786" i="1"/>
  <c r="W786" i="1"/>
  <c r="X646" i="1"/>
  <c r="W646" i="1"/>
  <c r="W339" i="1"/>
  <c r="X339" i="1"/>
  <c r="W491" i="1"/>
  <c r="R491" i="1"/>
  <c r="S491" i="1"/>
  <c r="X491" i="1"/>
  <c r="P437" i="1"/>
  <c r="W497" i="1"/>
  <c r="R497" i="1"/>
  <c r="S497" i="1"/>
  <c r="X497" i="1"/>
  <c r="W139" i="1"/>
  <c r="R139" i="1"/>
  <c r="X139" i="1"/>
  <c r="S139" i="1"/>
  <c r="Q870" i="1"/>
  <c r="X864" i="1"/>
  <c r="Q19" i="6"/>
  <c r="Q20" i="6" s="1"/>
  <c r="P20" i="6"/>
  <c r="N27" i="8"/>
  <c r="O25" i="8"/>
  <c r="O27" i="8" s="1"/>
  <c r="X115" i="1"/>
  <c r="W115" i="1"/>
  <c r="X635" i="1"/>
  <c r="S635" i="1"/>
  <c r="R635" i="1"/>
  <c r="W635" i="1"/>
  <c r="R43" i="1"/>
  <c r="S43" i="1"/>
  <c r="W43" i="1"/>
  <c r="X43" i="1"/>
  <c r="X659" i="1"/>
  <c r="W659" i="1"/>
  <c r="W117" i="1"/>
  <c r="X117" i="1"/>
  <c r="W656" i="1"/>
  <c r="X656" i="1"/>
  <c r="X418" i="1"/>
  <c r="W418" i="1"/>
  <c r="W809" i="1"/>
  <c r="X220" i="1"/>
  <c r="W220" i="1"/>
  <c r="R30" i="1"/>
  <c r="R32" i="1" s="1"/>
  <c r="Q32" i="1"/>
  <c r="S30" i="1"/>
  <c r="S32" i="1" s="1"/>
  <c r="Q900" i="1"/>
  <c r="X899" i="1"/>
  <c r="X900" i="1" s="1"/>
  <c r="W899" i="1"/>
  <c r="W900" i="1" s="1"/>
  <c r="X57" i="1"/>
  <c r="W57" i="1"/>
  <c r="S81" i="3"/>
  <c r="W81" i="3"/>
  <c r="X81" i="3"/>
  <c r="R81" i="3"/>
  <c r="O6" i="3"/>
  <c r="W344" i="1"/>
  <c r="X344" i="1"/>
  <c r="W851" i="1"/>
  <c r="X851" i="1"/>
  <c r="X877" i="1"/>
  <c r="W877" i="1"/>
  <c r="X307" i="1"/>
  <c r="W307" i="1"/>
  <c r="W384" i="1"/>
  <c r="Q54" i="3"/>
  <c r="P57" i="3"/>
  <c r="X276" i="1"/>
  <c r="W276" i="1"/>
  <c r="R547" i="1"/>
  <c r="X547" i="1"/>
  <c r="W547" i="1"/>
  <c r="S547" i="1"/>
  <c r="X16" i="1"/>
  <c r="W711" i="1"/>
  <c r="X711" i="1"/>
  <c r="R808" i="1"/>
  <c r="S808" i="1"/>
  <c r="X808" i="1"/>
  <c r="W808" i="1"/>
  <c r="X196" i="1"/>
  <c r="N69" i="3"/>
  <c r="O66" i="3"/>
  <c r="O69" i="3" s="1"/>
  <c r="S417" i="1"/>
  <c r="R417" i="1"/>
  <c r="X417" i="1"/>
  <c r="W417" i="1"/>
  <c r="W51" i="3"/>
  <c r="S51" i="3"/>
  <c r="X51" i="3"/>
  <c r="R51" i="3"/>
  <c r="X581" i="1"/>
  <c r="R581" i="1"/>
  <c r="S581" i="1"/>
  <c r="W581" i="1"/>
  <c r="R551" i="1"/>
  <c r="X551" i="1"/>
  <c r="S551" i="1"/>
  <c r="W551" i="1"/>
  <c r="X142" i="3"/>
  <c r="W142" i="3"/>
  <c r="R142" i="3"/>
  <c r="S142" i="3"/>
  <c r="W405" i="1"/>
  <c r="X405" i="1"/>
  <c r="X795" i="1"/>
  <c r="W795" i="1"/>
  <c r="X422" i="1"/>
  <c r="W422" i="1"/>
  <c r="W460" i="1"/>
  <c r="W159" i="1"/>
  <c r="X279" i="1"/>
  <c r="W279" i="1"/>
  <c r="X52" i="1"/>
  <c r="W52" i="1"/>
  <c r="Q22" i="5"/>
  <c r="Q24" i="5" s="1"/>
  <c r="P24" i="5"/>
  <c r="W541" i="1"/>
  <c r="X541" i="1"/>
  <c r="X402" i="1"/>
  <c r="W402" i="1"/>
  <c r="W461" i="1"/>
  <c r="X461" i="1"/>
  <c r="X796" i="1"/>
  <c r="W796" i="1"/>
  <c r="W793" i="1"/>
  <c r="S793" i="1"/>
  <c r="R793" i="1"/>
  <c r="X793" i="1"/>
  <c r="X128" i="1"/>
  <c r="W128" i="1"/>
  <c r="X219" i="1"/>
  <c r="W219" i="1"/>
  <c r="W864" i="1"/>
  <c r="O870" i="1"/>
  <c r="F6" i="1" s="1"/>
  <c r="W99" i="1"/>
  <c r="X99" i="1"/>
  <c r="W102" i="3"/>
  <c r="S102" i="3"/>
  <c r="X102" i="3"/>
  <c r="R102" i="3"/>
  <c r="R756" i="1"/>
  <c r="W756" i="1"/>
  <c r="S756" i="1"/>
  <c r="X756" i="1"/>
  <c r="X426" i="1"/>
  <c r="W426" i="1"/>
  <c r="X251" i="1"/>
  <c r="W251" i="1"/>
  <c r="S70" i="1"/>
  <c r="W70" i="1"/>
  <c r="R70" i="1"/>
  <c r="X70" i="1"/>
  <c r="N48" i="1"/>
  <c r="O46" i="1"/>
  <c r="O48" i="1" s="1"/>
  <c r="W625" i="1"/>
  <c r="X625" i="1"/>
  <c r="W253" i="1"/>
  <c r="X253" i="1"/>
  <c r="X195" i="1"/>
  <c r="W195" i="1"/>
  <c r="S95" i="3"/>
  <c r="W95" i="3"/>
  <c r="X95" i="3"/>
  <c r="R95" i="3"/>
  <c r="S425" i="1"/>
  <c r="R425" i="1"/>
  <c r="W425" i="1"/>
  <c r="W414" i="1"/>
  <c r="X414" i="1"/>
  <c r="W562" i="1"/>
  <c r="W37" i="1"/>
  <c r="W109" i="1"/>
  <c r="X109" i="1"/>
  <c r="X184" i="1"/>
  <c r="W184" i="1"/>
  <c r="X231" i="1"/>
  <c r="R231" i="1"/>
  <c r="S231" i="1"/>
  <c r="W231" i="1"/>
  <c r="W788" i="1"/>
  <c r="X788" i="1"/>
  <c r="N14" i="3"/>
  <c r="O11" i="3"/>
  <c r="O14" i="3" s="1"/>
  <c r="W306" i="1"/>
  <c r="X306" i="1"/>
  <c r="W622" i="1"/>
  <c r="X622" i="1"/>
  <c r="W829" i="1"/>
  <c r="X829" i="1"/>
  <c r="W483" i="1"/>
  <c r="X604" i="1"/>
  <c r="W604" i="1"/>
  <c r="P43" i="6"/>
  <c r="Q41" i="6"/>
  <c r="Q43" i="6" s="1"/>
  <c r="W519" i="1"/>
  <c r="X519" i="1"/>
  <c r="X712" i="1"/>
  <c r="W712" i="1"/>
  <c r="S56" i="3"/>
  <c r="X56" i="3"/>
  <c r="W56" i="3"/>
  <c r="R56" i="3"/>
  <c r="X628" i="1"/>
  <c r="S628" i="1"/>
  <c r="R628" i="1"/>
  <c r="W628" i="1"/>
  <c r="P42" i="8"/>
  <c r="Q41" i="8"/>
  <c r="Q42" i="8" s="1"/>
  <c r="Q23" i="3"/>
  <c r="P26" i="3"/>
  <c r="N13" i="5"/>
  <c r="O12" i="5"/>
  <c r="O13" i="5" s="1"/>
  <c r="X119" i="1"/>
  <c r="W119" i="1"/>
  <c r="W308" i="1"/>
  <c r="X308" i="1"/>
  <c r="N13" i="8"/>
  <c r="O12" i="8"/>
  <c r="O13" i="8" s="1"/>
  <c r="N32" i="3"/>
  <c r="O28" i="3"/>
  <c r="O32" i="3" s="1"/>
  <c r="W708" i="1"/>
  <c r="X708" i="1"/>
  <c r="X571" i="1"/>
  <c r="W571" i="1"/>
  <c r="S371" i="1"/>
  <c r="W371" i="1"/>
  <c r="X886" i="1"/>
  <c r="W886" i="1"/>
  <c r="W398" i="1"/>
  <c r="X398" i="1"/>
  <c r="W744" i="1"/>
  <c r="X744" i="1"/>
  <c r="W883" i="1"/>
  <c r="X883" i="1"/>
  <c r="X47" i="1"/>
  <c r="W47" i="1"/>
  <c r="X815" i="1"/>
  <c r="W815" i="1"/>
  <c r="R371" i="1"/>
  <c r="X105" i="1"/>
  <c r="W105" i="1"/>
  <c r="X112" i="1"/>
  <c r="W112" i="1"/>
  <c r="X609" i="1"/>
  <c r="W609" i="1"/>
  <c r="W108" i="1"/>
  <c r="X108" i="1"/>
  <c r="X100" i="1"/>
  <c r="W100" i="1"/>
  <c r="X129" i="1"/>
  <c r="W129" i="1"/>
  <c r="X637" i="1"/>
  <c r="W637" i="1"/>
  <c r="X246" i="1"/>
  <c r="W246" i="1"/>
  <c r="X213" i="1"/>
  <c r="W213" i="1"/>
  <c r="Q59" i="3"/>
  <c r="P61" i="3"/>
  <c r="X172" i="3"/>
  <c r="W172" i="3"/>
  <c r="O898" i="1"/>
  <c r="N900" i="1"/>
  <c r="O15" i="1"/>
  <c r="P48" i="1"/>
  <c r="Q46" i="1"/>
  <c r="S154" i="3"/>
  <c r="X154" i="3"/>
  <c r="R154" i="3"/>
  <c r="W154" i="3"/>
  <c r="W533" i="1"/>
  <c r="X533" i="1"/>
  <c r="W451" i="1"/>
  <c r="X451" i="1"/>
  <c r="X327" i="1"/>
  <c r="W327" i="1"/>
  <c r="X386" i="1"/>
  <c r="W386" i="1"/>
  <c r="X801" i="1"/>
  <c r="W801" i="1"/>
  <c r="Q201" i="1"/>
  <c r="S200" i="1"/>
  <c r="S201" i="1" s="1"/>
  <c r="R200" i="1"/>
  <c r="R201" i="1" s="1"/>
  <c r="W215" i="1"/>
  <c r="X215" i="1"/>
  <c r="X618" i="1"/>
  <c r="W618" i="1"/>
  <c r="W125" i="1"/>
  <c r="X125" i="1"/>
  <c r="X784" i="1"/>
  <c r="S784" i="1"/>
  <c r="R784" i="1"/>
  <c r="W784" i="1"/>
  <c r="S538" i="1"/>
  <c r="X538" i="1"/>
  <c r="R538" i="1"/>
  <c r="W538" i="1"/>
  <c r="X701" i="1"/>
  <c r="W701" i="1"/>
  <c r="W284" i="1"/>
  <c r="X284" i="1"/>
  <c r="X782" i="1"/>
  <c r="W782" i="1"/>
  <c r="W84" i="1"/>
  <c r="X84" i="1"/>
  <c r="X626" i="1"/>
  <c r="W626" i="1"/>
  <c r="P38" i="3"/>
  <c r="Q37" i="3"/>
  <c r="W816" i="1"/>
  <c r="X816" i="1"/>
  <c r="N16" i="7"/>
  <c r="O15" i="7"/>
  <c r="O16" i="7" s="1"/>
  <c r="X840" i="1"/>
  <c r="W840" i="1"/>
  <c r="R840" i="1"/>
  <c r="S840" i="1"/>
  <c r="W435" i="1"/>
  <c r="X435" i="1"/>
  <c r="X337" i="1"/>
  <c r="W337" i="1"/>
  <c r="W263" i="1"/>
  <c r="X263" i="1"/>
  <c r="W154" i="1"/>
  <c r="X154" i="1"/>
  <c r="Q6" i="3"/>
  <c r="X750" i="1"/>
  <c r="Q71" i="3"/>
  <c r="P73" i="3"/>
  <c r="S650" i="1"/>
  <c r="R650" i="1"/>
  <c r="X650" i="1"/>
  <c r="W650" i="1"/>
  <c r="Q61" i="1"/>
  <c r="P71" i="1"/>
  <c r="S226" i="1"/>
  <c r="S228" i="1" s="1"/>
  <c r="R226" i="1"/>
  <c r="R228" i="1" s="1"/>
  <c r="Q228" i="1"/>
  <c r="X737" i="1"/>
  <c r="W737" i="1"/>
  <c r="R153" i="3"/>
  <c r="S153" i="3"/>
  <c r="W153" i="3"/>
  <c r="X153" i="3"/>
  <c r="O26" i="5"/>
  <c r="O27" i="5" s="1"/>
  <c r="N27" i="5"/>
  <c r="W631" i="1"/>
  <c r="X631" i="1"/>
  <c r="N32" i="5"/>
  <c r="O29" i="5"/>
  <c r="O32" i="5" s="1"/>
  <c r="O32" i="8"/>
  <c r="O35" i="8" s="1"/>
  <c r="N35" i="8"/>
  <c r="O37" i="8"/>
  <c r="W594" i="1"/>
  <c r="X594" i="1"/>
  <c r="W454" i="1"/>
  <c r="X454" i="1"/>
  <c r="O37" i="3"/>
  <c r="O38" i="3" s="1"/>
  <c r="N38" i="3"/>
  <c r="Q26" i="5"/>
  <c r="Q27" i="5" s="1"/>
  <c r="P27" i="5"/>
  <c r="R652" i="1"/>
  <c r="W652" i="1"/>
  <c r="X652" i="1"/>
  <c r="S652" i="1"/>
  <c r="W858" i="1"/>
  <c r="X858" i="1"/>
  <c r="W223" i="1"/>
  <c r="X223" i="1"/>
  <c r="X674" i="1"/>
  <c r="W674" i="1"/>
  <c r="Q45" i="6"/>
  <c r="Q46" i="6" s="1"/>
  <c r="P46" i="6"/>
  <c r="Q838" i="1"/>
  <c r="P847" i="1"/>
  <c r="N10" i="7"/>
  <c r="O9" i="7"/>
  <c r="O10" i="7" s="1"/>
  <c r="O19" i="6"/>
  <c r="O20" i="6" s="1"/>
  <c r="N20" i="6"/>
  <c r="W673" i="1"/>
  <c r="X673" i="1"/>
  <c r="X869" i="1"/>
  <c r="W869" i="1"/>
  <c r="P14" i="3"/>
  <c r="Q11" i="3"/>
  <c r="W58" i="1"/>
  <c r="S58" i="1"/>
  <c r="R58" i="1"/>
  <c r="X58" i="1"/>
  <c r="W677" i="1"/>
  <c r="S125" i="3"/>
  <c r="X125" i="3"/>
  <c r="R355" i="1"/>
  <c r="R356" i="1" s="1"/>
  <c r="W125" i="3"/>
  <c r="R125" i="3"/>
  <c r="W82" i="3"/>
  <c r="S82" i="3"/>
  <c r="R82" i="3"/>
  <c r="X82" i="3"/>
  <c r="R21" i="3"/>
  <c r="W120" i="1"/>
  <c r="X120" i="1"/>
  <c r="S21" i="3"/>
  <c r="X177" i="3"/>
  <c r="O179" i="3"/>
  <c r="I6" i="1" s="1"/>
  <c r="X677" i="1"/>
  <c r="S355" i="1"/>
  <c r="S356" i="1" s="1"/>
  <c r="R677" i="1"/>
  <c r="X355" i="1"/>
  <c r="X356" i="1" s="1"/>
  <c r="S677" i="1"/>
  <c r="W355" i="1"/>
  <c r="W356" i="1" s="1"/>
  <c r="X53" i="1"/>
  <c r="S53" i="1"/>
  <c r="W53" i="1"/>
  <c r="R53" i="1"/>
  <c r="Q59" i="1"/>
  <c r="W274" i="1"/>
  <c r="X274" i="1"/>
  <c r="R274" i="1"/>
  <c r="S274" i="1"/>
  <c r="Q315" i="1"/>
  <c r="Q78" i="3"/>
  <c r="S75" i="3"/>
  <c r="R75" i="3"/>
  <c r="X63" i="3"/>
  <c r="X64" i="3" s="1"/>
  <c r="W63" i="3"/>
  <c r="W64" i="3" s="1"/>
  <c r="R63" i="3"/>
  <c r="R64" i="3" s="1"/>
  <c r="S63" i="3"/>
  <c r="S64" i="3" s="1"/>
  <c r="Q64" i="3"/>
  <c r="R241" i="1"/>
  <c r="S241" i="1"/>
  <c r="X241" i="1"/>
  <c r="W241" i="1"/>
  <c r="X50" i="1"/>
  <c r="W50" i="1"/>
  <c r="O59" i="1"/>
  <c r="S315" i="1" l="1"/>
  <c r="N235" i="1"/>
  <c r="O235" i="1"/>
  <c r="R315" i="1"/>
  <c r="N24" i="5"/>
  <c r="O24" i="5"/>
  <c r="X75" i="3"/>
  <c r="W75" i="3"/>
  <c r="W78" i="3" s="1"/>
  <c r="AA75" i="5"/>
  <c r="O315" i="1"/>
  <c r="O198" i="1"/>
  <c r="O26" i="3"/>
  <c r="N26" i="3"/>
  <c r="N65" i="8"/>
  <c r="O410" i="1"/>
  <c r="N39" i="8"/>
  <c r="O39" i="8"/>
  <c r="O257" i="1"/>
  <c r="X78" i="3"/>
  <c r="O145" i="1"/>
  <c r="N198" i="1"/>
  <c r="O148" i="3"/>
  <c r="N315" i="1"/>
  <c r="Q148" i="3"/>
  <c r="N148" i="3"/>
  <c r="O350" i="1"/>
  <c r="P39" i="8"/>
  <c r="Q39" i="8"/>
  <c r="P65" i="8"/>
  <c r="O65" i="8"/>
  <c r="Q65" i="8"/>
  <c r="Q31" i="6"/>
  <c r="P31" i="6"/>
  <c r="N847" i="1"/>
  <c r="O847" i="1"/>
  <c r="F4" i="1" s="1"/>
  <c r="O59" i="7"/>
  <c r="O641" i="1"/>
  <c r="P9" i="3"/>
  <c r="P39" i="6"/>
  <c r="N350" i="1"/>
  <c r="O31" i="6"/>
  <c r="N31" i="6"/>
  <c r="R350" i="1"/>
  <c r="S350" i="1"/>
  <c r="AE389" i="1"/>
  <c r="AE641" i="1"/>
  <c r="AE821" i="1" s="1"/>
  <c r="AE872" i="1" s="1"/>
  <c r="AE875" i="1" s="1"/>
  <c r="AE888" i="1" s="1"/>
  <c r="O208" i="1"/>
  <c r="O224" i="1" s="1"/>
  <c r="N224" i="1"/>
  <c r="N39" i="6"/>
  <c r="N410" i="1"/>
  <c r="N73" i="5"/>
  <c r="R59" i="1"/>
  <c r="O167" i="3"/>
  <c r="O169" i="3" s="1"/>
  <c r="I4" i="1" s="1"/>
  <c r="N169" i="3"/>
  <c r="Q167" i="3"/>
  <c r="Q169" i="3" s="1"/>
  <c r="P169" i="3"/>
  <c r="O122" i="3"/>
  <c r="Q122" i="3"/>
  <c r="P148" i="3"/>
  <c r="O63" i="5"/>
  <c r="Q63" i="5"/>
  <c r="N257" i="1"/>
  <c r="X179" i="3"/>
  <c r="P28" i="1"/>
  <c r="Q59" i="7"/>
  <c r="Q71" i="6"/>
  <c r="N641" i="1"/>
  <c r="R78" i="3"/>
  <c r="P71" i="6"/>
  <c r="O82" i="1"/>
  <c r="N122" i="3"/>
  <c r="Q683" i="1"/>
  <c r="Q819" i="1" s="1"/>
  <c r="P819" i="1"/>
  <c r="P122" i="3"/>
  <c r="N82" i="1"/>
  <c r="Q72" i="5"/>
  <c r="Q73" i="5" s="1"/>
  <c r="P73" i="5"/>
  <c r="S78" i="3"/>
  <c r="O9" i="3"/>
  <c r="O55" i="6"/>
  <c r="O71" i="6" s="1"/>
  <c r="N71" i="6"/>
  <c r="N9" i="3"/>
  <c r="P63" i="5"/>
  <c r="W332" i="1"/>
  <c r="W389" i="1"/>
  <c r="S59" i="1"/>
  <c r="X389" i="1"/>
  <c r="N44" i="1"/>
  <c r="Q248" i="1"/>
  <c r="Q257" i="1" s="1"/>
  <c r="P257" i="1"/>
  <c r="N63" i="5"/>
  <c r="N437" i="1"/>
  <c r="N28" i="1"/>
  <c r="N59" i="7"/>
  <c r="N145" i="1"/>
  <c r="P59" i="7"/>
  <c r="AA77" i="8"/>
  <c r="O68" i="8"/>
  <c r="O75" i="8" s="1"/>
  <c r="N75" i="8"/>
  <c r="Q68" i="8"/>
  <c r="Q75" i="8" s="1"/>
  <c r="P75" i="8"/>
  <c r="S332" i="1"/>
  <c r="R332" i="1"/>
  <c r="AA83" i="6"/>
  <c r="AE150" i="3"/>
  <c r="AE181" i="3" s="1"/>
  <c r="S145" i="1"/>
  <c r="R145" i="1"/>
  <c r="R437" i="1"/>
  <c r="S437" i="1"/>
  <c r="S235" i="1"/>
  <c r="X200" i="1"/>
  <c r="X201" i="1" s="1"/>
  <c r="X73" i="1"/>
  <c r="R235" i="1"/>
  <c r="W230" i="1"/>
  <c r="Q69" i="3"/>
  <c r="X66" i="3"/>
  <c r="X69" i="3" s="1"/>
  <c r="W66" i="3"/>
  <c r="W69" i="3" s="1"/>
  <c r="S66" i="3"/>
  <c r="S69" i="3" s="1"/>
  <c r="R66" i="3"/>
  <c r="R69" i="3" s="1"/>
  <c r="W183" i="1"/>
  <c r="X183" i="1"/>
  <c r="O61" i="7"/>
  <c r="O63" i="7" s="1"/>
  <c r="N63" i="7"/>
  <c r="Q15" i="8"/>
  <c r="Q16" i="8" s="1"/>
  <c r="P16" i="8"/>
  <c r="W735" i="1"/>
  <c r="X735" i="1"/>
  <c r="R59" i="3"/>
  <c r="R61" i="3" s="1"/>
  <c r="S59" i="3"/>
  <c r="S61" i="3" s="1"/>
  <c r="Q61" i="3"/>
  <c r="X59" i="3"/>
  <c r="X61" i="3" s="1"/>
  <c r="W59" i="3"/>
  <c r="W61" i="3" s="1"/>
  <c r="X171" i="3"/>
  <c r="X173" i="3" s="1"/>
  <c r="O173" i="3"/>
  <c r="I5" i="1" s="1"/>
  <c r="X42" i="1"/>
  <c r="W42" i="1"/>
  <c r="W620" i="1"/>
  <c r="X620" i="1"/>
  <c r="W599" i="1"/>
  <c r="X599" i="1"/>
  <c r="X502" i="1"/>
  <c r="W502" i="1"/>
  <c r="S733" i="1"/>
  <c r="W733" i="1"/>
  <c r="X733" i="1"/>
  <c r="R733" i="1"/>
  <c r="W804" i="1"/>
  <c r="X804" i="1"/>
  <c r="X20" i="1"/>
  <c r="W20" i="1"/>
  <c r="X12" i="3"/>
  <c r="R12" i="3"/>
  <c r="S12" i="3"/>
  <c r="W12" i="3"/>
  <c r="X243" i="1"/>
  <c r="W243" i="1"/>
  <c r="X653" i="1"/>
  <c r="W653" i="1"/>
  <c r="W669" i="1"/>
  <c r="X669" i="1"/>
  <c r="Q32" i="3"/>
  <c r="S28" i="3"/>
  <c r="S32" i="3" s="1"/>
  <c r="R28" i="3"/>
  <c r="R32" i="3" s="1"/>
  <c r="W28" i="3"/>
  <c r="W32" i="3" s="1"/>
  <c r="X28" i="3"/>
  <c r="X32" i="3" s="1"/>
  <c r="O363" i="1"/>
  <c r="X362" i="1"/>
  <c r="X363" i="1" s="1"/>
  <c r="W362" i="1"/>
  <c r="W363" i="1" s="1"/>
  <c r="X44" i="3"/>
  <c r="X48" i="3" s="1"/>
  <c r="R44" i="3"/>
  <c r="R48" i="3" s="1"/>
  <c r="Q48" i="3"/>
  <c r="S44" i="3"/>
  <c r="S48" i="3" s="1"/>
  <c r="W44" i="3"/>
  <c r="W48" i="3" s="1"/>
  <c r="X18" i="1"/>
  <c r="Q28" i="1"/>
  <c r="S18" i="1"/>
  <c r="R18" i="1"/>
  <c r="W18" i="1"/>
  <c r="W275" i="1"/>
  <c r="X275" i="1"/>
  <c r="X495" i="1"/>
  <c r="W495" i="1"/>
  <c r="X7" i="3"/>
  <c r="W7" i="3"/>
  <c r="R7" i="3"/>
  <c r="S7" i="3"/>
  <c r="X579" i="1"/>
  <c r="W579" i="1"/>
  <c r="S88" i="3"/>
  <c r="X88" i="3"/>
  <c r="R88" i="3"/>
  <c r="W88" i="3"/>
  <c r="Q173" i="3"/>
  <c r="W171" i="3"/>
  <c r="W173" i="3" s="1"/>
  <c r="S34" i="3"/>
  <c r="S35" i="3" s="1"/>
  <c r="X34" i="3"/>
  <c r="X35" i="3" s="1"/>
  <c r="R34" i="3"/>
  <c r="R35" i="3" s="1"/>
  <c r="W34" i="3"/>
  <c r="W35" i="3" s="1"/>
  <c r="Q35" i="3"/>
  <c r="X832" i="1"/>
  <c r="W832" i="1"/>
  <c r="W741" i="1"/>
  <c r="X741" i="1"/>
  <c r="X99" i="3"/>
  <c r="R99" i="3"/>
  <c r="S99" i="3"/>
  <c r="W99" i="3"/>
  <c r="W588" i="1"/>
  <c r="X588" i="1"/>
  <c r="W700" i="1"/>
  <c r="X700" i="1"/>
  <c r="R54" i="3"/>
  <c r="R57" i="3" s="1"/>
  <c r="S54" i="3"/>
  <c r="S57" i="3" s="1"/>
  <c r="X54" i="3"/>
  <c r="X57" i="3" s="1"/>
  <c r="W54" i="3"/>
  <c r="W57" i="3" s="1"/>
  <c r="Q57" i="3"/>
  <c r="W200" i="1"/>
  <c r="W201" i="1" s="1"/>
  <c r="X75" i="1"/>
  <c r="W75" i="1"/>
  <c r="O369" i="1"/>
  <c r="O373" i="1" s="1"/>
  <c r="N373" i="1"/>
  <c r="X565" i="1"/>
  <c r="W565" i="1"/>
  <c r="S22" i="1"/>
  <c r="R22" i="1"/>
  <c r="X22" i="1"/>
  <c r="W22" i="1"/>
  <c r="Q369" i="1"/>
  <c r="P373" i="1"/>
  <c r="S838" i="1"/>
  <c r="S847" i="1" s="1"/>
  <c r="R838" i="1"/>
  <c r="R847" i="1" s="1"/>
  <c r="Q847" i="1"/>
  <c r="X838" i="1"/>
  <c r="W838" i="1"/>
  <c r="W684" i="1"/>
  <c r="X684" i="1"/>
  <c r="R50" i="3"/>
  <c r="R52" i="3" s="1"/>
  <c r="Q52" i="3"/>
  <c r="S50" i="3"/>
  <c r="S52" i="3" s="1"/>
  <c r="X50" i="3"/>
  <c r="X52" i="3" s="1"/>
  <c r="W50" i="3"/>
  <c r="W52" i="3" s="1"/>
  <c r="S717" i="1"/>
  <c r="X717" i="1"/>
  <c r="R717" i="1"/>
  <c r="W717" i="1"/>
  <c r="X96" i="3"/>
  <c r="S96" i="3"/>
  <c r="W96" i="3"/>
  <c r="R96" i="3"/>
  <c r="X271" i="1"/>
  <c r="W271" i="1"/>
  <c r="X757" i="1"/>
  <c r="W757" i="1"/>
  <c r="W699" i="1"/>
  <c r="X699" i="1"/>
  <c r="W445" i="1"/>
  <c r="X445" i="1"/>
  <c r="W475" i="1"/>
  <c r="X475" i="1"/>
  <c r="O12" i="6"/>
  <c r="O14" i="6" s="1"/>
  <c r="N14" i="6"/>
  <c r="X406" i="1"/>
  <c r="W406" i="1"/>
  <c r="X531" i="1"/>
  <c r="W531" i="1"/>
  <c r="P30" i="8"/>
  <c r="Q29" i="8"/>
  <c r="Q30" i="8" s="1"/>
  <c r="Q38" i="3"/>
  <c r="W37" i="3"/>
  <c r="W38" i="3" s="1"/>
  <c r="S37" i="3"/>
  <c r="S38" i="3" s="1"/>
  <c r="X37" i="3"/>
  <c r="X38" i="3" s="1"/>
  <c r="R37" i="3"/>
  <c r="R38" i="3" s="1"/>
  <c r="X866" i="1"/>
  <c r="X870" i="1" s="1"/>
  <c r="W866" i="1"/>
  <c r="W870" i="1" s="1"/>
  <c r="X513" i="1"/>
  <c r="W513" i="1"/>
  <c r="S513" i="1"/>
  <c r="R513" i="1"/>
  <c r="Q12" i="6"/>
  <c r="Q14" i="6" s="1"/>
  <c r="P14" i="6"/>
  <c r="X343" i="1"/>
  <c r="W343" i="1"/>
  <c r="O29" i="8"/>
  <c r="O30" i="8" s="1"/>
  <c r="N30" i="8"/>
  <c r="O440" i="1"/>
  <c r="X439" i="1"/>
  <c r="X440" i="1" s="1"/>
  <c r="W439" i="1"/>
  <c r="W440" i="1" s="1"/>
  <c r="O9" i="5"/>
  <c r="O10" i="5" s="1"/>
  <c r="N10" i="5"/>
  <c r="X556" i="1"/>
  <c r="R556" i="1"/>
  <c r="W556" i="1"/>
  <c r="S556" i="1"/>
  <c r="O643" i="1"/>
  <c r="N819" i="1"/>
  <c r="R473" i="1"/>
  <c r="S473" i="1"/>
  <c r="X473" i="1"/>
  <c r="W473" i="1"/>
  <c r="R40" i="3"/>
  <c r="R42" i="3" s="1"/>
  <c r="X40" i="3"/>
  <c r="X42" i="3" s="1"/>
  <c r="W40" i="3"/>
  <c r="W42" i="3" s="1"/>
  <c r="S40" i="3"/>
  <c r="S42" i="3" s="1"/>
  <c r="Q42" i="3"/>
  <c r="X544" i="1"/>
  <c r="W544" i="1"/>
  <c r="Q9" i="5"/>
  <c r="Q10" i="5" s="1"/>
  <c r="P10" i="5"/>
  <c r="W233" i="1"/>
  <c r="X233" i="1"/>
  <c r="X404" i="1"/>
  <c r="W404" i="1"/>
  <c r="X230" i="1"/>
  <c r="X235" i="1" s="1"/>
  <c r="W181" i="1"/>
  <c r="X181" i="1"/>
  <c r="W280" i="1"/>
  <c r="X280" i="1"/>
  <c r="W706" i="1"/>
  <c r="X706" i="1"/>
  <c r="X619" i="1"/>
  <c r="W619" i="1"/>
  <c r="W676" i="1"/>
  <c r="X676" i="1"/>
  <c r="X589" i="1"/>
  <c r="W589" i="1"/>
  <c r="Q15" i="5"/>
  <c r="Q16" i="5" s="1"/>
  <c r="P16" i="5"/>
  <c r="W465" i="1"/>
  <c r="X465" i="1"/>
  <c r="X358" i="1"/>
  <c r="X360" i="1" s="1"/>
  <c r="W358" i="1"/>
  <c r="W360" i="1" s="1"/>
  <c r="O360" i="1"/>
  <c r="O15" i="5"/>
  <c r="O16" i="5" s="1"/>
  <c r="N16" i="5"/>
  <c r="X742" i="1"/>
  <c r="W742" i="1"/>
  <c r="X583" i="1"/>
  <c r="W583" i="1"/>
  <c r="W601" i="1"/>
  <c r="X601" i="1"/>
  <c r="X38" i="1"/>
  <c r="S38" i="1"/>
  <c r="W38" i="1"/>
  <c r="R38" i="1"/>
  <c r="Q44" i="1"/>
  <c r="Q71" i="1"/>
  <c r="S61" i="1"/>
  <c r="S71" i="1" s="1"/>
  <c r="X61" i="1"/>
  <c r="X71" i="1" s="1"/>
  <c r="W61" i="1"/>
  <c r="W71" i="1" s="1"/>
  <c r="R61" i="1"/>
  <c r="R71" i="1" s="1"/>
  <c r="X823" i="1"/>
  <c r="W823" i="1"/>
  <c r="O44" i="1"/>
  <c r="W34" i="1"/>
  <c r="X34" i="1"/>
  <c r="R545" i="1"/>
  <c r="S545" i="1"/>
  <c r="W545" i="1"/>
  <c r="X545" i="1"/>
  <c r="X499" i="1"/>
  <c r="W499" i="1"/>
  <c r="W342" i="1"/>
  <c r="X342" i="1"/>
  <c r="X516" i="1"/>
  <c r="W516" i="1"/>
  <c r="W670" i="1"/>
  <c r="X670" i="1"/>
  <c r="X769" i="1"/>
  <c r="W769" i="1"/>
  <c r="X785" i="1"/>
  <c r="R785" i="1"/>
  <c r="S785" i="1"/>
  <c r="W785" i="1"/>
  <c r="O22" i="6"/>
  <c r="O23" i="6" s="1"/>
  <c r="N23" i="6"/>
  <c r="X489" i="1"/>
  <c r="W489" i="1"/>
  <c r="W561" i="1"/>
  <c r="X561" i="1"/>
  <c r="W365" i="1"/>
  <c r="W367" i="1" s="1"/>
  <c r="X365" i="1"/>
  <c r="X367" i="1" s="1"/>
  <c r="O367" i="1"/>
  <c r="Q26" i="3"/>
  <c r="S23" i="3"/>
  <c r="R23" i="3"/>
  <c r="X23" i="3"/>
  <c r="W23" i="3"/>
  <c r="W288" i="1"/>
  <c r="X288" i="1"/>
  <c r="W837" i="1"/>
  <c r="X837" i="1"/>
  <c r="X623" i="1"/>
  <c r="W623" i="1"/>
  <c r="Q22" i="6"/>
  <c r="Q23" i="6" s="1"/>
  <c r="P23" i="6"/>
  <c r="W25" i="1"/>
  <c r="X25" i="1"/>
  <c r="X672" i="1"/>
  <c r="W672" i="1"/>
  <c r="W590" i="1"/>
  <c r="X590" i="1"/>
  <c r="Q444" i="1"/>
  <c r="P641" i="1"/>
  <c r="X771" i="1"/>
  <c r="W771" i="1"/>
  <c r="X169" i="1"/>
  <c r="W169" i="1"/>
  <c r="P34" i="6"/>
  <c r="Q33" i="6"/>
  <c r="Q34" i="6" s="1"/>
  <c r="X515" i="1"/>
  <c r="W515" i="1"/>
  <c r="S395" i="1"/>
  <c r="S410" i="1" s="1"/>
  <c r="X395" i="1"/>
  <c r="R395" i="1"/>
  <c r="R410" i="1" s="1"/>
  <c r="W395" i="1"/>
  <c r="Q410" i="1"/>
  <c r="R203" i="1"/>
  <c r="R205" i="1" s="1"/>
  <c r="Q205" i="1"/>
  <c r="X203" i="1"/>
  <c r="X205" i="1" s="1"/>
  <c r="S203" i="1"/>
  <c r="S205" i="1" s="1"/>
  <c r="W203" i="1"/>
  <c r="W205" i="1" s="1"/>
  <c r="O226" i="1"/>
  <c r="N228" i="1"/>
  <c r="N34" i="6"/>
  <c r="O33" i="6"/>
  <c r="O34" i="6" s="1"/>
  <c r="W268" i="1"/>
  <c r="X268" i="1"/>
  <c r="W160" i="1"/>
  <c r="X160" i="1"/>
  <c r="W267" i="1"/>
  <c r="X267" i="1"/>
  <c r="W812" i="1"/>
  <c r="X812" i="1"/>
  <c r="X661" i="1"/>
  <c r="W661" i="1"/>
  <c r="S520" i="1"/>
  <c r="R520" i="1"/>
  <c r="W520" i="1"/>
  <c r="X520" i="1"/>
  <c r="W299" i="1"/>
  <c r="X299" i="1"/>
  <c r="W557" i="1"/>
  <c r="X557" i="1"/>
  <c r="W409" i="1"/>
  <c r="X409" i="1"/>
  <c r="S611" i="1"/>
  <c r="W611" i="1"/>
  <c r="X611" i="1"/>
  <c r="R611" i="1"/>
  <c r="Q61" i="7"/>
  <c r="Q63" i="7" s="1"/>
  <c r="P63" i="7"/>
  <c r="X6" i="3"/>
  <c r="Q9" i="3"/>
  <c r="W6" i="3"/>
  <c r="S6" i="3"/>
  <c r="R6" i="3"/>
  <c r="R24" i="3"/>
  <c r="X24" i="3"/>
  <c r="S24" i="3"/>
  <c r="W24" i="3"/>
  <c r="O28" i="1"/>
  <c r="W15" i="1"/>
  <c r="X15" i="1"/>
  <c r="W30" i="1"/>
  <c r="W32" i="1" s="1"/>
  <c r="W73" i="1"/>
  <c r="O862" i="1"/>
  <c r="F5" i="1" s="1"/>
  <c r="X849" i="1"/>
  <c r="X862" i="1" s="1"/>
  <c r="W849" i="1"/>
  <c r="W862" i="1" s="1"/>
  <c r="X424" i="1"/>
  <c r="X437" i="1" s="1"/>
  <c r="W424" i="1"/>
  <c r="W437" i="1" s="1"/>
  <c r="X137" i="3"/>
  <c r="W137" i="3"/>
  <c r="S137" i="3"/>
  <c r="R137" i="3"/>
  <c r="S146" i="3"/>
  <c r="W146" i="3"/>
  <c r="X146" i="3"/>
  <c r="R146" i="3"/>
  <c r="W97" i="1"/>
  <c r="X97" i="1"/>
  <c r="W876" i="1"/>
  <c r="W888" i="1" s="1"/>
  <c r="X876" i="1"/>
  <c r="X888" i="1" s="1"/>
  <c r="R198" i="1"/>
  <c r="W185" i="1"/>
  <c r="X185" i="1"/>
  <c r="W92" i="1"/>
  <c r="X92" i="1"/>
  <c r="S252" i="1"/>
  <c r="W252" i="1"/>
  <c r="R252" i="1"/>
  <c r="X252" i="1"/>
  <c r="X818" i="1"/>
  <c r="S818" i="1"/>
  <c r="W818" i="1"/>
  <c r="R818" i="1"/>
  <c r="X825" i="1"/>
  <c r="W825" i="1"/>
  <c r="Q179" i="3"/>
  <c r="W177" i="3"/>
  <c r="W179" i="3" s="1"/>
  <c r="X11" i="3"/>
  <c r="Q14" i="3"/>
  <c r="S11" i="3"/>
  <c r="R11" i="3"/>
  <c r="W11" i="3"/>
  <c r="X317" i="1"/>
  <c r="X332" i="1" s="1"/>
  <c r="O332" i="1"/>
  <c r="W39" i="1"/>
  <c r="R39" i="1"/>
  <c r="X39" i="1"/>
  <c r="S39" i="1"/>
  <c r="W605" i="1"/>
  <c r="X605" i="1"/>
  <c r="W294" i="1"/>
  <c r="X294" i="1"/>
  <c r="W248" i="1"/>
  <c r="X122" i="1"/>
  <c r="W122" i="1"/>
  <c r="R71" i="3"/>
  <c r="R73" i="3" s="1"/>
  <c r="S71" i="3"/>
  <c r="S73" i="3" s="1"/>
  <c r="W71" i="3"/>
  <c r="W73" i="3" s="1"/>
  <c r="X71" i="3"/>
  <c r="X73" i="3" s="1"/>
  <c r="Q73" i="3"/>
  <c r="W46" i="1"/>
  <c r="W48" i="1" s="1"/>
  <c r="S46" i="1"/>
  <c r="S48" i="1" s="1"/>
  <c r="R46" i="1"/>
  <c r="R48" i="1" s="1"/>
  <c r="Q48" i="1"/>
  <c r="X46" i="1"/>
  <c r="X48" i="1" s="1"/>
  <c r="X30" i="1"/>
  <c r="X32" i="1" s="1"/>
  <c r="S198" i="1"/>
  <c r="S16" i="3"/>
  <c r="S17" i="3" s="1"/>
  <c r="X16" i="3"/>
  <c r="X17" i="3" s="1"/>
  <c r="W16" i="3"/>
  <c r="W17" i="3" s="1"/>
  <c r="Q17" i="3"/>
  <c r="R16" i="3"/>
  <c r="R17" i="3" s="1"/>
  <c r="X336" i="1"/>
  <c r="W336" i="1"/>
  <c r="W187" i="1"/>
  <c r="X187" i="1"/>
  <c r="X198" i="1" s="1"/>
  <c r="S119" i="3"/>
  <c r="X119" i="3"/>
  <c r="W119" i="3"/>
  <c r="R119" i="3"/>
  <c r="W91" i="1"/>
  <c r="X91" i="1"/>
  <c r="W505" i="1"/>
  <c r="X505" i="1"/>
  <c r="W817" i="1"/>
  <c r="X817" i="1"/>
  <c r="X644" i="1"/>
  <c r="W644" i="1"/>
  <c r="X479" i="1"/>
  <c r="W479" i="1"/>
  <c r="N16" i="8"/>
  <c r="O15" i="8"/>
  <c r="O16" i="8" s="1"/>
  <c r="W59" i="1"/>
  <c r="X59" i="1"/>
  <c r="R248" i="1" l="1"/>
  <c r="S248" i="1"/>
  <c r="X248" i="1"/>
  <c r="S14" i="3"/>
  <c r="X14" i="3"/>
  <c r="R14" i="3"/>
  <c r="W14" i="3"/>
  <c r="R257" i="1"/>
  <c r="W198" i="1"/>
  <c r="W82" i="1"/>
  <c r="P150" i="3"/>
  <c r="P181" i="3" s="1"/>
  <c r="S257" i="1"/>
  <c r="W257" i="1"/>
  <c r="X257" i="1"/>
  <c r="W145" i="1"/>
  <c r="X145" i="1"/>
  <c r="X315" i="1"/>
  <c r="W315" i="1"/>
  <c r="W208" i="1"/>
  <c r="W224" i="1" s="1"/>
  <c r="X208" i="1"/>
  <c r="X224" i="1" s="1"/>
  <c r="O150" i="3"/>
  <c r="I3" i="1" s="1"/>
  <c r="W683" i="1"/>
  <c r="X683" i="1"/>
  <c r="S683" i="1"/>
  <c r="S819" i="1" s="1"/>
  <c r="R683" i="1"/>
  <c r="R819" i="1" s="1"/>
  <c r="W410" i="1"/>
  <c r="X410" i="1"/>
  <c r="W350" i="1"/>
  <c r="X350" i="1"/>
  <c r="O65" i="7"/>
  <c r="O2" i="1" s="1"/>
  <c r="O7" i="1" s="1"/>
  <c r="S122" i="3"/>
  <c r="X122" i="3"/>
  <c r="W122" i="3"/>
  <c r="R122" i="3"/>
  <c r="W847" i="1"/>
  <c r="X847" i="1"/>
  <c r="S167" i="3"/>
  <c r="S169" i="3" s="1"/>
  <c r="W167" i="3"/>
  <c r="W169" i="3" s="1"/>
  <c r="X167" i="3"/>
  <c r="X169" i="3" s="1"/>
  <c r="R167" i="3"/>
  <c r="R169" i="3" s="1"/>
  <c r="W26" i="3"/>
  <c r="X26" i="3"/>
  <c r="R26" i="3"/>
  <c r="S26" i="3"/>
  <c r="N150" i="3"/>
  <c r="N181" i="3" s="1"/>
  <c r="N65" i="7"/>
  <c r="Q65" i="7"/>
  <c r="O8" i="1" s="1"/>
  <c r="S148" i="3"/>
  <c r="O77" i="8"/>
  <c r="P2" i="1" s="1"/>
  <c r="P7" i="1" s="1"/>
  <c r="R148" i="3"/>
  <c r="W148" i="3"/>
  <c r="X148" i="3"/>
  <c r="P65" i="7"/>
  <c r="S44" i="1"/>
  <c r="R44" i="1"/>
  <c r="W235" i="1"/>
  <c r="N75" i="5"/>
  <c r="R9" i="3"/>
  <c r="R28" i="1"/>
  <c r="S9" i="3"/>
  <c r="S28" i="1"/>
  <c r="X82" i="1"/>
  <c r="W9" i="3"/>
  <c r="X28" i="1"/>
  <c r="W28" i="1"/>
  <c r="X9" i="3"/>
  <c r="Q77" i="8"/>
  <c r="P8" i="1" s="1"/>
  <c r="N77" i="8"/>
  <c r="N83" i="6"/>
  <c r="O83" i="6"/>
  <c r="N2" i="1" s="1"/>
  <c r="N7" i="1" s="1"/>
  <c r="Q75" i="5"/>
  <c r="M8" i="1" s="1"/>
  <c r="P75" i="5"/>
  <c r="Q150" i="3"/>
  <c r="Q181" i="3" s="1"/>
  <c r="N821" i="1"/>
  <c r="N872" i="1" s="1"/>
  <c r="W643" i="1"/>
  <c r="X643" i="1"/>
  <c r="O819" i="1"/>
  <c r="AE891" i="1"/>
  <c r="AE894" i="1" s="1"/>
  <c r="AE897" i="1"/>
  <c r="AE900" i="1" s="1"/>
  <c r="X369" i="1"/>
  <c r="X373" i="1" s="1"/>
  <c r="Q373" i="1"/>
  <c r="S369" i="1"/>
  <c r="S373" i="1" s="1"/>
  <c r="W369" i="1"/>
  <c r="W373" i="1" s="1"/>
  <c r="R369" i="1"/>
  <c r="R373" i="1" s="1"/>
  <c r="P77" i="8"/>
  <c r="P83" i="6"/>
  <c r="Q83" i="6"/>
  <c r="N8" i="1" s="1"/>
  <c r="X44" i="1"/>
  <c r="P821" i="1"/>
  <c r="P872" i="1" s="1"/>
  <c r="O75" i="5"/>
  <c r="M2" i="1" s="1"/>
  <c r="M7" i="1" s="1"/>
  <c r="R444" i="1"/>
  <c r="R641" i="1" s="1"/>
  <c r="S444" i="1"/>
  <c r="S641" i="1" s="1"/>
  <c r="X444" i="1"/>
  <c r="X641" i="1" s="1"/>
  <c r="Q641" i="1"/>
  <c r="O228" i="1"/>
  <c r="W226" i="1"/>
  <c r="W228" i="1" s="1"/>
  <c r="X226" i="1"/>
  <c r="X228" i="1" s="1"/>
  <c r="W44" i="1"/>
  <c r="W444" i="1"/>
  <c r="W641" i="1" s="1"/>
  <c r="O181" i="3" l="1"/>
  <c r="I2" i="1" s="1"/>
  <c r="I7" i="1" s="1"/>
  <c r="X819" i="1"/>
  <c r="X821" i="1" s="1"/>
  <c r="W819" i="1"/>
  <c r="W821" i="1" s="1"/>
  <c r="S150" i="3"/>
  <c r="S181" i="3" s="1"/>
  <c r="S821" i="1"/>
  <c r="S872" i="1" s="1"/>
  <c r="R821" i="1"/>
  <c r="R872" i="1" s="1"/>
  <c r="W150" i="3"/>
  <c r="W181" i="3" s="1"/>
  <c r="X150" i="3"/>
  <c r="X181" i="3" s="1"/>
  <c r="R150" i="3"/>
  <c r="R181" i="3" s="1"/>
  <c r="O821" i="1"/>
  <c r="O872" i="1" s="1"/>
  <c r="Q821" i="1"/>
  <c r="I8" i="1" s="1"/>
  <c r="F3" i="1" l="1"/>
  <c r="Q872" i="1"/>
  <c r="F8" i="1"/>
  <c r="G8" i="1" s="1"/>
  <c r="O875" i="1"/>
  <c r="O888" i="1" s="1"/>
  <c r="F2" i="1"/>
  <c r="F7" i="1" s="1"/>
  <c r="O897" i="1" l="1"/>
  <c r="O900" i="1" s="1"/>
  <c r="O891" i="1"/>
  <c r="O894" i="1" s="1"/>
  <c r="G2" i="1"/>
  <c r="G7" i="1" s="1"/>
  <c r="E10" i="1" s="1"/>
</calcChain>
</file>

<file path=xl/sharedStrings.xml><?xml version="1.0" encoding="utf-8"?>
<sst xmlns="http://schemas.openxmlformats.org/spreadsheetml/2006/main" count="2876" uniqueCount="1771">
  <si>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</si>
  <si>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</si>
  <si>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</si>
  <si>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</si>
  <si>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</si>
  <si>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</si>
  <si>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</si>
  <si>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</si>
  <si>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</si>
  <si>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</si>
  <si>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</si>
  <si>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</si>
  <si>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</si>
  <si>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</si>
  <si>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</si>
  <si>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</si>
  <si>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</si>
  <si>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</si>
  <si>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</si>
  <si>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</si>
  <si>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</si>
  <si>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</si>
  <si>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</si>
  <si>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</si>
  <si>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</si>
  <si>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</si>
  <si>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</si>
  <si>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</si>
  <si>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</si>
  <si>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</si>
  <si>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</si>
  <si>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</si>
  <si>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</si>
  <si>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</si>
  <si>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</si>
  <si>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</si>
  <si>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</si>
  <si>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</si>
  <si>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</si>
  <si>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</si>
  <si>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</si>
  <si>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</si>
  <si>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</si>
  <si>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</si>
  <si>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</si>
  <si>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</si>
  <si>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</si>
  <si>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</si>
  <si>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</si>
  <si>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</si>
  <si>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</si>
  <si>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</si>
  <si>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</si>
  <si>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</si>
  <si>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</si>
  <si>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</si>
  <si>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</si>
  <si>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</si>
  <si>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</si>
  <si>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</si>
  <si>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</si>
  <si>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</si>
  <si>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</si>
  <si>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</si>
  <si>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</si>
  <si>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</si>
  <si>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</si>
  <si>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</si>
  <si>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</si>
  <si>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</si>
  <si>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</si>
  <si>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</si>
  <si>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</si>
  <si>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</si>
  <si>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</si>
  <si>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</si>
  <si>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</si>
  <si>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</si>
  <si>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</si>
  <si>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</si>
  <si>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</si>
  <si>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</si>
  <si>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</si>
  <si>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</si>
  <si>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</si>
  <si>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</si>
  <si>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</si>
  <si>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</si>
  <si>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</si>
  <si>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</si>
  <si>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</si>
  <si>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</si>
  <si>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</si>
  <si>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</si>
  <si>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</si>
  <si>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</si>
  <si>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</si>
  <si>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</si>
  <si>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</si>
  <si>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</si>
  <si>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</si>
  <si>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</si>
  <si>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</si>
  <si>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</si>
  <si>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</si>
  <si>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</si>
  <si>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</si>
  <si>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</si>
  <si>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</si>
  <si>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</si>
  <si>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</si>
  <si>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</si>
  <si>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</si>
  <si>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</si>
  <si>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</si>
  <si>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</si>
  <si>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</si>
  <si>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</si>
  <si>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</si>
  <si>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</si>
  <si>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</si>
  <si>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</si>
  <si>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</si>
  <si>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</si>
  <si>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</si>
  <si>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</si>
  <si>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</si>
  <si>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</si>
  <si>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</si>
  <si>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</si>
  <si>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</si>
  <si>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</si>
  <si>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</si>
  <si>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</si>
  <si>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</si>
  <si>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</si>
  <si>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</si>
  <si>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</si>
  <si>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</si>
  <si>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</si>
  <si>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</si>
  <si>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</si>
  <si>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</si>
  <si>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</si>
  <si>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</si>
  <si>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</si>
  <si>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</si>
  <si>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</si>
  <si>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</si>
  <si>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</si>
  <si>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</si>
  <si>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</si>
  <si>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</si>
  <si>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</si>
  <si>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</si>
  <si>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</si>
  <si>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</si>
  <si>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</si>
  <si>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</si>
  <si>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</si>
  <si>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</si>
  <si>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</si>
  <si>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</si>
  <si>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</si>
  <si>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</si>
  <si>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</si>
  <si>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</si>
  <si>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</si>
  <si>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</si>
  <si>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</si>
  <si>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</si>
  <si>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</si>
  <si>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</si>
  <si>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</si>
  <si>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</si>
  <si>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</si>
  <si>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</si>
  <si>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</si>
  <si>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</si>
  <si>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</si>
  <si>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</si>
  <si>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</si>
  <si>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</si>
  <si>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</si>
  <si>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</si>
  <si>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</si>
  <si>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</si>
  <si>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</si>
  <si>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</si>
  <si>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</si>
  <si>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</si>
  <si>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</si>
  <si>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</si>
  <si>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</si>
  <si>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</si>
  <si>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</si>
  <si>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</si>
  <si>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</si>
  <si>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</si>
  <si>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</si>
  <si>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</si>
  <si>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</si>
  <si>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</si>
  <si>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</si>
  <si>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</si>
  <si>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</si>
  <si>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</si>
  <si>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</si>
  <si>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</si>
  <si>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</si>
  <si>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</si>
  <si>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</si>
  <si>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</si>
  <si>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</si>
  <si>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</si>
  <si>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</si>
  <si>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</si>
  <si>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</si>
  <si>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</si>
  <si>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</si>
  <si>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</si>
  <si>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</si>
  <si>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</si>
  <si>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</si>
  <si>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</si>
  <si>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</si>
  <si>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</si>
  <si>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</si>
  <si>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</si>
  <si>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</si>
  <si>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</si>
  <si>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</si>
  <si>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Wirecard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</si>
  <si>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</si>
  <si>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</si>
  <si>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</si>
  <si>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</si>
  <si>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</si>
  <si>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</si>
  <si>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</si>
  <si>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</si>
  <si>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</si>
  <si>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</si>
  <si>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</si>
  <si>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</si>
  <si>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</si>
  <si>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</si>
  <si>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</si>
  <si>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</si>
  <si>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</si>
  <si>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</si>
  <si>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</si>
  <si>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</si>
  <si>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</si>
  <si>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</si>
  <si>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</si>
  <si>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</si>
  <si>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</si>
  <si>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</si>
  <si>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</si>
  <si>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</si>
  <si>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</si>
  <si>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</si>
  <si>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</si>
  <si>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</si>
  <si>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</si>
  <si>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</si>
  <si>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</si>
  <si>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</si>
  <si>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</si>
  <si>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</si>
  <si>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</si>
  <si>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</si>
  <si>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</si>
  <si>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</si>
  <si>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</si>
  <si>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</si>
  <si>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</si>
  <si>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</si>
  <si>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</si>
  <si>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</si>
  <si>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</si>
  <si>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</si>
  <si>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</si>
  <si>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</si>
  <si>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</si>
  <si>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</si>
  <si>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</si>
  <si>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</si>
  <si>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</si>
  <si>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</si>
  <si>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</si>
  <si>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</si>
  <si>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</si>
  <si>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</si>
  <si>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</si>
  <si>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</si>
  <si>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</si>
  <si>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</si>
  <si>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</si>
  <si>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</si>
  <si>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</si>
  <si>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</si>
  <si>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</si>
  <si>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</si>
  <si>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</si>
  <si>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</si>
  <si>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</si>
  <si>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</si>
  <si>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</si>
  <si>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</si>
  <si>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</si>
  <si>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</si>
  <si>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</si>
  <si>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</si>
  <si>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</si>
  <si>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</si>
  <si>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</si>
  <si>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</si>
  <si>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</si>
  <si>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</si>
  <si>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</si>
  <si>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</si>
  <si>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</si>
  <si>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</si>
  <si>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</si>
  <si>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</si>
  <si>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</si>
  <si>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</si>
  <si>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</si>
  <si>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</si>
  <si>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</si>
  <si>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</si>
  <si>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</si>
  <si>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</si>
  <si>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</si>
  <si>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</si>
  <si>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</si>
  <si>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</si>
  <si>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</si>
  <si>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</si>
  <si>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</si>
  <si>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</si>
  <si>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</si>
  <si>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</si>
  <si>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</si>
  <si>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</si>
  <si>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</si>
  <si>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</si>
  <si>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</si>
  <si>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</si>
  <si>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</si>
  <si>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</si>
  <si>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</si>
  <si>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</si>
  <si>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</si>
  <si>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</si>
  <si>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</si>
  <si>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</si>
  <si>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</si>
  <si>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</si>
  <si>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</si>
  <si>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</si>
  <si>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</si>
  <si>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</si>
  <si>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</si>
  <si>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</si>
  <si>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</si>
  <si>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</si>
  <si>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</si>
  <si>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</si>
  <si>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</si>
  <si>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</si>
  <si>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</si>
  <si>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</si>
  <si>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</si>
  <si>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</si>
  <si>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</si>
  <si>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</si>
  <si>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</si>
  <si>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</si>
  <si>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</si>
  <si>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</si>
  <si>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</si>
  <si>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</si>
  <si>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</si>
  <si>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</si>
  <si>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</si>
  <si>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</si>
  <si>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</si>
  <si>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</si>
  <si>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</si>
  <si>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</si>
  <si>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</si>
  <si>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</si>
  <si>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</si>
  <si>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</si>
  <si>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</si>
  <si>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</si>
  <si>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</si>
  <si>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</si>
  <si>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</si>
  <si>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</si>
  <si>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</si>
  <si>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</si>
  <si>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</si>
  <si>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</si>
  <si>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</si>
  <si>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</si>
  <si>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</si>
  <si>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</si>
  <si>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</si>
  <si>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</si>
  <si>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</si>
  <si>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</si>
  <si>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</si>
  <si>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</si>
  <si>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</si>
  <si>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</si>
  <si>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</si>
  <si>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</si>
  <si>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</si>
  <si>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</si>
  <si>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</si>
  <si>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</si>
  <si>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</si>
  <si>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</si>
  <si>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</si>
  <si>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</si>
  <si>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</si>
  <si>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</si>
  <si>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</si>
  <si>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</si>
  <si>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</si>
  <si>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</si>
  <si>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</si>
  <si>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</si>
  <si>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</si>
  <si>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</si>
  <si>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</si>
  <si>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</si>
  <si>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</si>
  <si>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</si>
  <si>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</si>
  <si>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</si>
  <si>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</si>
  <si>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</si>
  <si>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</si>
  <si>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</si>
  <si>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</si>
  <si>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</si>
  <si>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</si>
  <si>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</si>
  <si>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</si>
  <si>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</si>
  <si>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</si>
  <si>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</si>
  <si>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</si>
  <si>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</si>
  <si>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</si>
  <si>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</si>
  <si>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</si>
  <si>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</si>
  <si>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</si>
  <si>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</si>
  <si>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</si>
  <si>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</si>
  <si>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</si>
  <si>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</si>
  <si>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</si>
  <si>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</si>
  <si>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</si>
  <si>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</si>
  <si>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</si>
  <si>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</si>
  <si>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</si>
  <si>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</si>
  <si>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</si>
  <si>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</si>
  <si>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</si>
  <si>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</si>
  <si>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</si>
  <si>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</si>
  <si>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</si>
  <si>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</si>
  <si>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</si>
  <si>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</si>
  <si>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</si>
  <si>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</si>
  <si>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</si>
  <si>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</si>
  <si>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</si>
  <si>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</si>
  <si>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</si>
  <si>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</si>
  <si>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</si>
  <si>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</si>
  <si>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</si>
  <si>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</si>
  <si>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</si>
  <si>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</si>
  <si>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</si>
  <si>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</si>
  <si>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</si>
  <si>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</si>
  <si>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</si>
  <si>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</si>
  <si>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</si>
  <si>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</si>
  <si>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</si>
  <si>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</si>
  <si>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</si>
  <si>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</si>
  <si>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</si>
  <si>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</si>
  <si>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</si>
  <si>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</si>
  <si>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</si>
  <si>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</si>
  <si>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</si>
  <si>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</si>
  <si>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</si>
  <si>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</si>
  <si>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</si>
  <si>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</si>
  <si>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</si>
  <si>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</si>
  <si>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</si>
  <si>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</si>
  <si>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</si>
  <si>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</si>
  <si>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</si>
  <si>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</si>
  <si>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</si>
  <si>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</si>
  <si>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</si>
  <si>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</si>
  <si>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</si>
  <si>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</si>
  <si>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</si>
  <si>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</si>
  <si>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</si>
  <si>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</si>
  <si>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</si>
  <si>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</si>
  <si>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</si>
  <si>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</si>
  <si>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</si>
  <si>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</si>
  <si>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</si>
  <si>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</si>
  <si>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</si>
  <si>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</si>
  <si>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</si>
  <si>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</si>
  <si>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</si>
  <si>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</si>
  <si>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</si>
  <si>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</si>
  <si>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</si>
  <si>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</si>
  <si>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</si>
  <si>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</si>
  <si>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</si>
  <si>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</si>
  <si>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</si>
  <si>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</si>
  <si>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</si>
  <si>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</si>
  <si>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</si>
  <si>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</si>
  <si>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</si>
  <si>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</si>
  <si>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</si>
  <si>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</si>
  <si>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</si>
  <si>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</si>
  <si>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</si>
  <si>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</si>
  <si>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</si>
  <si>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</si>
  <si>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</si>
  <si>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</si>
  <si>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</si>
  <si>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</si>
  <si>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</si>
  <si>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</si>
  <si>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</si>
  <si>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</si>
  <si>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</si>
  <si>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</si>
  <si>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</si>
  <si>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</si>
  <si>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</si>
  <si>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</si>
  <si>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</si>
  <si>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</si>
  <si>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</si>
  <si>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</si>
  <si>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</si>
  <si>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</si>
  <si>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</si>
  <si>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</si>
  <si>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</si>
  <si>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</si>
  <si>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</si>
  <si>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</si>
  <si>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</si>
  <si>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</si>
  <si>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</si>
  <si>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</si>
  <si>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</si>
  <si>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</si>
  <si>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</si>
  <si>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</si>
  <si>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</si>
  <si>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</si>
  <si>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</si>
  <si>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</si>
  <si>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</si>
  <si>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</si>
  <si>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</si>
  <si>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</si>
  <si>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</si>
  <si>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</si>
  <si>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</si>
  <si>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</si>
  <si>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</si>
  <si>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</si>
  <si>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</si>
  <si>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</si>
  <si>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</si>
  <si>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</si>
  <si>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</si>
  <si>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</si>
  <si>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</si>
  <si>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</si>
  <si>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</si>
  <si>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</si>
  <si>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</si>
  <si>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</si>
  <si>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</si>
  <si>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</si>
  <si>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</si>
  <si>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</si>
  <si>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</si>
  <si>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</si>
  <si>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</si>
  <si>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</si>
  <si>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</si>
  <si>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</si>
  <si>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</si>
  <si>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</si>
  <si>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</si>
  <si>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</si>
  <si>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</si>
  <si>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</si>
  <si>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</si>
  <si>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</si>
  <si>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</si>
  <si>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</si>
  <si>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</si>
  <si>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</si>
  <si>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</si>
  <si>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</si>
  <si>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</si>
  <si>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</si>
  <si>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</si>
  <si>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</si>
  <si>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</si>
  <si>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</si>
  <si>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</si>
  <si>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</si>
  <si>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</si>
  <si>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</si>
  <si>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</si>
  <si>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</si>
  <si>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</si>
  <si>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</si>
  <si>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</si>
  <si>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</si>
  <si>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</si>
  <si>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</si>
  <si>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</si>
  <si>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</si>
  <si>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</si>
  <si>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</si>
  <si>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</si>
  <si>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</si>
  <si>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</si>
  <si>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</si>
  <si>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</si>
  <si>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</si>
  <si>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</si>
  <si>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</si>
  <si>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</si>
  <si>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</si>
  <si>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</si>
  <si>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</si>
  <si>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</si>
  <si>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</si>
  <si>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</si>
  <si>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</si>
  <si>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</si>
  <si>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</si>
  <si>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</si>
  <si>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</si>
  <si>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</si>
  <si>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</si>
  <si>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</si>
  <si>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</si>
  <si>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</si>
  <si>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</si>
  <si>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</si>
  <si>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</si>
  <si>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</si>
  <si>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</si>
  <si>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</si>
  <si>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</si>
  <si>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</si>
  <si>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</si>
  <si>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</si>
  <si>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</si>
  <si>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</si>
  <si>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</si>
  <si>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</si>
  <si>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</si>
  <si>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</si>
  <si>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</si>
  <si>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</si>
  <si>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</si>
  <si>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</si>
  <si>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</si>
  <si>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</si>
  <si>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</si>
  <si>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</si>
  <si>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</si>
  <si>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</si>
  <si>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</si>
  <si>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</si>
  <si>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</si>
  <si>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</si>
  <si>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</si>
  <si>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</si>
  <si>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</si>
  <si>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</si>
  <si>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</si>
  <si>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</si>
  <si>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</si>
  <si>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</si>
  <si>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</si>
  <si>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</si>
  <si>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</si>
  <si>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</si>
  <si>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</si>
  <si>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</si>
  <si>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</si>
  <si>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</si>
  <si>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</si>
  <si>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</si>
  <si>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</si>
  <si>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</si>
  <si>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</si>
  <si>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</si>
  <si>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</si>
  <si>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</si>
  <si>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</si>
  <si>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</si>
  <si>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</si>
  <si>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</si>
  <si>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</si>
  <si>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</si>
  <si>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</si>
  <si>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</si>
  <si>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</si>
  <si>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</si>
  <si>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</si>
  <si>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</si>
  <si>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</si>
  <si>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</si>
  <si>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</si>
  <si>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</si>
  <si>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</si>
  <si>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</si>
  <si>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</si>
  <si>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</si>
  <si>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</si>
  <si>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</si>
  <si>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</si>
  <si>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</si>
  <si>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</si>
  <si>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</si>
  <si>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</si>
  <si>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</si>
  <si>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</si>
  <si>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</si>
  <si>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</si>
  <si>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</si>
  <si>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</si>
  <si>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</si>
  <si>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</si>
  <si>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</si>
  <si>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</si>
  <si>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</si>
  <si>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</si>
  <si>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</si>
  <si>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</si>
  <si>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</si>
  <si>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</si>
  <si>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</si>
  <si>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</si>
  <si>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</si>
  <si>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</si>
  <si>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</si>
  <si>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</si>
  <si>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</si>
  <si>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</si>
  <si>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</si>
  <si>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</si>
  <si>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</si>
  <si>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</si>
  <si>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</si>
  <si>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</si>
  <si>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</si>
  <si>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</si>
  <si>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</si>
  <si>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</si>
  <si>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</si>
  <si>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</si>
  <si>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</si>
  <si>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</si>
  <si>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</si>
  <si>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</si>
  <si>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</si>
  <si>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</si>
  <si>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</si>
  <si>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</si>
  <si>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</si>
  <si>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</si>
  <si>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</si>
  <si>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</si>
  <si>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</si>
  <si>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</si>
  <si>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</si>
  <si>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</si>
  <si>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</si>
  <si>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</si>
  <si>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</si>
  <si>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</si>
  <si>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</si>
  <si>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</si>
  <si>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</si>
  <si>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</si>
  <si>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</si>
  <si>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</si>
  <si>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</si>
  <si>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</si>
  <si>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</si>
  <si>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</si>
  <si>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</si>
  <si>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</si>
  <si>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</si>
  <si>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</si>
  <si>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</si>
  <si>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</si>
  <si>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</si>
  <si>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</si>
  <si>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</si>
  <si>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</si>
  <si>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</si>
  <si>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</si>
  <si>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</si>
  <si>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</si>
  <si>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</si>
  <si>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</si>
  <si>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</si>
  <si>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</si>
  <si>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</si>
  <si>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</si>
  <si>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</si>
  <si>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</si>
  <si>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</si>
  <si>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</si>
  <si>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</si>
  <si>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</si>
  <si>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</si>
  <si>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</si>
  <si>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</si>
  <si>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</si>
  <si>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</si>
  <si>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</si>
  <si>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</si>
  <si>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</si>
  <si>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</si>
  <si>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</si>
  <si>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</si>
  <si>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</si>
  <si>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</si>
  <si>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</si>
  <si>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</si>
  <si>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</si>
  <si>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</si>
  <si>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</si>
  <si>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</si>
  <si>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</si>
  <si>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</si>
  <si>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</si>
  <si>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</si>
  <si>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</si>
  <si>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</si>
  <si>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</si>
  <si>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</si>
  <si>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</si>
  <si>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</si>
  <si>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</si>
  <si>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</si>
  <si>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</si>
  <si>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</si>
  <si>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</si>
  <si>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</si>
  <si>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</si>
  <si>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</si>
  <si>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</si>
  <si>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</si>
  <si>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</si>
  <si>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</si>
  <si>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</si>
  <si>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</si>
  <si>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</si>
  <si>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</si>
  <si>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</si>
  <si>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</si>
  <si>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</si>
  <si>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</si>
  <si>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</si>
  <si>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</si>
  <si>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</si>
  <si>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</si>
  <si>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</si>
  <si>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</si>
  <si>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</si>
  <si>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</si>
  <si>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</si>
  <si>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</si>
  <si>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</si>
  <si>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</si>
  <si>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</si>
  <si>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</si>
  <si>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</si>
  <si>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</si>
  <si>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</si>
  <si>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</si>
  <si>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</si>
  <si>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</si>
  <si>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</si>
  <si>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</si>
  <si>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</si>
  <si>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</si>
  <si>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</si>
  <si>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</si>
  <si>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</si>
  <si>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</si>
  <si>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</si>
  <si>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</si>
  <si>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</si>
  <si>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</si>
  <si>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</si>
  <si>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</si>
  <si>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</si>
  <si>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</si>
  <si>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</si>
  <si>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</si>
  <si>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</si>
  <si>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</si>
  <si>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</si>
  <si>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</si>
  <si>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</si>
  <si>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</si>
  <si>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</si>
  <si>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</si>
  <si>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</si>
  <si>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</si>
  <si>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</si>
  <si>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</si>
  <si>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</si>
  <si>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</si>
  <si>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</si>
  <si>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</si>
  <si>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</si>
  <si>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</si>
  <si>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</si>
  <si>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</si>
  <si>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</si>
  <si>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</si>
  <si>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</si>
  <si>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</si>
  <si>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</si>
  <si>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</si>
  <si>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CNA LN Equity</t>
  </si>
  <si>
    <t>CIR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</si>
  <si>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</si>
  <si>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</si>
  <si>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</si>
  <si>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</si>
  <si>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</si>
  <si>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</si>
  <si>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</si>
  <si>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</si>
  <si>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</si>
  <si>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</si>
  <si>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</si>
  <si>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</si>
  <si>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</si>
  <si>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</si>
  <si>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</si>
  <si>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</si>
  <si>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</si>
  <si>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</si>
  <si>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</si>
  <si>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</si>
  <si>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</si>
  <si>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</si>
  <si>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</si>
  <si>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</si>
  <si>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</si>
  <si>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</si>
  <si>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</si>
  <si>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</si>
  <si>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</si>
  <si>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</si>
  <si>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</si>
  <si>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</si>
  <si>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</si>
  <si>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</si>
  <si>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</si>
  <si>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</si>
  <si>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</si>
  <si>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</si>
  <si>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</si>
  <si>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</si>
  <si>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</si>
  <si>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</si>
  <si>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</si>
  <si>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</si>
  <si>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</si>
  <si>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</si>
  <si>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</si>
  <si>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</si>
  <si>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</si>
  <si>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</si>
  <si>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</si>
  <si>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</si>
  <si>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</si>
  <si>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</si>
  <si>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</si>
  <si>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</si>
  <si>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</si>
  <si>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</si>
  <si>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</si>
  <si>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</si>
  <si>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</si>
  <si>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</si>
  <si>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</si>
  <si>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</si>
  <si>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</si>
  <si>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</si>
  <si>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</si>
  <si>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</si>
  <si>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</si>
  <si>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</si>
  <si>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</si>
  <si>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</si>
  <si>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</si>
  <si>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</si>
  <si>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</si>
  <si>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</si>
  <si>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</si>
  <si>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</si>
  <si>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</si>
  <si>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</si>
  <si>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</si>
  <si>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</si>
  <si>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</si>
  <si>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</si>
  <si>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</si>
  <si>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</si>
  <si>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</si>
  <si>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</si>
  <si>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</si>
  <si>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</si>
  <si>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</si>
  <si>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</si>
  <si>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</si>
  <si>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</si>
  <si>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</si>
  <si>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</si>
  <si>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</si>
  <si>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</si>
  <si>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</si>
  <si>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</si>
  <si>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</si>
  <si>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</si>
  <si>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Centrica</t>
  </si>
  <si>
    <t>Circassia Pharmaceuticals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</si>
  <si>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</si>
  <si>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</si>
  <si>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</si>
  <si>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</si>
  <si>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</si>
  <si>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</si>
  <si>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</si>
  <si>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</si>
  <si>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</si>
  <si>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</si>
  <si>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</si>
  <si>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</si>
  <si>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</si>
  <si>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</si>
  <si>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</si>
  <si>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</si>
  <si>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</si>
  <si>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</si>
  <si>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</si>
  <si>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</si>
  <si>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</si>
  <si>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</si>
  <si>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</si>
  <si>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</si>
  <si>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</si>
  <si>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</si>
  <si>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</si>
  <si>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</si>
  <si>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</si>
  <si>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</si>
  <si>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</si>
  <si>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</si>
  <si>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</si>
  <si>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</si>
  <si>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</si>
  <si>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</si>
  <si>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</si>
  <si>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</si>
  <si>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</si>
  <si>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</si>
  <si>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</si>
  <si>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</si>
  <si>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</si>
  <si>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</si>
  <si>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</si>
  <si>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</si>
  <si>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</si>
  <si>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</si>
  <si>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</si>
  <si>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</si>
  <si>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</si>
  <si>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</si>
  <si>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</si>
  <si>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</si>
  <si>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</si>
  <si>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</si>
  <si>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</si>
  <si>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</si>
  <si>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</si>
  <si>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</si>
  <si>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</si>
  <si>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</si>
  <si>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</si>
  <si>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</si>
  <si>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</si>
  <si>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</si>
  <si>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</si>
  <si>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</si>
  <si>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</si>
  <si>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</si>
  <si>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</si>
  <si>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</si>
  <si>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</si>
  <si>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</si>
  <si>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</si>
  <si>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</si>
  <si>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</si>
  <si>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</si>
  <si>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</si>
  <si>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</si>
  <si>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</si>
  <si>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</si>
  <si>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</si>
  <si>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</si>
  <si>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</si>
  <si>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</si>
  <si>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</si>
  <si>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</si>
  <si>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</si>
  <si>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</si>
  <si>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</si>
  <si>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</si>
  <si>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</si>
  <si>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</si>
  <si>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</si>
  <si>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</si>
  <si>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</si>
  <si>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</si>
  <si>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</si>
  <si>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</si>
  <si>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</si>
  <si>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</si>
  <si>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</si>
  <si>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</si>
  <si>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</si>
  <si>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</si>
  <si>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</si>
  <si>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</si>
  <si>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</si>
  <si>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</si>
  <si>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</si>
  <si>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</si>
  <si>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</si>
  <si>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</si>
  <si>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</si>
  <si>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</si>
  <si>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</si>
  <si>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</si>
  <si>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</si>
  <si>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</si>
  <si>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</si>
  <si>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</si>
  <si>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</si>
  <si>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</si>
  <si>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</si>
  <si>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</si>
  <si>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</si>
  <si>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</si>
  <si>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</si>
  <si>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</si>
  <si>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</si>
  <si>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</si>
  <si>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</si>
  <si>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</si>
  <si>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</si>
  <si>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</si>
  <si>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</si>
  <si>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</si>
  <si>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</si>
  <si>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ALEG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</si>
  <si>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</si>
  <si>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</si>
  <si>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</si>
  <si>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</si>
  <si>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</si>
  <si>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</si>
  <si>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</si>
  <si>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</si>
  <si>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</si>
  <si>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</si>
  <si>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</si>
  <si>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</si>
  <si>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</si>
  <si>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GVC LN Equity</t>
  </si>
  <si>
    <t>GVC</t>
  </si>
  <si>
    <t>£/$</t>
  </si>
  <si>
    <t>€/AUD</t>
  </si>
  <si>
    <t>AUD/$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</si>
  <si>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</si>
  <si>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</si>
  <si>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</si>
  <si>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</si>
  <si>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</si>
  <si>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</si>
  <si>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</si>
  <si>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</si>
  <si>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</si>
  <si>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</si>
  <si>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</si>
  <si>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</si>
  <si>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</si>
  <si>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</si>
  <si>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</si>
  <si>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</si>
  <si>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</si>
  <si>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</si>
  <si>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</si>
  <si>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</si>
  <si>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</si>
  <si>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</si>
  <si>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</si>
  <si>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</si>
  <si>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</si>
  <si>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</si>
  <si>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</si>
  <si>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</si>
  <si>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</si>
  <si>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</si>
  <si>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</si>
  <si>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</si>
  <si>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</si>
  <si>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</si>
  <si>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</si>
  <si>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</si>
  <si>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</si>
  <si>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</si>
  <si>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</si>
  <si>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</si>
  <si>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</si>
  <si>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</si>
  <si>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</si>
  <si>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</si>
  <si>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</si>
  <si>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</si>
  <si>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</si>
  <si>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</si>
  <si>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</si>
  <si>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</si>
  <si>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</si>
  <si>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</si>
  <si>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</si>
  <si>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</si>
  <si>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</si>
  <si>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</si>
  <si>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</si>
  <si>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</si>
  <si>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</si>
  <si>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</si>
  <si>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</si>
  <si>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</si>
  <si>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</si>
  <si>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</si>
  <si>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</si>
  <si>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</si>
  <si>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</si>
  <si>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</si>
  <si>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</si>
  <si>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</si>
  <si>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</si>
  <si>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</si>
  <si>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</si>
  <si>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</si>
  <si>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</si>
  <si>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</si>
  <si>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</si>
  <si>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</si>
  <si>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</si>
  <si>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</si>
  <si>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</si>
  <si>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</si>
  <si>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</si>
  <si>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</si>
  <si>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</si>
  <si>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</si>
  <si>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</si>
  <si>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</si>
  <si>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</si>
  <si>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</si>
  <si>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</si>
  <si>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</si>
  <si>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</si>
  <si>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</si>
  <si>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</si>
  <si>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</si>
  <si>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</si>
  <si>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</si>
  <si>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</si>
  <si>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</si>
  <si>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</si>
  <si>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</si>
  <si>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 xml:space="preserve"> </t>
  </si>
  <si>
    <t>FOXA US Equity</t>
  </si>
  <si>
    <t>BPY US Equity</t>
  </si>
  <si>
    <t>Brookfield Property Partners LP</t>
  </si>
  <si>
    <t>BHP LN Equity</t>
  </si>
  <si>
    <t>TCS LI Equity</t>
  </si>
  <si>
    <t>TCS Group Holding -GDR</t>
  </si>
  <si>
    <t>FTI FP Equity</t>
  </si>
  <si>
    <t>TechnipFMC</t>
  </si>
  <si>
    <t>EO FP Equity</t>
  </si>
  <si>
    <t>Faurecia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</si>
  <si>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</si>
  <si>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</si>
  <si>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</si>
  <si>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</si>
  <si>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</si>
  <si>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</si>
  <si>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</si>
  <si>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</si>
  <si>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</si>
  <si>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</si>
  <si>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</si>
  <si>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</si>
  <si>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</si>
  <si>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</si>
  <si>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</si>
  <si>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</si>
  <si>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</si>
  <si>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</si>
  <si>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</si>
  <si>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</si>
  <si>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</si>
  <si>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</si>
  <si>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</si>
  <si>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</si>
  <si>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</si>
  <si>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</si>
  <si>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</si>
  <si>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</si>
  <si>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</si>
  <si>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</si>
  <si>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</si>
  <si>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</si>
  <si>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</si>
  <si>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</si>
  <si>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</si>
  <si>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</si>
  <si>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</si>
  <si>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</si>
  <si>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</si>
  <si>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</si>
  <si>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</si>
  <si>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</si>
  <si>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</si>
  <si>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</si>
  <si>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</si>
  <si>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</si>
  <si>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</si>
  <si>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</si>
  <si>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</si>
  <si>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</si>
  <si>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</si>
  <si>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</si>
  <si>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</si>
  <si>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</si>
  <si>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</si>
  <si>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</si>
  <si>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</si>
  <si>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</si>
  <si>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</si>
  <si>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</si>
  <si>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</si>
  <si>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</si>
  <si>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</si>
  <si>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</si>
  <si>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</si>
  <si>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</si>
  <si>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</si>
  <si>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</si>
  <si>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</si>
  <si>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</si>
  <si>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</si>
  <si>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</si>
  <si>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</si>
  <si>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</si>
  <si>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</si>
  <si>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</si>
  <si>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</si>
  <si>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</si>
  <si>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PHAU LN Equity</t>
  </si>
  <si>
    <t>ETFS Physical Gold</t>
  </si>
  <si>
    <t>TYRES FH Equity</t>
  </si>
  <si>
    <t>OSR GY Equity</t>
  </si>
  <si>
    <t>OSRAM Licht</t>
  </si>
  <si>
    <t>Glencore International</t>
  </si>
  <si>
    <t>WETF US Equity</t>
  </si>
  <si>
    <t>WisdomTree Investments</t>
  </si>
  <si>
    <t>RDI LN Equity</t>
  </si>
  <si>
    <t>RDI REIT</t>
  </si>
  <si>
    <t>FLTR LN Equity</t>
  </si>
  <si>
    <t>Flutter Entertainment</t>
  </si>
  <si>
    <t>SGLD LN Equity</t>
  </si>
  <si>
    <t>Source Physical Gold P-ETC</t>
  </si>
  <si>
    <t>2975 JT Equity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</si>
  <si>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</si>
  <si>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</si>
  <si>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</si>
  <si>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</si>
  <si>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</si>
  <si>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</si>
  <si>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</si>
  <si>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</si>
  <si>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</si>
  <si>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</si>
  <si>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</si>
  <si>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OGZD LI Equity</t>
  </si>
  <si>
    <t>Gazprom PJSC -ADR - USD</t>
  </si>
  <si>
    <t>TRIP US Equity</t>
  </si>
  <si>
    <t>TripAdvisor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</si>
  <si>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</si>
  <si>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</si>
  <si>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</si>
  <si>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</si>
  <si>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</si>
  <si>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</si>
  <si>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</si>
  <si>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</si>
  <si>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</si>
  <si>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</si>
  <si>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</si>
  <si>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</si>
  <si>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</si>
  <si>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</si>
  <si>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</si>
  <si>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</si>
  <si>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</si>
  <si>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</si>
  <si>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</si>
  <si>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</si>
  <si>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</si>
  <si>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</si>
  <si>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</si>
  <si>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JUMO CONV NOTE</t>
  </si>
  <si>
    <t>4536 JT Equity</t>
  </si>
  <si>
    <t>Santen Pharmaceutical</t>
  </si>
  <si>
    <t>SSF-GBP M</t>
  </si>
  <si>
    <t>Russian Federation</t>
  </si>
  <si>
    <t>IRAO RX Equity</t>
  </si>
  <si>
    <t>Inter RAO UES PJSC</t>
  </si>
  <si>
    <t>AVST LN Equity</t>
  </si>
  <si>
    <t>Avast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</si>
  <si>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</si>
  <si>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</si>
  <si>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</si>
  <si>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</si>
  <si>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</si>
  <si>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</si>
  <si>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</si>
  <si>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GRUB US Equity</t>
  </si>
  <si>
    <t>GrubHub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</si>
  <si>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</si>
  <si>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</si>
  <si>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</si>
  <si>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</si>
  <si>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</si>
  <si>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</si>
  <si>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</si>
  <si>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</si>
  <si>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</si>
  <si>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</si>
  <si>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WORK US Equity</t>
  </si>
  <si>
    <t>Slack Technologies</t>
  </si>
  <si>
    <t>COFA FP Equity</t>
  </si>
  <si>
    <t>Coface</t>
  </si>
  <si>
    <t>ATC NA Equity</t>
  </si>
  <si>
    <t>Altice</t>
  </si>
  <si>
    <t>SSW SJ Equity</t>
  </si>
  <si>
    <t>Sibanye Stillwater</t>
  </si>
  <si>
    <t>ZAL GY Equity</t>
  </si>
  <si>
    <t>Zalando</t>
  </si>
  <si>
    <t>UMI BB Equity</t>
  </si>
  <si>
    <t>Umicore</t>
  </si>
  <si>
    <t>ARARGE3208L3 Govt</t>
  </si>
  <si>
    <t>ARGBAD Float 08/05/21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</si>
  <si>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</si>
  <si>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</si>
  <si>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</si>
  <si>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</si>
  <si>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</si>
  <si>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</si>
  <si>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</si>
  <si>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</si>
  <si>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</si>
  <si>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</si>
  <si>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</si>
  <si>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</si>
  <si>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</si>
  <si>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</si>
  <si>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KAZ LN Equity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</si>
  <si>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</si>
  <si>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</si>
  <si>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</si>
  <si>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</si>
  <si>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</si>
  <si>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</si>
  <si>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</si>
  <si>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</si>
  <si>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</si>
  <si>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</si>
  <si>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</si>
  <si>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</si>
  <si>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IRS: Fix/Float ICE LIBOR GBP 6 Month  P11000000 R11000000 30/06/2020 00:00:00-07/12/2030 00:00:00 -3341205</t>
  </si>
  <si>
    <t>EURCHF Curncy</t>
  </si>
  <si>
    <t>€/CHF</t>
  </si>
  <si>
    <t>CHF</t>
  </si>
  <si>
    <t>IRS: Fix/Float ICE LIBOR GBP 6 Month  P11000000 R11000000 30/06/2020 00:00:00-07/12/2030 00:00:00 -3341364</t>
  </si>
  <si>
    <t>IRS: Fix/Float ICE LIBOR GBP 6 Month  P11000000 R11000000 30/06/2020 00:00:00-07/12/2030 00:00:00 -3341447</t>
  </si>
  <si>
    <t>IGLN LN Equity</t>
  </si>
  <si>
    <t>iShares Physical Gold ETC</t>
  </si>
  <si>
    <t>SY1 GY Equity</t>
  </si>
  <si>
    <t>Symrise</t>
  </si>
  <si>
    <t>US74153QAH56 Corp</t>
  </si>
  <si>
    <t>VAL 6 7/8 08/15/20</t>
  </si>
  <si>
    <t>ZM US Equity</t>
  </si>
  <si>
    <t>Zoom Video Communications</t>
  </si>
  <si>
    <t>ARARGE4502J2 Govt</t>
  </si>
  <si>
    <t>ARGTES 16 10/17/23</t>
  </si>
  <si>
    <t>IRS: Fix/Float ICE LIBOR GBP 6 Month  P7000000 R7000000 30/06/2020 00:00:00-07/12/2030 00:00:00 -3355332</t>
  </si>
  <si>
    <t>PAYC US Equity</t>
  </si>
  <si>
    <t>Paycom Software</t>
  </si>
  <si>
    <t>IRS: Fix/Float ICE LIBOR GBP 6 Month  P12000000 R12000000 30/06/2020 00:00:00-07/12/2030 00:00:00 -3359036</t>
  </si>
  <si>
    <t>LUNE SS Equity</t>
  </si>
  <si>
    <t>IRS: Fix/Float ICE LIBOR GBP 6 Month  P11000000 R11000000 30/06/2020 00:00:00-07/12/2030 00:00:00 -3360083</t>
  </si>
  <si>
    <t>$/ARS</t>
  </si>
  <si>
    <t>FRAN LN Equity</t>
  </si>
  <si>
    <t>Franchise Brands</t>
  </si>
  <si>
    <t>CME US Equity</t>
  </si>
  <si>
    <t>CME</t>
  </si>
  <si>
    <t>Frasers</t>
  </si>
  <si>
    <t>SAND US Equity</t>
  </si>
  <si>
    <t>Sandstorm Gold</t>
  </si>
  <si>
    <t>UKT 1 3/4 09/07/37</t>
  </si>
  <si>
    <t>GB00BZB26Y51 Govt</t>
  </si>
  <si>
    <t>KAZ Minerals</t>
  </si>
  <si>
    <t>NELES FH Equity</t>
  </si>
  <si>
    <t>GB00BMBL1F74 Govt</t>
  </si>
  <si>
    <t>UKT 0 5/8 10/22/50</t>
  </si>
  <si>
    <t>GB00BMBL1F74 LN Govt</t>
  </si>
  <si>
    <t>PROVIDENT FINANCIAL PLC</t>
  </si>
  <si>
    <t>CRH - GBP</t>
  </si>
  <si>
    <t>SKG ID Equity</t>
  </si>
  <si>
    <t>Smurfit Kappa</t>
  </si>
  <si>
    <t>8001 JT Equity</t>
  </si>
  <si>
    <t>ITOCHU Corp</t>
  </si>
  <si>
    <t>JBZ0 Comdty</t>
  </si>
  <si>
    <t>JPN 10Y Bond(Ose) Dec20</t>
  </si>
  <si>
    <t>JET2 LN Equity</t>
  </si>
  <si>
    <t>JET2</t>
  </si>
  <si>
    <t>AER US Equity</t>
  </si>
  <si>
    <t>AerCap</t>
  </si>
  <si>
    <t>ARARGE3203R1 Govt</t>
  </si>
  <si>
    <t>ARGBAD Float 04/03/22</t>
  </si>
  <si>
    <t>GB00BMBL1D50 Govt</t>
  </si>
  <si>
    <t>UKT 0 1/2 10/22/61</t>
  </si>
  <si>
    <t>SPI LN Equity</t>
  </si>
  <si>
    <t>Spire Healthcare</t>
  </si>
  <si>
    <t>NWG LN Equity</t>
  </si>
  <si>
    <t>Natwest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</si>
  <si>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</si>
  <si>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</si>
  <si>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</si>
  <si>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</si>
  <si>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</si>
  <si>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</si>
  <si>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</si>
  <si>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</si>
  <si>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</si>
  <si>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</si>
  <si>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</si>
  <si>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</si>
  <si>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</si>
  <si>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</si>
  <si>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</si>
  <si>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</si>
  <si>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</si>
  <si>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</si>
  <si>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</si>
  <si>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</si>
  <si>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</si>
  <si>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OEI#Equity#RU#Total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</si>
  <si>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</si>
  <si>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</si>
  <si>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</si>
  <si>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</si>
  <si>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</si>
  <si>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</si>
  <si>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</si>
  <si>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</si>
  <si>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</si>
  <si>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</si>
  <si>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</si>
  <si>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</si>
  <si>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</si>
  <si>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VALPQ US Equity</t>
  </si>
  <si>
    <t>AVNT US Equity</t>
  </si>
  <si>
    <t>OEIMAC-GBP B-MAN###Total</t>
  </si>
  <si>
    <t>OEIMAC-GBP B###Total</t>
  </si>
  <si>
    <t>OEIMAC###Total</t>
  </si>
  <si>
    <t>SWAN#Equity#AU#Total</t>
  </si>
  <si>
    <t>SWAN#Equity#BE#Total</t>
  </si>
  <si>
    <t>SWAN#Equity#BR#Total</t>
  </si>
  <si>
    <t>SWAN#Equity#CA#Total</t>
  </si>
  <si>
    <t>SWAN#Equity#DK#Total</t>
  </si>
  <si>
    <t>SWAN#Equity#FR#Total</t>
  </si>
  <si>
    <t>SWAN#Equity#DE#Total</t>
  </si>
  <si>
    <t>SWAN#Equity#GG#Total</t>
  </si>
  <si>
    <t>SWAN#Equity#IE#Total</t>
  </si>
  <si>
    <t>SWAN#Equity#IT#Total</t>
  </si>
  <si>
    <t>SWAN#Equity#JP#Total</t>
  </si>
  <si>
    <t>SWAN#Equity#NL#Total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</si>
  <si>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</si>
  <si>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</si>
  <si>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</si>
  <si>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</si>
  <si>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</si>
  <si>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</si>
  <si>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</si>
  <si>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</si>
  <si>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ALEG##BE#Total</t>
  </si>
  <si>
    <t>ALEG##CA#Total</t>
  </si>
  <si>
    <t>ALEG##DK#Total</t>
  </si>
  <si>
    <t>ALEG##IE#Total</t>
  </si>
  <si>
    <t>ALEG##IT#Total</t>
  </si>
  <si>
    <t>ALEG##JP#Total</t>
  </si>
  <si>
    <t>ALEG##NL#Total</t>
  </si>
  <si>
    <t>ALEG##NO#Total</t>
  </si>
  <si>
    <t>ALEG##ZA#Total</t>
  </si>
  <si>
    <t>ALEG##SE#Total</t>
  </si>
  <si>
    <t>ALEG##GB#Total</t>
  </si>
  <si>
    <t>ALEG##US#Total</t>
  </si>
  <si>
    <t>ALEG###Total</t>
  </si>
  <si>
    <t>OPUS##BE#Total</t>
  </si>
  <si>
    <t>OPUS##BR#Total</t>
  </si>
  <si>
    <t>OPUS##CA#Total</t>
  </si>
  <si>
    <t>OPUS##DK#Total</t>
  </si>
  <si>
    <t>OPUS##GG#Total</t>
  </si>
  <si>
    <t>OPUS##IE#Total</t>
  </si>
  <si>
    <t>OPUS##IT#Total</t>
  </si>
  <si>
    <t>OPUS##JP#Total</t>
  </si>
  <si>
    <t>OPUS##NL#Total</t>
  </si>
  <si>
    <t>OPUS##NO#Total</t>
  </si>
  <si>
    <t>OPUS##ZA#Total</t>
  </si>
  <si>
    <t>OPUS##SE#Total</t>
  </si>
  <si>
    <t>OPUS##GB#Total</t>
  </si>
  <si>
    <t>OPUS##US#Total</t>
  </si>
  <si>
    <t>OPUS###Total</t>
  </si>
  <si>
    <t>OPE##BE#Total</t>
  </si>
  <si>
    <t>OPE##DK#Total</t>
  </si>
  <si>
    <t>OPE##FR#Total</t>
  </si>
  <si>
    <t>OPE##IE#Total</t>
  </si>
  <si>
    <t>OPE##IT#Total</t>
  </si>
  <si>
    <t>OPE##JP#Total</t>
  </si>
  <si>
    <t>OPE##NL#Total</t>
  </si>
  <si>
    <t>OPE##NO#Total</t>
  </si>
  <si>
    <t>OPE##SE#Total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</si>
  <si>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</si>
  <si>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</si>
  <si>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</si>
  <si>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</si>
  <si>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</si>
  <si>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</si>
  <si>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FDXC##GG#Total</t>
  </si>
  <si>
    <t>FDXC##IE#Total</t>
  </si>
  <si>
    <t>FDXC##IT#Total</t>
  </si>
  <si>
    <t>FDXC##JP#Total</t>
  </si>
  <si>
    <t>FDXC##NL#Total</t>
  </si>
  <si>
    <t>FDXC##NO#Total</t>
  </si>
  <si>
    <t>FDXC##ZA#Total</t>
  </si>
  <si>
    <t>FDXC##SE#Total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</si>
  <si>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</si>
  <si>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</si>
  <si>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</si>
  <si>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</si>
  <si>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</si>
  <si>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</si>
  <si>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</si>
  <si>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ODIF</t>
  </si>
  <si>
    <t>MSGS US Equity</t>
  </si>
  <si>
    <t>MOCORP FH Equity</t>
  </si>
  <si>
    <t>DELT LN Equity</t>
  </si>
  <si>
    <t>ODIF###Total</t>
  </si>
  <si>
    <t>EURCAD Curncy</t>
  </si>
  <si>
    <t>€/CAD</t>
  </si>
  <si>
    <t>GB00BMBL1D50 LN Govt</t>
  </si>
  <si>
    <t>Provident Financial</t>
  </si>
  <si>
    <t>=</t>
  </si>
  <si>
    <t>ADYEY US Equity</t>
  </si>
  <si>
    <t>Adyen -ADR</t>
  </si>
  <si>
    <t>JP1400091G59 Govt</t>
  </si>
  <si>
    <t>JGB 0.4 03/20/56</t>
  </si>
  <si>
    <t>GILT</t>
  </si>
  <si>
    <t>GILT###Total</t>
  </si>
  <si>
    <t>HTZGQ US Equity</t>
  </si>
  <si>
    <t>JP1300681LA7 Govt</t>
  </si>
  <si>
    <t>JGB 0.6 09/20/50</t>
  </si>
  <si>
    <t>GCG1 Comdty</t>
  </si>
  <si>
    <t>GOLD 100 OZ FUTR Feb21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</si>
</sst>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91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0" fontId="0" fillId="4" borderId="0" xfId="0" applyFont="1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166" fontId="2" fillId="0" borderId="0" xfId="6" applyNumberFormat="1" applyFont="1" applyFill="1" applyBorder="1" applyAlignment="1" applyProtection="1"/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 applyProtection="1"/>
    <xf numFmtId="2" fontId="4" fillId="0" borderId="10" xfId="0" applyNumberFormat="1" applyFont="1" applyFill="1" applyBorder="1" applyAlignment="1" applyProtection="1"/>
    <xf numFmtId="169" fontId="7" fillId="0" borderId="10" xfId="0" applyNumberFormat="1" applyFont="1" applyFill="1" applyBorder="1" applyAlignment="1" applyProtection="1">
      <alignment horizontal="right"/>
    </xf>
    <xf numFmtId="170" fontId="4" fillId="0" borderId="10" xfId="0" applyNumberFormat="1" applyFont="1" applyFill="1" applyBorder="1" applyAlignment="1" applyProtection="1">
      <alignment horizontal="right"/>
    </xf>
    <xf numFmtId="167" fontId="4" fillId="0" borderId="10" xfId="0" applyNumberFormat="1" applyFont="1" applyFill="1" applyBorder="1" applyAlignment="1" applyProtection="1"/>
    <xf numFmtId="164" fontId="4" fillId="4" borderId="10" xfId="0" applyNumberFormat="1" applyFont="1" applyFill="1" applyBorder="1" applyAlignment="1" applyProtection="1"/>
    <xf numFmtId="169" fontId="7" fillId="4" borderId="10" xfId="0" applyNumberFormat="1" applyFont="1" applyFill="1" applyBorder="1" applyAlignment="1" applyProtection="1">
      <alignment horizontal="right"/>
    </xf>
    <xf numFmtId="170" fontId="4" fillId="4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9" fontId="6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/>
    <xf numFmtId="170" fontId="2" fillId="4" borderId="0" xfId="1" applyNumberFormat="1" applyFont="1" applyFill="1" applyBorder="1" applyAlignment="1" applyProtection="1">
      <alignment horizontal="right"/>
    </xf>
    <xf numFmtId="166" fontId="2" fillId="4" borderId="0" xfId="1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2" fontId="4" fillId="5" borderId="2" xfId="0" applyNumberFormat="1" applyFont="1" applyFill="1" applyBorder="1" applyAlignment="1" applyProtection="1"/>
    <xf numFmtId="169" fontId="7" fillId="5" borderId="2" xfId="0" applyNumberFormat="1" applyFont="1" applyFill="1" applyBorder="1" applyAlignment="1" applyProtection="1">
      <alignment horizontal="right"/>
    </xf>
    <xf numFmtId="170" fontId="4" fillId="5" borderId="2" xfId="0" applyNumberFormat="1" applyFont="1" applyFill="1" applyBorder="1" applyAlignment="1" applyProtection="1">
      <alignment horizontal="right"/>
    </xf>
    <xf numFmtId="166" fontId="4" fillId="5" borderId="2" xfId="0" applyNumberFormat="1" applyFont="1" applyFill="1" applyBorder="1" applyAlignment="1" applyProtection="1"/>
    <xf numFmtId="167" fontId="4" fillId="5" borderId="2" xfId="0" applyNumberFormat="1" applyFont="1" applyFill="1" applyBorder="1" applyAlignment="1" applyProtection="1"/>
    <xf numFmtId="169" fontId="5" fillId="5" borderId="2" xfId="0" applyNumberFormat="1" applyFont="1" applyFill="1" applyBorder="1" applyAlignment="1" applyProtection="1"/>
    <xf numFmtId="168" fontId="7" fillId="5" borderId="2" xfId="0" applyNumberFormat="1" applyFont="1" applyFill="1" applyBorder="1" applyAlignment="1" applyProtection="1">
      <alignment horizontal="right"/>
    </xf>
    <xf numFmtId="164" fontId="4" fillId="5" borderId="10" xfId="0" applyNumberFormat="1" applyFont="1" applyFill="1" applyBorder="1" applyAlignment="1" applyProtection="1"/>
    <xf numFmtId="2" fontId="4" fillId="5" borderId="10" xfId="0" applyNumberFormat="1" applyFont="1" applyFill="1" applyBorder="1" applyAlignment="1" applyProtection="1"/>
    <xf numFmtId="169" fontId="7" fillId="5" borderId="10" xfId="0" applyNumberFormat="1" applyFont="1" applyFill="1" applyBorder="1" applyAlignment="1" applyProtection="1">
      <alignment horizontal="right"/>
    </xf>
    <xf numFmtId="170" fontId="4" fillId="5" borderId="10" xfId="0" applyNumberFormat="1" applyFont="1" applyFill="1" applyBorder="1" applyAlignment="1" applyProtection="1">
      <alignment horizontal="right"/>
    </xf>
    <xf numFmtId="166" fontId="4" fillId="5" borderId="10" xfId="0" applyNumberFormat="1" applyFont="1" applyFill="1" applyBorder="1" applyAlignment="1" applyProtection="1"/>
    <xf numFmtId="167" fontId="4" fillId="5" borderId="10" xfId="0" applyNumberFormat="1" applyFont="1" applyFill="1" applyBorder="1" applyAlignment="1" applyProtection="1"/>
    <xf numFmtId="169" fontId="5" fillId="5" borderId="10" xfId="0" applyNumberFormat="1" applyFont="1" applyFill="1" applyBorder="1" applyAlignment="1" applyProtection="1"/>
    <xf numFmtId="168" fontId="7" fillId="5" borderId="10" xfId="0" applyNumberFormat="1" applyFont="1" applyFill="1" applyBorder="1" applyAlignment="1" applyProtection="1">
      <alignment horizontal="right"/>
    </xf>
    <xf numFmtId="169" fontId="5" fillId="0" borderId="10" xfId="0" applyNumberFormat="1" applyFont="1" applyFill="1" applyBorder="1" applyAlignment="1" applyProtection="1"/>
    <xf numFmtId="168" fontId="7" fillId="0" borderId="10" xfId="0" applyNumberFormat="1" applyFont="1" applyFill="1" applyBorder="1" applyAlignment="1" applyProtection="1">
      <alignment horizontal="right"/>
    </xf>
    <xf numFmtId="169" fontId="6" fillId="2" borderId="19" xfId="10" applyFill="1" applyBorder="1">
      <alignment horizontal="right"/>
    </xf>
    <xf numFmtId="169" fontId="2" fillId="2" borderId="18" xfId="10" applyFont="1" applyFill="1" applyBorder="1">
      <alignment horizontal="right"/>
    </xf>
    <xf numFmtId="0" fontId="4" fillId="4" borderId="20" xfId="0" applyNumberFormat="1" applyFont="1" applyFill="1" applyBorder="1" applyAlignment="1" applyProtection="1"/>
    <xf numFmtId="0" fontId="4" fillId="5" borderId="20" xfId="0" applyNumberFormat="1" applyFont="1" applyFill="1" applyBorder="1" applyAlignment="1" applyProtection="1"/>
    <xf numFmtId="0" fontId="4" fillId="5" borderId="21" xfId="0" applyNumberFormat="1" applyFont="1" applyFill="1" applyBorder="1" applyAlignment="1" applyProtection="1"/>
    <xf numFmtId="0" fontId="4" fillId="4" borderId="22" xfId="0" applyNumberFormat="1" applyFont="1" applyFill="1" applyBorder="1" applyAlignment="1" applyProtection="1"/>
    <xf numFmtId="164" fontId="2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6" fontId="4" fillId="5" borderId="10" xfId="6" applyFont="1" applyFill="1" applyBorder="1"/>
    <xf numFmtId="170" fontId="4" fillId="5" borderId="10" xfId="4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7" fontId="2" fillId="0" borderId="0" xfId="9" applyFont="1"/>
    <xf numFmtId="0" fontId="4" fillId="0" borderId="10" xfId="0" applyFont="1" applyBorder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70" fontId="4" fillId="0" borderId="10" xfId="4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69" fontId="7" fillId="4" borderId="10" xfId="10" applyFont="1" applyFill="1" applyBorder="1">
      <alignment horizontal="right"/>
    </xf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0" fontId="4" fillId="4" borderId="10" xfId="0" applyFont="1" applyFill="1" applyBorder="1"/>
    <xf numFmtId="0" fontId="4" fillId="5" borderId="23" xfId="0" applyFont="1" applyFill="1" applyBorder="1"/>
    <xf numFmtId="0" fontId="4" fillId="4" borderId="24" xfId="0" applyFont="1" applyFill="1" applyBorder="1"/>
    <xf numFmtId="0" fontId="4" fillId="5" borderId="25" xfId="0" applyFont="1" applyFill="1" applyBorder="1"/>
    <xf numFmtId="166" fontId="2" fillId="0" borderId="26" xfId="6" applyFont="1" applyBorder="1"/>
    <xf numFmtId="166" fontId="4" fillId="0" borderId="28" xfId="6" applyFont="1" applyBorder="1"/>
    <xf numFmtId="168" fontId="6" fillId="0" borderId="26" xfId="5" applyFont="1" applyBorder="1">
      <alignment horizontal="right"/>
    </xf>
    <xf numFmtId="168" fontId="6" fillId="0" borderId="28" xfId="5" applyFont="1" applyBorder="1">
      <alignment horizontal="right"/>
    </xf>
    <xf numFmtId="169" fontId="3" fillId="0" borderId="26" xfId="11" applyFont="1" applyBorder="1"/>
    <xf numFmtId="169" fontId="5" fillId="0" borderId="28" xfId="11" applyFont="1" applyBorder="1"/>
    <xf numFmtId="168" fontId="6" fillId="4" borderId="26" xfId="5" applyFont="1" applyFill="1" applyBorder="1">
      <alignment horizontal="right"/>
    </xf>
    <xf numFmtId="168" fontId="6" fillId="4" borderId="28" xfId="5" applyFont="1" applyFill="1" applyBorder="1">
      <alignment horizontal="right"/>
    </xf>
    <xf numFmtId="166" fontId="4" fillId="5" borderId="28" xfId="6" applyFont="1" applyFill="1" applyBorder="1"/>
    <xf numFmtId="168" fontId="6" fillId="5" borderId="28" xfId="5" applyFont="1" applyFill="1" applyBorder="1">
      <alignment horizontal="right"/>
    </xf>
    <xf numFmtId="169" fontId="5" fillId="5" borderId="28" xfId="11" applyFont="1" applyFill="1" applyBorder="1"/>
    <xf numFmtId="166" fontId="2" fillId="0" borderId="30" xfId="6" applyFont="1" applyBorder="1"/>
    <xf numFmtId="0" fontId="4" fillId="5" borderId="31" xfId="0" applyFont="1" applyFill="1" applyBorder="1" applyAlignment="1">
      <alignment horizontal="center"/>
    </xf>
    <xf numFmtId="166" fontId="0" fillId="0" borderId="30" xfId="0" applyNumberFormat="1" applyFont="1" applyFill="1" applyBorder="1" applyAlignment="1" applyProtection="1"/>
    <xf numFmtId="166" fontId="4" fillId="0" borderId="32" xfId="0" applyNumberFormat="1" applyFont="1" applyFill="1" applyBorder="1" applyAlignment="1" applyProtection="1"/>
    <xf numFmtId="166" fontId="4" fillId="0" borderId="32" xfId="6" applyFont="1" applyBorder="1"/>
    <xf numFmtId="166" fontId="4" fillId="5" borderId="33" xfId="6" applyFont="1" applyFill="1" applyBorder="1"/>
    <xf numFmtId="0" fontId="0" fillId="0" borderId="30" xfId="0" applyBorder="1"/>
    <xf numFmtId="168" fontId="6" fillId="0" borderId="30" xfId="0" applyNumberFormat="1" applyFont="1" applyFill="1" applyBorder="1" applyAlignment="1" applyProtection="1">
      <alignment horizontal="right"/>
    </xf>
    <xf numFmtId="168" fontId="6" fillId="0" borderId="32" xfId="0" applyNumberFormat="1" applyFont="1" applyFill="1" applyBorder="1" applyAlignment="1" applyProtection="1">
      <alignment horizontal="right"/>
    </xf>
    <xf numFmtId="168" fontId="6" fillId="0" borderId="30" xfId="5" applyFont="1" applyBorder="1">
      <alignment horizontal="right"/>
    </xf>
    <xf numFmtId="168" fontId="6" fillId="0" borderId="32" xfId="5" applyFont="1" applyBorder="1">
      <alignment horizontal="right"/>
    </xf>
    <xf numFmtId="168" fontId="6" fillId="5" borderId="33" xfId="5" applyFont="1" applyFill="1" applyBorder="1">
      <alignment horizontal="right"/>
    </xf>
    <xf numFmtId="169" fontId="3" fillId="0" borderId="30" xfId="0" applyNumberFormat="1" applyFont="1" applyFill="1" applyBorder="1" applyAlignment="1" applyProtection="1"/>
    <xf numFmtId="169" fontId="5" fillId="0" borderId="32" xfId="0" applyNumberFormat="1" applyFont="1" applyFill="1" applyBorder="1" applyAlignment="1" applyProtection="1"/>
    <xf numFmtId="169" fontId="3" fillId="0" borderId="30" xfId="11" applyFont="1" applyBorder="1"/>
    <xf numFmtId="169" fontId="5" fillId="0" borderId="32" xfId="11" applyFont="1" applyBorder="1"/>
    <xf numFmtId="169" fontId="5" fillId="5" borderId="33" xfId="11" applyFont="1" applyFill="1" applyBorder="1"/>
    <xf numFmtId="168" fontId="6" fillId="4" borderId="30" xfId="0" applyNumberFormat="1" applyFont="1" applyFill="1" applyBorder="1" applyAlignment="1" applyProtection="1">
      <alignment horizontal="right"/>
    </xf>
    <xf numFmtId="168" fontId="6" fillId="4" borderId="32" xfId="0" applyNumberFormat="1" applyFont="1" applyFill="1" applyBorder="1" applyAlignment="1" applyProtection="1">
      <alignment horizontal="right"/>
    </xf>
    <xf numFmtId="168" fontId="6" fillId="4" borderId="30" xfId="5" applyFont="1" applyFill="1" applyBorder="1">
      <alignment horizontal="right"/>
    </xf>
    <xf numFmtId="168" fontId="6" fillId="4" borderId="32" xfId="5" applyFont="1" applyFill="1" applyBorder="1">
      <alignment horizontal="right"/>
    </xf>
    <xf numFmtId="166" fontId="4" fillId="5" borderId="32" xfId="0" applyNumberFormat="1" applyFont="1" applyFill="1" applyBorder="1" applyAlignment="1" applyProtection="1"/>
    <xf numFmtId="166" fontId="4" fillId="5" borderId="32" xfId="6" applyFont="1" applyFill="1" applyBorder="1"/>
    <xf numFmtId="166" fontId="4" fillId="5" borderId="33" xfId="0" applyNumberFormat="1" applyFont="1" applyFill="1" applyBorder="1" applyAlignment="1" applyProtection="1"/>
    <xf numFmtId="168" fontId="6" fillId="5" borderId="32" xfId="0" applyNumberFormat="1" applyFont="1" applyFill="1" applyBorder="1" applyAlignment="1" applyProtection="1">
      <alignment horizontal="right"/>
    </xf>
    <xf numFmtId="168" fontId="6" fillId="5" borderId="32" xfId="5" applyFont="1" applyFill="1" applyBorder="1">
      <alignment horizontal="right"/>
    </xf>
    <xf numFmtId="168" fontId="6" fillId="5" borderId="33" xfId="0" applyNumberFormat="1" applyFont="1" applyFill="1" applyBorder="1" applyAlignment="1" applyProtection="1">
      <alignment horizontal="right"/>
    </xf>
    <xf numFmtId="169" fontId="5" fillId="5" borderId="32" xfId="0" applyNumberFormat="1" applyFont="1" applyFill="1" applyBorder="1" applyAlignment="1" applyProtection="1"/>
    <xf numFmtId="169" fontId="5" fillId="5" borderId="32" xfId="11" applyFont="1" applyFill="1" applyBorder="1"/>
    <xf numFmtId="169" fontId="5" fillId="5" borderId="33" xfId="0" applyNumberFormat="1" applyFont="1" applyFill="1" applyBorder="1" applyAlignment="1" applyProtection="1"/>
    <xf numFmtId="166" fontId="2" fillId="0" borderId="26" xfId="1" applyNumberFormat="1" applyFont="1" applyBorder="1"/>
    <xf numFmtId="166" fontId="4" fillId="2" borderId="27" xfId="1" applyNumberFormat="1" applyFont="1" applyFill="1" applyBorder="1" applyAlignment="1">
      <alignment horizontal="center"/>
    </xf>
    <xf numFmtId="166" fontId="4" fillId="0" borderId="26" xfId="1" applyNumberFormat="1" applyFont="1" applyBorder="1" applyAlignment="1">
      <alignment horizontal="right"/>
    </xf>
    <xf numFmtId="166" fontId="2" fillId="0" borderId="26" xfId="6" applyNumberFormat="1" applyFont="1" applyFill="1" applyBorder="1" applyAlignment="1" applyProtection="1"/>
    <xf numFmtId="166" fontId="4" fillId="0" borderId="28" xfId="6" applyNumberFormat="1" applyFont="1" applyFill="1" applyBorder="1" applyAlignment="1" applyProtection="1"/>
    <xf numFmtId="166" fontId="2" fillId="0" borderId="26" xfId="1" applyNumberFormat="1" applyFont="1" applyBorder="1" applyAlignment="1">
      <alignment horizontal="right"/>
    </xf>
    <xf numFmtId="166" fontId="2" fillId="0" borderId="27" xfId="1" applyNumberFormat="1" applyFont="1" applyBorder="1"/>
    <xf numFmtId="166" fontId="4" fillId="5" borderId="28" xfId="6" applyNumberFormat="1" applyFont="1" applyFill="1" applyBorder="1" applyAlignment="1" applyProtection="1"/>
    <xf numFmtId="166" fontId="2" fillId="0" borderId="26" xfId="1" applyNumberFormat="1" applyFont="1" applyFill="1" applyBorder="1" applyAlignment="1" applyProtection="1"/>
    <xf numFmtId="166" fontId="4" fillId="5" borderId="29" xfId="6" applyNumberFormat="1" applyFont="1" applyFill="1" applyBorder="1" applyAlignment="1" applyProtection="1"/>
    <xf numFmtId="168" fontId="6" fillId="0" borderId="26" xfId="2" applyNumberFormat="1" applyFont="1" applyBorder="1"/>
    <xf numFmtId="167" fontId="4" fillId="2" borderId="27" xfId="1" applyNumberFormat="1" applyFont="1" applyFill="1" applyBorder="1" applyAlignment="1">
      <alignment horizontal="center"/>
    </xf>
    <xf numFmtId="168" fontId="7" fillId="0" borderId="26" xfId="1" applyNumberFormat="1" applyFont="1" applyBorder="1" applyAlignment="1">
      <alignment horizontal="right"/>
    </xf>
    <xf numFmtId="168" fontId="6" fillId="0" borderId="26" xfId="5" applyNumberFormat="1" applyFont="1" applyFill="1" applyBorder="1" applyAlignment="1" applyProtection="1">
      <alignment horizontal="right"/>
    </xf>
    <xf numFmtId="168" fontId="6" fillId="0" borderId="28" xfId="5" applyNumberFormat="1" applyFont="1" applyFill="1" applyBorder="1" applyAlignment="1" applyProtection="1">
      <alignment horizontal="right"/>
    </xf>
    <xf numFmtId="168" fontId="6" fillId="0" borderId="26" xfId="1" applyNumberFormat="1" applyFont="1" applyBorder="1" applyAlignment="1">
      <alignment horizontal="right"/>
    </xf>
    <xf numFmtId="168" fontId="6" fillId="5" borderId="28" xfId="5" applyNumberFormat="1" applyFont="1" applyFill="1" applyBorder="1" applyAlignment="1" applyProtection="1">
      <alignment horizontal="right"/>
    </xf>
    <xf numFmtId="168" fontId="6" fillId="0" borderId="26" xfId="2" applyNumberFormat="1" applyFont="1" applyFill="1" applyBorder="1" applyAlignment="1" applyProtection="1">
      <alignment horizontal="right"/>
    </xf>
    <xf numFmtId="168" fontId="7" fillId="5" borderId="29" xfId="5" applyNumberFormat="1" applyFont="1" applyFill="1" applyBorder="1" applyAlignment="1" applyProtection="1">
      <alignment horizontal="right"/>
    </xf>
    <xf numFmtId="168" fontId="6" fillId="0" borderId="29" xfId="5" applyFont="1" applyBorder="1">
      <alignment horizontal="right"/>
    </xf>
    <xf numFmtId="169" fontId="3" fillId="0" borderId="26" xfId="1" applyNumberFormat="1" applyFont="1" applyBorder="1"/>
    <xf numFmtId="169" fontId="3" fillId="0" borderId="26" xfId="11" applyNumberFormat="1" applyFont="1" applyFill="1" applyBorder="1" applyAlignment="1" applyProtection="1"/>
    <xf numFmtId="169" fontId="5" fillId="0" borderId="28" xfId="11" applyNumberFormat="1" applyFont="1" applyFill="1" applyBorder="1" applyAlignment="1" applyProtection="1"/>
    <xf numFmtId="169" fontId="5" fillId="0" borderId="26" xfId="1" applyNumberFormat="1" applyFont="1" applyBorder="1"/>
    <xf numFmtId="164" fontId="5" fillId="0" borderId="26" xfId="1" applyFont="1" applyBorder="1" applyAlignment="1">
      <alignment horizontal="right"/>
    </xf>
    <xf numFmtId="164" fontId="3" fillId="0" borderId="26" xfId="1" applyFont="1" applyBorder="1" applyAlignment="1">
      <alignment horizontal="right"/>
    </xf>
    <xf numFmtId="169" fontId="3" fillId="0" borderId="27" xfId="1" applyNumberFormat="1" applyFont="1" applyBorder="1"/>
    <xf numFmtId="169" fontId="5" fillId="5" borderId="28" xfId="11" applyNumberFormat="1" applyFont="1" applyFill="1" applyBorder="1" applyAlignment="1" applyProtection="1"/>
    <xf numFmtId="169" fontId="3" fillId="0" borderId="26" xfId="1" applyNumberFormat="1" applyFont="1" applyFill="1" applyBorder="1" applyAlignment="1" applyProtection="1"/>
    <xf numFmtId="169" fontId="5" fillId="5" borderId="29" xfId="11" applyNumberFormat="1" applyFont="1" applyFill="1" applyBorder="1" applyAlignment="1" applyProtection="1"/>
    <xf numFmtId="169" fontId="5" fillId="0" borderId="26" xfId="1" applyNumberFormat="1" applyFont="1" applyBorder="1" applyAlignment="1">
      <alignment horizontal="right"/>
    </xf>
    <xf numFmtId="169" fontId="3" fillId="0" borderId="26" xfId="1" applyNumberFormat="1" applyFont="1" applyBorder="1" applyAlignment="1">
      <alignment horizontal="right"/>
    </xf>
    <xf numFmtId="164" fontId="4" fillId="2" borderId="27" xfId="1" applyFont="1" applyFill="1" applyBorder="1" applyAlignment="1">
      <alignment horizontal="right"/>
    </xf>
    <xf numFmtId="168" fontId="6" fillId="3" borderId="26" xfId="1" applyNumberFormat="1" applyFont="1" applyFill="1" applyBorder="1" applyAlignment="1">
      <alignment horizontal="right"/>
    </xf>
    <xf numFmtId="168" fontId="6" fillId="4" borderId="26" xfId="5" applyNumberFormat="1" applyFont="1" applyFill="1" applyBorder="1" applyAlignment="1" applyProtection="1">
      <alignment horizontal="right"/>
    </xf>
    <xf numFmtId="168" fontId="6" fillId="4" borderId="28" xfId="5" applyNumberFormat="1" applyFont="1" applyFill="1" applyBorder="1" applyAlignment="1" applyProtection="1">
      <alignment horizontal="right"/>
    </xf>
    <xf numFmtId="168" fontId="7" fillId="3" borderId="26" xfId="1" applyNumberFormat="1" applyFont="1" applyFill="1" applyBorder="1" applyAlignment="1">
      <alignment horizontal="right"/>
    </xf>
    <xf numFmtId="168" fontId="6" fillId="4" borderId="26" xfId="1" applyNumberFormat="1" applyFont="1" applyFill="1" applyBorder="1" applyAlignment="1" applyProtection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29.59</v>
        <stp/>
        <stp>##V3_BDPV12</stp>
        <stp>ABX CN Equity</stp>
        <stp>LAST_PRICE</stp>
        <stp>[Crispin Spreadsheet.xlsx]FDXC!R9C7</stp>
        <tr r="G9" s="8"/>
      </tp>
      <tp>
        <v>2.5249999999999999</v>
        <stp/>
        <stp>##V3_BDPV12</stp>
        <stp>KPN NA Equity</stp>
        <stp>LAST_PRICE</stp>
        <stp>[Crispin Spreadsheet.xlsx]OEI!R327C7</stp>
        <tr r="G327" s="1"/>
      </tp>
      <tp>
        <v>10.43</v>
        <stp/>
        <stp>##V3_BDPV12</stp>
        <stp>ORA FP Equity</stp>
        <stp>LAST_PRICE</stp>
        <stp>[Crispin Spreadsheet.xlsx]OEI!R118C7</stp>
        <tr r="G118" s="1"/>
      </tp>
      <tp>
        <v>0.92200000000000004</v>
        <stp/>
        <stp>##V3_BDPV12</stp>
        <stp>CRN LN Equity</stp>
        <stp>LAST_PRICE</stp>
        <stp>[Crispin Spreadsheet.xlsx]OEI!R477C7</stp>
        <tr r="G477" s="1"/>
      </tp>
      <tp>
        <v>13.034000000000001</v>
        <stp/>
        <stp>##V3_BDPV12</stp>
        <stp>FCA IM Equity</stp>
        <stp>LAST_PRICE</stp>
        <stp>[Crispin Spreadsheet.xlsx]OEI!R248C7</stp>
        <tr r="G248" s="1"/>
      </tp>
      <tp>
        <v>16.5</v>
        <stp/>
        <stp>##V3_BDPV12</stp>
        <stp>RHK GY Equity</stp>
        <stp>LAST_PRICE</stp>
        <stp>[Crispin Spreadsheet.xlsx]OEI!R182C7</stp>
        <tr r="G182" s="1"/>
      </tp>
      <tp>
        <v>3.88</v>
        <stp/>
        <stp>##V3_BDPV12</stp>
        <stp>SGL GY Equity</stp>
        <stp>LAST_PRICE</stp>
        <stp>[Crispin Spreadsheet.xlsx]OEI!R185C7</stp>
        <tr r="G185" s="1"/>
      </tp>
      <tp>
        <v>1.98</v>
        <stp/>
        <stp>##V3_BDPV12</stp>
        <stp>SUPV US Equity</stp>
        <stp>LAST_PRICE</stp>
        <stp>[Crispin Spreadsheet.xlsx]OEI!R721C7</stp>
        <tr r="G721" s="1"/>
      </tp>
      <tp>
        <v>13069</v>
        <stp/>
        <stp>##V3_BDPV12</stp>
        <stp>GFI SJ Equity</stp>
        <stp>LAST_PRICE</stp>
        <stp>[Crispin Spreadsheet.xlsx]OEI!R370C7</stp>
        <tr r="G370" s="1"/>
      </tp>
      <tp>
        <v>35.520000000000003</v>
        <stp/>
        <stp>##V3_BDPV12</stp>
        <stp>KBH US Equity</stp>
        <stp>LAST_PRICE</stp>
        <stp>[Crispin Spreadsheet.xlsx]OEI!R731C7</stp>
        <tr r="G731" s="1"/>
      </tp>
      <tp>
        <v>90.41</v>
        <stp/>
        <stp>##V3_BDPV12</stp>
        <stp>PCAR US Equity</stp>
        <stp>LAST_PRICE</stp>
        <stp>[Crispin Spreadsheet.xlsx]OEI!R765C7</stp>
        <tr r="G765" s="1"/>
      </tp>
      <tp>
        <v>1760</v>
        <stp/>
        <stp>##V3_BDPV12</stp>
        <stp>WEIR LN Equity</stp>
        <stp>LAST_PRICE</stp>
        <stp>[Crispin Spreadsheet.xlsx]OEI!R625C7</stp>
        <tr r="G625" s="1"/>
      </tp>
      <tp>
        <v>18.71</v>
        <stp/>
        <stp>##V3_BDPV12</stp>
        <stp>UNVR US Equity</stp>
        <stp>LAST_PRICE</stp>
        <stp>[Crispin Spreadsheet.xlsx]OEI!R805C7</stp>
        <tr r="G805" s="1"/>
      </tp>
      <tp>
        <v>128.06</v>
        <stp/>
        <stp>##V3_BDPV12</stp>
        <stp>TMUS US Equity</stp>
        <stp>LAST_PRICE</stp>
        <stp>[Crispin Spreadsheet.xlsx]OEI!R794C7</stp>
        <tr r="G794" s="1"/>
      </tp>
      <tp>
        <v>27.47</v>
        <stp/>
        <stp>##V3_BDPV12</stp>
        <stp>TRIP US Equity</stp>
        <stp>LAST_PRICE</stp>
        <stp>[Crispin Spreadsheet.xlsx]OEI!R797C7</stp>
        <tr r="G797" s="1"/>
      </tp>
      <tp>
        <v>650.44000000000005</v>
        <stp/>
        <stp>##V3_BDPV12</stp>
        <stp>CHTR US Equity</stp>
        <stp>LAST_PRICE</stp>
        <stp>[Crispin Spreadsheet.xlsx]OEI!R675C7</stp>
        <tr r="G675" s="1"/>
      </tp>
      <tp>
        <v>123.07</v>
        <stp/>
        <stp>##V3_BDPV12</stp>
        <stp>COHR US Equity</stp>
        <stp>LAST_PRICE</stp>
        <stp>[Crispin Spreadsheet.xlsx]OEI!R685C7</stp>
        <tr r="G685" s="1"/>
      </tp>
      <tp>
        <v>38.5</v>
        <stp/>
        <stp>##V3_BDPV12</stp>
        <stp>AVNT US Equity</stp>
        <stp>LAST_PRICE</stp>
        <stp>[Crispin Spreadsheet.xlsx]OEI!R773C7</stp>
        <tr r="G773" s="1"/>
      </tp>
      <tp>
        <v>146.75</v>
        <stp/>
        <stp>##V3_BDPV12</stp>
        <stp>EQNR NO Equity</stp>
        <stp>LAST_PRICE</stp>
        <stp>[Crispin Spreadsheet.xlsx]OEI!R345C7</stp>
        <tr r="G345" s="1"/>
      </tp>
      <tp>
        <v>1</v>
        <stp/>
        <stp>##V3_BDPV12</stp>
        <stp>DELT LN Equity</stp>
        <stp>LAST_PRICE</stp>
        <stp>[Crispin Spreadsheet.xlsx]OEI!R483C7</stp>
        <tr r="G483" s="1"/>
      </tp>
      <tp>
        <v>195.85</v>
        <stp/>
        <stp>##V3_BDPV12</stp>
        <stp>INVP LN Equity</stp>
        <stp>LAST_PRICE</stp>
        <stp>[Crispin Spreadsheet.xlsx]OEI!R537C7</stp>
        <tr r="G537" s="1"/>
      </tp>
      <tp>
        <v>12.19</v>
        <stp/>
        <stp>##V3_BDPV12</stp>
        <stp>ERIC US Equity</stp>
        <stp>PX_YEST_CLOSE</stp>
        <stp>[Crispin Spreadsheet.xlsx]ALEG!R71C6</stp>
        <tr r="F71" s="5"/>
      </tp>
      <tp t="s">
        <v>JPY</v>
        <stp/>
        <stp>##V3_BDPV12</stp>
        <stp>8316 JT Equity</stp>
        <stp>CRNCY</stp>
        <stp>[Crispin Spreadsheet.xlsx]OEI!R306C4</stp>
        <tr r="D306" s="1"/>
      </tp>
      <tp t="s">
        <v>JPY</v>
        <stp/>
        <stp>##V3_BDPV12</stp>
        <stp>2670 JT Equity</stp>
        <stp>CRNCY</stp>
        <stp>[Crispin Spreadsheet.xlsx]OEI!R260C4</stp>
        <tr r="D260" s="1"/>
      </tp>
      <tp t="s">
        <v>GBp</v>
        <stp/>
        <stp>##V3_BDPV12</stp>
        <stp>FRAS LN Equity</stp>
        <stp>CRNCY</stp>
        <stp>[Crispin Spreadsheet.xlsx]SWAN!R93C4</stp>
        <tr r="D93" s="3"/>
      </tp>
      <tp t="s">
        <v>SEK</v>
        <stp/>
        <stp>##V3_BDPV12</stp>
        <stp>EKTAB SS Equity</stp>
        <stp>CRNCY</stp>
        <stp>[Crispin Spreadsheet.xlsx]SWAN!R71C4</stp>
        <tr r="D71" s="3"/>
      </tp>
      <tp>
        <v>305.63</v>
        <stp/>
        <stp>##V3_BDPV12</stp>
        <stp>ILMN US Equity</stp>
        <stp>LAST_PRICE</stp>
        <stp>[Crispin Spreadsheet.xlsx]SWAN!R136C7</stp>
        <tr r="G136" s="3"/>
      </tp>
      <tp>
        <v>15.321999999999999</v>
        <stp/>
        <stp>##V3_BDPV12</stp>
        <stp>MT NA Equity</stp>
        <stp>LAST_PRICE</stp>
        <stp>[Crispin Spreadsheet.xlsx]OPE!R26C7</stp>
        <tr r="G26" s="7"/>
      </tp>
      <tp t="s">
        <v>GBp</v>
        <stp/>
        <stp>##V3_BDPV12</stp>
        <stp>HWDN LN Equity</stp>
        <stp>CRNCY</stp>
        <stp>[Crispin Spreadsheet.xlsx]SWAN!R96C4</stp>
        <tr r="D96" s="3"/>
      </tp>
      <tp t="s">
        <v>EUR</v>
        <stp/>
        <stp>##V3_BDPV12</stp>
        <stp>MELE BB Equity</stp>
        <stp>CRNCY</stp>
        <stp>[Crispin Spreadsheet.xlsx]SWAN!R12C4</stp>
        <tr r="D12" s="3"/>
      </tp>
      <tp>
        <v>2.13</v>
        <stp/>
        <stp>##V3_BDPV12</stp>
        <stp>WGX AU Equity</stp>
        <stp>LAST_PRICE</stp>
        <stp>[Crispin Spreadsheet.xlsx]OEI!R26C7</stp>
        <tr r="G26" s="1"/>
      </tp>
      <tp>
        <v>119.65</v>
        <stp/>
        <stp>##V3_BDPV12</stp>
        <stp>CAP FP Equity</stp>
        <stp>LAST_PRICE</stp>
        <stp>[Crispin Spreadsheet.xlsx]OEI!R95C7</stp>
        <tr r="G95" s="1"/>
      </tp>
      <tp>
        <v>13.93</v>
        <stp/>
        <stp>##V3_BDPV12</stp>
        <stp>TRQ CN Equity</stp>
        <stp>LAST_PRICE</stp>
        <stp>[Crispin Spreadsheet.xlsx]OEI!R58C7</stp>
        <tr r="G58" s="1"/>
      </tp>
      <tp>
        <v>1.6187</v>
        <stp/>
        <stp>##V3_BDPV12</stp>
        <stp>EURAUD Curncy</stp>
        <stp>LAST_PRICE</stp>
        <stp>[Crispin Spreadsheet.xlsx]SWAN!R8C13</stp>
        <tr r="M8" s="3"/>
      </tp>
      <tp>
        <v>1.6187</v>
        <stp/>
        <stp>##V3_BDPV12</stp>
        <stp>EURAUD Curncy</stp>
        <stp>LAST_PRICE</stp>
        <stp>[Crispin Spreadsheet.xlsx]SWAN!R6C13</stp>
        <tr r="M6" s="3"/>
      </tp>
      <tp>
        <v>1.6187</v>
        <stp/>
        <stp>##V3_BDPV12</stp>
        <stp>EURAUD Curncy</stp>
        <stp>LAST_PRICE</stp>
        <stp>[Crispin Spreadsheet.xlsx]SWAN!R7C13</stp>
        <tr r="M7" s="3"/>
      </tp>
      <tp>
        <v>16.25</v>
        <stp/>
        <stp>##V3_BDPV12</stp>
        <stp>RBI AV Equity</stp>
        <stp>LAST_PRICE</stp>
        <stp>[Crispin Spreadsheet.xlsx]OEI!R30C7</stp>
        <tr r="G30" s="1"/>
      </tp>
      <tp>
        <v>43.98</v>
        <stp/>
        <stp>##V3_BDPV12</stp>
        <stp>PHM US Equity</stp>
        <stp>LAST_PRICE</stp>
        <stp>[Crispin Spreadsheet.xlsx]OEI!R775C7</stp>
        <tr r="G775" s="1"/>
      </tp>
      <tp>
        <v>169.85</v>
        <stp/>
        <stp>##V3_BDPV12</stp>
        <stp>MRO LN Equity</stp>
        <stp>LAST_PRICE</stp>
        <stp>[Crispin Spreadsheet.xlsx]OEI!R557C7</stp>
        <tr r="G557" s="1"/>
      </tp>
      <tp>
        <v>105.86</v>
        <stp/>
        <stp>##V3_BDPV12</stp>
        <stp>XPO US Equity</stp>
        <stp>LAST_PRICE</stp>
        <stp>[Crispin Spreadsheet.xlsx]OEI!R817C7</stp>
        <tr r="G817" s="1"/>
      </tp>
      <tp>
        <v>7864</v>
        <stp/>
        <stp>##V3_BDPV12</stp>
        <stp>AZN LN Equity</stp>
        <stp>LAST_PRICE</stp>
        <stp>[Crispin Spreadsheet.xlsx]OEI!R456C7</stp>
        <tr r="G456" s="1"/>
      </tp>
      <tp>
        <v>60.25</v>
        <stp/>
        <stp>##V3_BDPV12</stp>
        <stp>FRO NO Equity</stp>
        <stp>LAST_PRICE</stp>
        <stp>[Crispin Spreadsheet.xlsx]OEI!R337C7</stp>
        <tr r="G337" s="1"/>
      </tp>
      <tp>
        <v>325.8</v>
        <stp/>
        <stp>##V3_BDPV12</stp>
        <stp>DOM LN Equity</stp>
        <stp>LAST_PRICE</stp>
        <stp>[Crispin Spreadsheet.xlsx]OEI!R495C7</stp>
        <tr r="G495" s="1"/>
      </tp>
      <tp>
        <v>137.19999999999999</v>
        <stp/>
        <stp>##V3_BDPV12</stp>
        <stp>SPI LN Equity</stp>
        <stp>LAST_PRICE</stp>
        <stp>[Crispin Spreadsheet.xlsx]OEI!R611C7</stp>
        <tr r="G611" s="1"/>
      </tp>
      <tp>
        <v>13.654999999999999</v>
        <stp/>
        <stp>##V3_BDPV12</stp>
        <stp>SBER LI Equity</stp>
        <stp>LAST_PRICE</stp>
        <stp>[Crispin Spreadsheet.xlsx]OEI!R604C7</stp>
        <tr r="G604" s="1"/>
      </tp>
      <tp>
        <v>177.08</v>
        <stp/>
        <stp>##V3_BDPV12</stp>
        <stp>MMM US Equity</stp>
        <stp>LAST_PRICE</stp>
        <stp>[Crispin Spreadsheet.xlsx]OEI!R645C7</stp>
        <tr r="G645" s="1"/>
      </tp>
      <tp>
        <v>158</v>
        <stp/>
        <stp>##V3_BDPV12</stp>
        <stp>8848 JT Equity</stp>
        <stp>LAST_PRICE</stp>
        <stp>[Crispin Spreadsheet.xlsx]SWAN!R51C7</stp>
        <tr r="G51" s="3"/>
      </tp>
      <tp>
        <v>2829</v>
        <stp/>
        <stp>##V3_BDPV12</stp>
        <stp>8001 JT Equity</stp>
        <stp>LAST_PRICE</stp>
        <stp>[Crispin Spreadsheet.xlsx]FDXC!R25C7</stp>
        <tr r="G25" s="8"/>
      </tp>
      <tp>
        <v>213.86</v>
        <stp/>
        <stp>##V3_BDPV12</stp>
        <stp>MSFT US Equity</stp>
        <stp>LAST_PRICE</stp>
        <stp>[Crispin Spreadsheet.xlsx]OEI!R752C7</stp>
        <tr r="G752" s="1"/>
      </tp>
      <tp>
        <v>175.23</v>
        <stp/>
        <stp>##V3_BDPV12</stp>
        <stp>MSGS US Equity</stp>
        <stp>LAST_PRICE</stp>
        <stp>[Crispin Spreadsheet.xlsx]OEI!R745C7</stp>
        <tr r="G745" s="1"/>
      </tp>
      <tp>
        <v>349.55</v>
        <stp/>
        <stp>##V3_BDPV12</stp>
        <stp>LULU US Equity</stp>
        <stp>LAST_PRICE</stp>
        <stp>[Crispin Spreadsheet.xlsx]OEI!R743C7</stp>
        <tr r="G743" s="1"/>
      </tp>
      <tp t="s">
        <v>JPY</v>
        <stp/>
        <stp>##V3_BDPV12</stp>
        <stp>5726 JT Equity</stp>
        <stp>CRNCY</stp>
        <stp>[Crispin Spreadsheet.xlsx]OEI!R294C4</stp>
        <tr r="D294" s="1"/>
      </tp>
      <tp t="s">
        <v>JPY</v>
        <stp/>
        <stp>##V3_BDPV12</stp>
        <stp>8801 JT Equity</stp>
        <stp>CRNCY</stp>
        <stp>[Crispin Spreadsheet.xlsx]OEI!R286C4</stp>
        <tr r="D286" s="1"/>
      </tp>
      <tp t="s">
        <v>#N/A N/A</v>
        <stp/>
        <stp>##V3_BDPV12</stp>
        <stp>INTU LN Equity</stp>
        <stp>PX_YEST_CLOSE</stp>
        <stp>[Crispin Spreadsheet.xlsx]SWAN!R99C6</stp>
        <tr r="F99" s="3"/>
      </tp>
      <tp t="s">
        <v>JPY</v>
        <stp/>
        <stp>##V3_BDPV12</stp>
        <stp>9719 JT Equity</stp>
        <stp>CRNCY</stp>
        <stp>[Crispin Spreadsheet.xlsx]OEI!R297C4</stp>
        <tr r="D297" s="1"/>
      </tp>
      <tp t="s">
        <v>JPY</v>
        <stp/>
        <stp>##V3_BDPV12</stp>
        <stp>8848 JT Equity</stp>
        <stp>CRNCY</stp>
        <stp>[Crispin Spreadsheet.xlsx]OEI!R282C4</stp>
        <tr r="D282" s="1"/>
      </tp>
      <tp t="s">
        <v>SEK</v>
        <stp/>
        <stp>##V3_BDPV12</stp>
        <stp>ERICB SS Equity</stp>
        <stp>CRNCY</stp>
        <stp>[Crispin Spreadsheet.xlsx]SWAN!R72C4</stp>
        <tr r="D72" s="3"/>
      </tp>
      <tp t="s">
        <v>JPY</v>
        <stp/>
        <stp>##V3_BDPV12</stp>
        <stp>6758 JT Equity</stp>
        <stp>CRNCY</stp>
        <stp>[Crispin Spreadsheet.xlsx]OEI!R303C4</stp>
        <tr r="D303" s="1"/>
      </tp>
      <tp>
        <v>4.5</v>
        <stp/>
        <stp>##V3_BDPV12</stp>
        <stp>TSTR LN Equity</stp>
        <stp>PX_YEST_CLOSE</stp>
        <stp>[Crispin Spreadsheet.xlsx]ALEG!R60C6</stp>
        <tr r="F60" s="5"/>
      </tp>
      <tp t="s">
        <v>GBp</v>
        <stp/>
        <stp>##V3_BDPV12</stp>
        <stp>FRAN LN Equity</stp>
        <stp>CRNCY</stp>
        <stp>[Crispin Spreadsheet.xlsx]SWAN!R92C4</stp>
        <tr r="D92" s="3"/>
      </tp>
      <tp t="s">
        <v>NOK</v>
        <stp/>
        <stp>##V3_BDPV12</stp>
        <stp>AKERBP NO Equity</stp>
        <stp>CRNCY</stp>
        <stp>[Crispin Spreadsheet.xlsx]FDXC!R32C4</stp>
        <tr r="D32" s="8"/>
      </tp>
      <tp t="s">
        <v>GBp</v>
        <stp/>
        <stp>##V3_BDPV12</stp>
        <stp>CRDA LN Equity</stp>
        <stp>CRNCY</stp>
        <stp>[Crispin Spreadsheet.xlsx]SWAN!R87C4</stp>
        <tr r="D87" s="3"/>
      </tp>
      <tp>
        <v>104.49</v>
        <stp/>
        <stp>##V3_BDPV12</stp>
        <stp>USDJPY Curncy</stp>
        <stp>LAST_PRICE</stp>
        <stp>[Crispin Spreadsheet.xlsx]FDXC!R25C13</stp>
        <tr r="M25" s="8"/>
      </tp>
      <tp>
        <v>104.49</v>
        <stp/>
        <stp>##V3_BDPV12</stp>
        <stp>USDJPY Curncy</stp>
        <stp>LAST_PRICE</stp>
        <stp>[Crispin Spreadsheet.xlsx]FDXC!R26C13</stp>
        <tr r="M26" s="8"/>
      </tp>
      <tp>
        <v>1.7353000000000001</v>
        <stp/>
        <stp>##V3_BDPV12</stp>
        <stp>GBPCAD Curncy</stp>
        <stp>LAST_PRICE</stp>
        <stp>[Crispin Spreadsheet.xlsx]OPUS!R12C13</stp>
        <tr r="M12" s="6"/>
      </tp>
      <tp>
        <v>1.7353000000000001</v>
        <stp/>
        <stp>##V3_BDPV12</stp>
        <stp>GBPCAD Curncy</stp>
        <stp>LAST_PRICE</stp>
        <stp>[Crispin Spreadsheet.xlsx]OPUS!R13C13</stp>
        <tr r="M13" s="6"/>
      </tp>
      <tp t="s">
        <v>GBp</v>
        <stp/>
        <stp>##V3_BDPV12</stp>
        <stp>BT/A LN Equity</stp>
        <stp>CRNCY</stp>
        <stp>[Crispin Spreadsheet.xlsx]OEI!R473C4</stp>
        <tr r="D473" s="1"/>
      </tp>
      <tp>
        <v>49.67</v>
        <stp/>
        <stp>##V3_BDPV12</stp>
        <stp>WES AU Equity</stp>
        <stp>LAST_PRICE</stp>
        <stp>[Crispin Spreadsheet.xlsx]OEI!R25C7</stp>
        <tr r="G25" s="1"/>
      </tp>
      <tp>
        <v>118.1</v>
        <stp/>
        <stp>##V3_BDPV12</stp>
        <stp>SRP LN Equity</stp>
        <stp>LAST_PRICE</stp>
        <stp>[Crispin Spreadsheet.xlsx]OPE!R55C7</stp>
        <tr r="G55" s="7"/>
      </tp>
      <tp>
        <v>115.6</v>
        <stp/>
        <stp>##V3_BDPV12</stp>
        <stp>DC/ LN Equity</stp>
        <stp>LAST_PRICE</stp>
        <stp>[Crispin Spreadsheet.xlsx]SWAN!R88C7</stp>
        <tr r="G88" s="3"/>
      </tp>
      <tp>
        <v>156.19999999999999</v>
        <stp/>
        <stp>##V3_BDPV12</stp>
        <stp>DVO LN Equity</stp>
        <stp>LAST_PRICE</stp>
        <stp>[Crispin Spreadsheet.xlsx]OPE!R41C7</stp>
        <tr r="G41" s="7"/>
      </tp>
      <tp>
        <v>43.86</v>
        <stp/>
        <stp>##V3_BDPV12</stp>
        <stp>ALO FP Equity</stp>
        <stp>LAST_PRICE</stp>
        <stp>[Crispin Spreadsheet.xlsx]OEI!R89C7</stp>
        <tr r="G89" s="1"/>
      </tp>
      <tp>
        <v>0.4173</v>
        <stp/>
        <stp>##V3_BDPV12</stp>
        <stp>SAB SQ Equity</stp>
        <stp>LAST_PRICE</stp>
        <stp>[Crispin Spreadsheet.xlsx]OEI!R379C7</stp>
        <tr r="G379" s="1"/>
      </tp>
      <tp>
        <v>1383</v>
        <stp/>
        <stp>##V3_BDPV12</stp>
        <stp>GSK LN Equity</stp>
        <stp>LAST_PRICE</stp>
        <stp>[Crispin Spreadsheet.xlsx]OEI!R510C7</stp>
        <tr r="G510" s="1"/>
      </tp>
      <tp>
        <v>28.98</v>
        <stp/>
        <stp>##V3_BDPV12</stp>
        <stp>BAC US Equity</stp>
        <stp>LAST_PRICE</stp>
        <stp>[Crispin Spreadsheet.xlsx]OEI!R668C7</stp>
        <tr r="G668" s="1"/>
      </tp>
      <tp>
        <v>14.82</v>
        <stp/>
        <stp>##V3_BDPV12</stp>
        <stp>AAL US Equity</stp>
        <stp>LAST_PRICE</stp>
        <stp>[Crispin Spreadsheet.xlsx]OEI!R657C7</stp>
        <tr r="G657" s="1"/>
      </tp>
      <tp>
        <v>74.290000000000006</v>
        <stp/>
        <stp>##V3_BDPV12</stp>
        <stp>DHI US Equity</stp>
        <stp>LAST_PRICE</stp>
        <stp>[Crispin Spreadsheet.xlsx]OEI!R692C7</stp>
        <tr r="G692" s="1"/>
      </tp>
      <tp>
        <v>48.35</v>
        <stp/>
        <stp>##V3_BDPV12</stp>
        <stp>LHN SW Equity</stp>
        <stp>LAST_PRICE</stp>
        <stp>[Crispin Spreadsheet.xlsx]OEI!R425C7</stp>
        <tr r="G425" s="1"/>
      </tp>
      <tp>
        <v>76.5</v>
        <stp/>
        <stp>##V3_BDPV12</stp>
        <stp>ZAL GY Equity</stp>
        <stp>LAST_PRICE</stp>
        <stp>[Crispin Spreadsheet.xlsx]OEI!R197C7</stp>
        <tr r="G197" s="1"/>
      </tp>
      <tp>
        <v>21.46</v>
        <stp/>
        <stp>##V3_BDPV12</stp>
        <stp>NWL US Equity</stp>
        <stp>LAST_PRICE</stp>
        <stp>[Crispin Spreadsheet.xlsx]OEI!R757C7</stp>
        <tr r="G757" s="1"/>
      </tp>
      <tp>
        <v>6.585</v>
        <stp/>
        <stp>##V3_BDPV12</stp>
        <stp>CERV IM Equity</stp>
        <stp>LAST_PRICE</stp>
        <stp>[Crispin Spreadsheet.xlsx]OEI!R243C7</stp>
        <tr r="G243" s="1"/>
      </tp>
      <tp>
        <v>2.58</v>
        <stp/>
        <stp>##V3_BDPV12</stp>
        <stp>GMA AU Equity</stp>
        <stp>LAST_PRICE</stp>
        <stp>[Crispin Spreadsheet.xlsx]SWAN!R6C7</stp>
        <tr r="G6" s="3"/>
      </tp>
      <tp>
        <v>2829</v>
        <stp/>
        <stp>##V3_BDPV12</stp>
        <stp>8001 JT Equity</stp>
        <stp>LAST_PRICE</stp>
        <stp>[Crispin Spreadsheet.xlsx]ALEG!R22C7</stp>
        <tr r="G22" s="5"/>
      </tp>
      <tp>
        <v>628.6</v>
        <stp/>
        <stp>##V3_BDPV12</stp>
        <stp>HWDN LN Equity</stp>
        <stp>PX_YEST_CLOSE</stp>
        <stp>[Crispin Spreadsheet.xlsx]OPUS!R57C6</stp>
        <tr r="F57" s="6"/>
      </tp>
      <tp t="s">
        <v>JPY</v>
        <stp/>
        <stp>##V3_BDPV12</stp>
        <stp>8306 JT Equity</stp>
        <stp>CRNCY</stp>
        <stp>[Crispin Spreadsheet.xlsx]OEI!R285C4</stp>
        <tr r="D285" s="1"/>
      </tp>
      <tp t="s">
        <v>JPY</v>
        <stp/>
        <stp>##V3_BDPV12</stp>
        <stp>4536 JT Equity</stp>
        <stp>CRNCY</stp>
        <stp>[Crispin Spreadsheet.xlsx]OEI!R296C4</stp>
        <tr r="D296" s="1"/>
      </tp>
      <tp t="s">
        <v>JPY</v>
        <stp/>
        <stp>##V3_BDPV12</stp>
        <stp>7261 JT Equity</stp>
        <stp>CRNCY</stp>
        <stp>[Crispin Spreadsheet.xlsx]OEI!R283C4</stp>
        <tr r="D283" s="1"/>
      </tp>
      <tp t="s">
        <v>USD</v>
        <stp/>
        <stp>##V3_BDPV12</stp>
        <stp>ERIC US Equity</stp>
        <stp>CRNCY</stp>
        <stp>[Crispin Spreadsheet.xlsx]OPUS!R79C4</stp>
        <tr r="D79" s="6"/>
      </tp>
      <tp t="s">
        <v>GBp</v>
        <stp/>
        <stp>##V3_BDPV12</stp>
        <stp>TUNG LN Equity</stp>
        <stp>CRNCY</stp>
        <stp>[Crispin Spreadsheet.xlsx]FDXC!R63C4</stp>
        <tr r="D63" s="8"/>
      </tp>
      <tp t="s">
        <v>USD</v>
        <stp/>
        <stp>##V3_BDPV12</stp>
        <stp>AGCO US Equity</stp>
        <stp>CRNCY</stp>
        <stp>[Crispin Spreadsheet.xlsx]OPUS!R73C4</stp>
        <tr r="D73" s="6"/>
      </tp>
      <tp>
        <v>1572</v>
        <stp/>
        <stp>##V3_BDPV12</stp>
        <stp>PLUS LN Equity</stp>
        <stp>PX_YEST_CLOSE</stp>
        <stp>[Crispin Spreadsheet.xlsx]FDXC!R56C6</stp>
        <tr r="F56" s="8"/>
      </tp>
      <tp>
        <v>194.1</v>
        <stp/>
        <stp>##V3_BDPV12</stp>
        <stp>DRLCO DC Equity</stp>
        <stp>PX_YEST_CLOSE</stp>
        <stp>[Crispin Spreadsheet.xlsx]FDXC!R12C6</stp>
        <tr r="F12" s="8"/>
      </tp>
      <tp t="s">
        <v>SEK</v>
        <stp/>
        <stp>##V3_BDPV12</stp>
        <stp>ERICB SS Equity</stp>
        <stp>CRNCY</stp>
        <stp>[Crispin Spreadsheet.xlsx]ALEG!R38C4</stp>
        <tr r="D38" s="5"/>
      </tp>
      <tp>
        <v>10.5657</v>
        <stp/>
        <stp>##V3_BDPV12</stp>
        <stp>EURNOK Curncy</stp>
        <stp>LAST_PRICE</stp>
        <stp>[Crispin Spreadsheet.xlsx]ALEG!R29C13</stp>
        <tr r="M29" s="5"/>
      </tp>
      <tp>
        <v>10.5657</v>
        <stp/>
        <stp>##V3_BDPV12</stp>
        <stp>EURNOK Curncy</stp>
        <stp>LAST_PRICE</stp>
        <stp>[Crispin Spreadsheet.xlsx]ALEG!R30C13</stp>
        <tr r="M30" s="5"/>
      </tp>
      <tp>
        <v>10.5657</v>
        <stp/>
        <stp>##V3_BDPV12</stp>
        <stp>EURNOK Curncy</stp>
        <stp>LAST_PRICE</stp>
        <stp>[Crispin Spreadsheet.xlsx]ALEG!R31C13</stp>
        <tr r="M31" s="5"/>
      </tp>
      <tp>
        <v>7.7511999999999999</v>
        <stp/>
        <stp>##V3_BDPV12</stp>
        <stp>USDHKD Curncy</stp>
        <stp>LAST_PRICE</stp>
        <stp>[Crispin Spreadsheet.xlsx]OEI!R858C7</stp>
        <tr r="G858" s="1"/>
      </tp>
      <tp>
        <v>2816</v>
        <stp/>
        <stp>##V3_BDPV12</stp>
        <stp>ADM LN Equity</stp>
        <stp>LAST_PRICE</stp>
        <stp>[Crispin Spreadsheet.xlsx]OEI!R447C7</stp>
        <tr r="G447" s="1"/>
      </tp>
      <tp>
        <v>45.4</v>
        <stp/>
        <stp>##V3_BDPV12</stp>
        <stp>MAN GY Equity</stp>
        <stp>LAST_PRICE</stp>
        <stp>[Crispin Spreadsheet.xlsx]OEI!R174C7</stp>
        <tr r="G174" s="1"/>
      </tp>
      <tp>
        <v>4.3</v>
        <stp/>
        <stp>##V3_BDPV12</stp>
        <stp>ATC NA Equity</stp>
        <stp>LAST_PRICE</stp>
        <stp>[Crispin Spreadsheet.xlsx]OEI!R319C7</stp>
        <tr r="G319" s="1"/>
      </tp>
      <tp>
        <v>44.29</v>
        <stp/>
        <stp>##V3_BDPV12</stp>
        <stp>SNAP US Equity</stp>
        <stp>LAST_PRICE</stp>
        <stp>[Crispin Spreadsheet.xlsx]OEI!R784C7</stp>
        <tr r="G784" s="1"/>
      </tp>
      <tp>
        <v>76.260000000000005</v>
        <stp/>
        <stp>##V3_BDPV12</stp>
        <stp>WLN FP Equity</stp>
        <stp>LAST_PRICE</stp>
        <stp>[Crispin Spreadsheet.xlsx]OEI!R144C7</stp>
        <tr r="G144" s="1"/>
      </tp>
      <tp>
        <v>84.76</v>
        <stp/>
        <stp>##V3_BDPV12</stp>
        <stp>SAN FP Equity</stp>
        <stp>LAST_PRICE</stp>
        <stp>[Crispin Spreadsheet.xlsx]OEI!R124C7</stp>
        <tr r="G124" s="1"/>
      </tp>
      <tp>
        <v>118.24</v>
        <stp/>
        <stp>##V3_BDPV12</stp>
        <stp>FMC US Equity</stp>
        <stp>LAST_PRICE</stp>
        <stp>[Crispin Spreadsheet.xlsx]OEI!R709C7</stp>
        <tr r="G709" s="1"/>
      </tp>
      <tp>
        <v>327</v>
        <stp/>
        <stp>##V3_BDPV12</stp>
        <stp>SMDS LN Equity</stp>
        <stp>LAST_PRICE</stp>
        <stp>[Crispin Spreadsheet.xlsx]OEI!R497C7</stp>
        <tr r="G497" s="1"/>
      </tp>
      <tp>
        <v>49.85</v>
        <stp/>
        <stp>##V3_BDPV12</stp>
        <stp>EEM US Equity</stp>
        <stp>LAST_PRICE</stp>
        <stp>[Crispin Spreadsheet.xlsx]OEI!R837C7</stp>
        <tr r="G837" s="1"/>
      </tp>
      <tp>
        <v>187</v>
        <stp/>
        <stp>##V3_BDPV12</stp>
        <stp>HMB SS Equity</stp>
        <stp>LAST_PRICE</stp>
        <stp>[Crispin Spreadsheet.xlsx]OEI!R398C7</stp>
        <tr r="G398" s="1"/>
      </tp>
      <tp>
        <v>2825</v>
        <stp/>
        <stp>##V3_BDPV12</stp>
        <stp>PSN LN Equity</stp>
        <stp>LAST_PRICE</stp>
        <stp>[Crispin Spreadsheet.xlsx]OEI!R574C7</stp>
        <tr r="G574" s="1"/>
      </tp>
      <tp>
        <v>1568</v>
        <stp/>
        <stp>##V3_BDPV12</stp>
        <stp>PLUS LN Equity</stp>
        <stp>LAST_PRICE</stp>
        <stp>[Crispin Spreadsheet.xlsx]OEI!R577C7</stp>
        <tr r="G577" s="1"/>
      </tp>
      <tp>
        <v>23.2</v>
        <stp/>
        <stp>##V3_BDPV12</stp>
        <stp>LBTYA US Equity</stp>
        <stp>LAST_PRICE</stp>
        <stp>[Crispin Spreadsheet.xlsx]OEI!R739C7</stp>
        <tr r="G739" s="1"/>
      </tp>
      <tp>
        <v>52.34</v>
        <stp/>
        <stp>##V3_BDPV12</stp>
        <stp>CMCSA US Equity</stp>
        <stp>LAST_PRICE</stp>
        <stp>[Crispin Spreadsheet.xlsx]OEI!R686C7</stp>
        <tr r="G686" s="1"/>
      </tp>
      <tp>
        <v>788.8</v>
        <stp/>
        <stp>##V3_BDPV12</stp>
        <stp>ALIV SS Equity</stp>
        <stp>LAST_PRICE</stp>
        <stp>[Crispin Spreadsheet.xlsx]OEI!R392C7</stp>
        <tr r="G392" s="1"/>
      </tp>
      <tp>
        <v>1088.5</v>
        <stp/>
        <stp>##V3_BDPV12</stp>
        <stp>FRES LN Equity</stp>
        <stp>LAST_PRICE</stp>
        <stp>[Crispin Spreadsheet.xlsx]OEI!R507C7</stp>
        <tr r="G507" s="1"/>
      </tp>
      <tp>
        <v>81.02</v>
        <stp/>
        <stp>##V3_BDPV12</stp>
        <stp>LAMR US Equity</stp>
        <stp>LAST_PRICE</stp>
        <stp>[Crispin Spreadsheet.xlsx]OEI!R736C7</stp>
        <tr r="G736" s="1"/>
      </tp>
      <tp t="s">
        <v>JPY</v>
        <stp/>
        <stp>##V3_BDPV12</stp>
        <stp>6857 JT Equity</stp>
        <stp>CRNCY</stp>
        <stp>[Crispin Spreadsheet.xlsx]OEI!R261C4</stp>
        <tr r="D261" s="1"/>
      </tp>
      <tp>
        <v>6.55</v>
        <stp/>
        <stp>##V3_BDPV12</stp>
        <stp>NODL NO Equity</stp>
        <stp>PX_YEST_CLOSE</stp>
        <stp>[Crispin Spreadsheet.xlsx]OPUS!R37C6</stp>
        <tr r="F37" s="6"/>
      </tp>
      <tp t="s">
        <v>JPY</v>
        <stp/>
        <stp>##V3_BDPV12</stp>
        <stp>8001 JT Equity</stp>
        <stp>CRNCY</stp>
        <stp>[Crispin Spreadsheet.xlsx]OEI!R274C4</stp>
        <tr r="D274" s="1"/>
      </tp>
      <tp t="s">
        <v>JPY</v>
        <stp/>
        <stp>##V3_BDPV12</stp>
        <stp>2730 JT Equity</stp>
        <stp>CRNCY</stp>
        <stp>[Crispin Spreadsheet.xlsx]OEI!R267C4</stp>
        <tr r="D267" s="1"/>
      </tp>
      <tp t="s">
        <v>JPY</v>
        <stp/>
        <stp>##V3_BDPV12</stp>
        <stp>8802 JT Equity</stp>
        <stp>CRNCY</stp>
        <stp>[Crispin Spreadsheet.xlsx]OEI!R284C4</stp>
        <tr r="D284" s="1"/>
      </tp>
      <tp>
        <v>19.010000000000002</v>
        <stp/>
        <stp>##V3_BDPV12</stp>
        <stp>2823 HK Equity</stp>
        <stp>PX_YEST_CLOSE</stp>
        <stp>[Crispin Spreadsheet.xlsx]OEI!R207C6</stp>
        <tr r="F207" s="1"/>
      </tp>
      <tp t="s">
        <v>USD</v>
        <stp/>
        <stp>##V3_BDPV12</stp>
        <stp>VSAT US Equity</stp>
        <stp>CRNCY</stp>
        <stp>[Crispin Spreadsheet.xlsx]OPUS!R80C4</stp>
        <tr r="D80" s="6"/>
      </tp>
      <tp t="s">
        <v>GBp</v>
        <stp/>
        <stp>##V3_BDPV12</stp>
        <stp>TSTR LN Equity</stp>
        <stp>CRNCY</stp>
        <stp>[Crispin Spreadsheet.xlsx]OPUS!R68C4</stp>
        <tr r="D68" s="6"/>
      </tp>
      <tp t="s">
        <v>GBp</v>
        <stp/>
        <stp>##V3_BDPV12</stp>
        <stp>GLEN LN Equity</stp>
        <stp>CRNCY</stp>
        <stp>[Crispin Spreadsheet.xlsx]SWAN!R94C4</stp>
        <tr r="D94" s="3"/>
      </tp>
      <tp>
        <v>7.1050000000000004</v>
        <stp/>
        <stp>##V3_BDPV12</stp>
        <stp>EURN BB Equity</stp>
        <stp>PX_YEST_CLOSE</stp>
        <stp>[Crispin Spreadsheet.xlsx]SWAN!R11C6</stp>
        <tr r="F11" s="3"/>
      </tp>
      <tp>
        <v>14.1</v>
        <stp/>
        <stp>##V3_BDPV12</stp>
        <stp>ZIL2 GY Equity</stp>
        <stp>PX_YEST_CLOSE</stp>
        <stp>[Crispin Spreadsheet.xlsx]SWAN!R34C6</stp>
        <tr r="F34" s="3"/>
      </tp>
      <tp t="s">
        <v>BRL</v>
        <stp/>
        <stp>##V3_BDPV12</stp>
        <stp>SLCE3 BS Equity</stp>
        <stp>CRNCY</stp>
        <stp>[Crispin Spreadsheet.xlsx]SWAN!R16C4</stp>
        <tr r="D16" s="3"/>
      </tp>
      <tp>
        <v>0.73409999999999997</v>
        <stp/>
        <stp>##V3_BDPV12</stp>
        <stp>AUDUSD Curncy</stp>
        <stp>LAST_PRICE</stp>
        <stp>[Crispin Spreadsheet.xlsx]OEI!R859C7</stp>
        <tr r="G859" s="1"/>
      </tp>
      <tp>
        <v>13.67</v>
        <stp/>
        <stp>##V3_BDPV12</stp>
        <stp>CNP FP Equity</stp>
        <stp>LAST_PRICE</stp>
        <stp>[Crispin Spreadsheet.xlsx]OEI!R99C7</stp>
        <tr r="G99" s="1"/>
      </tp>
      <tp>
        <v>62.25</v>
        <stp/>
        <stp>##V3_BDPV12</stp>
        <stp>IQE LN Equity</stp>
        <stp>LAST_PRICE</stp>
        <stp>[Crispin Spreadsheet.xlsx]OEI!R538C7</stp>
        <tr r="G538" s="1"/>
      </tp>
      <tp>
        <v>7.6920000000000002</v>
        <stp/>
        <stp>##V3_BDPV12</stp>
        <stp>FTI FP Equity</stp>
        <stp>LAST_PRICE</stp>
        <stp>[Crispin Spreadsheet.xlsx]OEI!R134C7</stp>
        <tr r="G134" s="1"/>
      </tp>
      <tp>
        <v>1076.5</v>
        <stp/>
        <stp>##V3_BDPV12</stp>
        <stp>III LN Equity</stp>
        <stp>LAST_PRICE</stp>
        <stp>[Crispin Spreadsheet.xlsx]OEI!R444C7</stp>
        <tr r="G444" s="1"/>
      </tp>
      <tp>
        <v>49.79</v>
        <stp/>
        <stp>##V3_BDPV12</stp>
        <stp>SCHW US Equity</stp>
        <stp>LAST_PRICE</stp>
        <stp>[Crispin Spreadsheet.xlsx]OEI!R674C7</stp>
        <tr r="G674" s="1"/>
      </tp>
      <tp>
        <v>237.91</v>
        <stp/>
        <stp>##V3_BDPV12</stp>
        <stp>URI US Equity</stp>
        <stp>LAST_PRICE</stp>
        <stp>[Crispin Spreadsheet.xlsx]OEI!R804C7</stp>
        <tr r="G804" s="1"/>
      </tp>
      <tp>
        <v>17.329999999999998</v>
        <stp/>
        <stp>##V3_BDPV12</stp>
        <stp>ACE IM Equity</stp>
        <stp>LAST_PRICE</stp>
        <stp>[Crispin Spreadsheet.xlsx]OEI!R238C7</stp>
        <tr r="G238" s="1"/>
      </tp>
      <tp>
        <v>1006</v>
        <stp/>
        <stp>##V3_BDPV12</stp>
        <stp>ERM LN Equity</stp>
        <stp>LAST_PRICE</stp>
        <stp>[Crispin Spreadsheet.xlsx]OEI!R500C7</stp>
        <tr r="G500" s="1"/>
      </tp>
      <tp>
        <v>103.2</v>
        <stp/>
        <stp>##V3_BDPV12</stp>
        <stp>WCH GY Equity</stp>
        <stp>LAST_PRICE</stp>
        <stp>[Crispin Spreadsheet.xlsx]OEI!R195C7</stp>
        <tr r="G195" s="1"/>
      </tp>
      <tp>
        <v>33.619999999999997</v>
        <stp/>
        <stp>##V3_BDPV12</stp>
        <stp>RNO FP Equity</stp>
        <stp>LAST_PRICE</stp>
        <stp>[Crispin Spreadsheet.xlsx]OEI!R122C7</stp>
        <tr r="G122" s="1"/>
      </tp>
      <tp>
        <v>123.32</v>
        <stp/>
        <stp>##V3_BDPV12</stp>
        <stp>JPM US Equity</stp>
        <stp>LAST_PRICE</stp>
        <stp>[Crispin Spreadsheet.xlsx]OEI!R730C7</stp>
        <tr r="G730" s="1"/>
      </tp>
      <tp>
        <v>87.6</v>
        <stp/>
        <stp>##V3_BDPV12</stp>
        <stp>PFD LN Equity</stp>
        <stp>LAST_PRICE</stp>
        <stp>[Crispin Spreadsheet.xlsx]OEI!R579C7</stp>
        <tr r="G579" s="1"/>
      </tp>
      <tp>
        <v>69.94</v>
        <stp/>
        <stp>##V3_BDPV12</stp>
        <stp>WKL NA Equity</stp>
        <stp>LAST_PRICE</stp>
        <stp>[Crispin Spreadsheet.xlsx]OEI!R331C7</stp>
        <tr r="G331" s="1"/>
      </tp>
      <tp>
        <v>95</v>
        <stp/>
        <stp>##V3_BDPV12</stp>
        <stp>RDI LN Equity</stp>
        <stp>LAST_PRICE</stp>
        <stp>[Crispin Spreadsheet.xlsx]OEI!R584C7</stp>
        <tr r="G584" s="1"/>
      </tp>
      <tp>
        <v>472</v>
        <stp/>
        <stp>##V3_BDPV12</stp>
        <stp>SFOR LN Equity</stp>
        <stp>LAST_PRICE</stp>
        <stp>[Crispin Spreadsheet.xlsx]OEI!R491C7</stp>
        <tr r="G491" s="1"/>
      </tp>
      <tp>
        <v>1327.5</v>
        <stp/>
        <stp>##V3_BDPV12</stp>
        <stp>TPK LN Equity</stp>
        <stp>LAST_PRICE</stp>
        <stp>[Crispin Spreadsheet.xlsx]OEI!R626C7</stp>
        <tr r="G626" s="1"/>
      </tp>
      <tp>
        <v>695.2</v>
        <stp/>
        <stp>##V3_BDPV12</stp>
        <stp>HEXAB SS Equity</stp>
        <stp>LAST_PRICE</stp>
        <stp>[Crispin Spreadsheet.xlsx]OEI!R399C7</stp>
        <tr r="G399" s="1"/>
      </tp>
      <tp>
        <v>4493</v>
        <stp/>
        <stp>##V3_BDPV12</stp>
        <stp>ULVR LN Equity</stp>
        <stp>LAST_PRICE</stp>
        <stp>[Crispin Spreadsheet.xlsx]OEI!R631C7</stp>
        <tr r="G631" s="1"/>
      </tp>
      <tp>
        <v>34.479999999999997</v>
        <stp/>
        <stp>##V3_BDPV12</stp>
        <stp>TIPS LN Equity</stp>
        <stp>LAST_PRICE</stp>
        <stp>[Crispin Spreadsheet.xlsx]OEI!R610C7</stp>
        <tr r="G610" s="1"/>
      </tp>
      <tp>
        <v>203.1</v>
        <stp/>
        <stp>##V3_BDPV12</stp>
        <stp>ELUXB SS Equity</stp>
        <stp>LAST_PRICE</stp>
        <stp>[Crispin Spreadsheet.xlsx]OEI!R394C7</stp>
        <tr r="G394" s="1"/>
      </tp>
      <tp>
        <v>77.709999999999994</v>
        <stp/>
        <stp>##V3_BDPV12</stp>
        <stp>CRUS US Equity</stp>
        <stp>LAST_PRICE</stp>
        <stp>[Crispin Spreadsheet.xlsx]OEI!R680C7</stp>
        <tr r="G680" s="1"/>
      </tp>
      <tp>
        <v>2656.5</v>
        <stp/>
        <stp>##V3_BDPV12</stp>
        <stp>BATS LN Equity</stp>
        <stp>LAST_PRICE</stp>
        <stp>[Crispin Spreadsheet.xlsx]OEI!R470C7</stp>
        <tr r="G470" s="1"/>
      </tp>
      <tp>
        <v>59.2</v>
        <stp/>
        <stp>##V3_BDPV12</stp>
        <stp>JUST LN Equity</stp>
        <stp>LAST_PRICE</stp>
        <stp>[Crispin Spreadsheet.xlsx]OEI!R547C7</stp>
        <tr r="G547" s="1"/>
      </tp>
      <tp t="s">
        <v>#N/A Real Time</v>
        <stp/>
        <stp>##V3_BDPV12</stp>
        <stp>INTU LN Equity</stp>
        <stp>LAST_PRICE</stp>
        <stp>[Crispin Spreadsheet.xlsx]OEI!R536C7</stp>
        <tr r="G536" s="1"/>
      </tp>
      <tp>
        <v>150.19999999999999</v>
        <stp/>
        <stp>##V3_BDPV12</stp>
        <stp>BARC LN Equity</stp>
        <stp>PX_YEST_CLOSE</stp>
        <stp>[Crispin Spreadsheet.xlsx]ALEG!R43C6</stp>
        <tr r="F43" s="5"/>
      </tp>
      <tp t="s">
        <v>JPY</v>
        <stp/>
        <stp>##V3_BDPV12</stp>
        <stp>1820 JT Equity</stp>
        <stp>CRNCY</stp>
        <stp>[Crispin Spreadsheet.xlsx]OEI!R291C4</stp>
        <tr r="D291" s="1"/>
      </tp>
      <tp t="s">
        <v>JPY</v>
        <stp/>
        <stp>##V3_BDPV12</stp>
        <stp>6963 JT Equity</stp>
        <stp>CRNCY</stp>
        <stp>[Crispin Spreadsheet.xlsx]OEI!R295C4</stp>
        <tr r="D295" s="1"/>
      </tp>
      <tp t="s">
        <v>JPY</v>
        <stp/>
        <stp>##V3_BDPV12</stp>
        <stp>6113 JT Equity</stp>
        <stp>CRNCY</stp>
        <stp>[Crispin Spreadsheet.xlsx]OEI!R262C4</stp>
        <tr r="D262" s="1"/>
      </tp>
      <tp t="s">
        <v>JPY</v>
        <stp/>
        <stp>##V3_BDPV12</stp>
        <stp>7202 JT Equity</stp>
        <stp>CRNCY</stp>
        <stp>[Crispin Spreadsheet.xlsx]OEI!R273C4</stp>
        <tr r="D273" s="1"/>
      </tp>
      <tp t="s">
        <v>NOK</v>
        <stp/>
        <stp>##V3_BDPV12</stp>
        <stp>SDRL NO Equity</stp>
        <stp>CRNCY</stp>
        <stp>[Crispin Spreadsheet.xlsx]OPUS!R38C4</stp>
        <tr r="D38" s="6"/>
      </tp>
      <tp t="s">
        <v>GBp</v>
        <stp/>
        <stp>##V3_BDPV12</stp>
        <stp>TUNG LN Equity</stp>
        <stp>CRNCY</stp>
        <stp>[Crispin Spreadsheet.xlsx]ALEG!R61C4</stp>
        <tr r="D61" s="5"/>
      </tp>
      <tp>
        <v>451.2</v>
        <stp/>
        <stp>##V3_BDPV12</stp>
        <stp>FRAS LN Equity</stp>
        <stp>PX_YEST_CLOSE</stp>
        <stp>[Crispin Spreadsheet.xlsx]OPUS!R54C6</stp>
        <tr r="F54" s="6"/>
      </tp>
      <tp>
        <v>18.120699999999999</v>
        <stp/>
        <stp>##V3_BDPV12</stp>
        <stp>EURZAr Curncy</stp>
        <stp>LAST_PRICE</stp>
        <stp>[Crispin Spreadsheet.xlsx]SWAN!R67C13</stp>
        <tr r="M67" s="3"/>
      </tp>
      <tp>
        <v>18.120699999999999</v>
        <stp/>
        <stp>##V3_BDPV12</stp>
        <stp>EURZAr Curncy</stp>
        <stp>LAST_PRICE</stp>
        <stp>[Crispin Spreadsheet.xlsx]SWAN!R66C13</stp>
        <tr r="M66" s="3"/>
      </tp>
      <tp>
        <v>18.120699999999999</v>
        <stp/>
        <stp>##V3_BDPV12</stp>
        <stp>EURZAr Curncy</stp>
        <stp>LAST_PRICE</stp>
        <stp>[Crispin Spreadsheet.xlsx]SWAN!R68C13</stp>
        <tr r="M68" s="3"/>
      </tp>
      <tp>
        <v>39.82</v>
        <stp/>
        <stp>##V3_BDPV12</stp>
        <stp>SGO FP Equity</stp>
        <stp>LAST_PRICE</stp>
        <stp>[Crispin Spreadsheet.xlsx]OEI!R97C7</stp>
        <tr r="G97" s="1"/>
      </tp>
      <tp>
        <v>2.58</v>
        <stp/>
        <stp>##V3_BDPV12</stp>
        <stp>GMA AU Equity</stp>
        <stp>LAST_PRICE</stp>
        <stp>[Crispin Spreadsheet.xlsx]OEI!R18C7</stp>
        <tr r="G18" s="1"/>
      </tp>
      <tp>
        <v>39.200000000000003</v>
        <stp/>
        <stp>##V3_BDPV12</stp>
        <stp>GLJ GY Equity</stp>
        <stp>LAST_PRICE</stp>
        <stp>[Crispin Spreadsheet.xlsx]OEI!R166C7</stp>
        <tr r="G166" s="1"/>
      </tp>
      <tp>
        <v>95.22</v>
        <stp/>
        <stp>##V3_BDPV12</stp>
        <stp>BEI GY Equity</stp>
        <stp>LAST_PRICE</stp>
        <stp>[Crispin Spreadsheet.xlsx]OEI!R155C7</stp>
        <tr r="G155" s="1"/>
      </tp>
      <tp>
        <v>5.2560000000000002</v>
        <stp/>
        <stp>##V3_BDPV12</stp>
        <stp>CBK GY Equity</stp>
        <stp>LAST_PRICE</stp>
        <stp>[Crispin Spreadsheet.xlsx]OEI!R157C7</stp>
        <tr r="G157" s="1"/>
      </tp>
      <tp>
        <v>2296</v>
        <stp/>
        <stp>##V3_BDPV12</stp>
        <stp>AAL LN Equity</stp>
        <stp>LAST_PRICE</stp>
        <stp>[Crispin Spreadsheet.xlsx]OEI!R450C7</stp>
        <tr r="G450" s="1"/>
      </tp>
      <tp>
        <v>2187</v>
        <stp/>
        <stp>##V3_BDPV12</stp>
        <stp>CCH LN Equity</stp>
        <stp>LAST_PRICE</stp>
        <stp>[Crispin Spreadsheet.xlsx]OEI!R484C7</stp>
        <tr r="G484" s="1"/>
      </tp>
      <tp>
        <v>812.5</v>
        <stp/>
        <stp>##V3_BDPV12</stp>
        <stp>ECM LN Equity</stp>
        <stp>LAST_PRICE</stp>
        <stp>[Crispin Spreadsheet.xlsx]OEI!R501C7</stp>
        <tr r="G501" s="1"/>
      </tp>
      <tp>
        <v>1.99</v>
        <stp/>
        <stp>##V3_BDPV12</stp>
        <stp>GAM SW Equity</stp>
        <stp>LAST_PRICE</stp>
        <stp>[Crispin Spreadsheet.xlsx]OEI!R421C7</stp>
        <tr r="G421" s="1"/>
      </tp>
      <tp>
        <v>83.65</v>
        <stp/>
        <stp>##V3_BDPV12</stp>
        <stp>CHD US Equity</stp>
        <stp>LAST_PRICE</stp>
        <stp>[Crispin Spreadsheet.xlsx]OEI!R678C7</stp>
        <tr r="G678" s="1"/>
      </tp>
      <tp>
        <v>260.83999999999997</v>
        <stp/>
        <stp>##V3_BDPV12</stp>
        <stp>CRM US Equity</stp>
        <stp>LAST_PRICE</stp>
        <stp>[Crispin Spreadsheet.xlsx]OEI!R781C7</stp>
        <tr r="G781" s="1"/>
      </tp>
      <tp>
        <v>85.07</v>
        <stp/>
        <stp>##V3_BDPV12</stp>
        <stp>AMD US Equity</stp>
        <stp>LAST_PRICE</stp>
        <stp>[Crispin Spreadsheet.xlsx]OEI!R648C7</stp>
        <tr r="G648" s="1"/>
      </tp>
      <tp>
        <v>6.57</v>
        <stp/>
        <stp>##V3_BDPV12</stp>
        <stp>TFI FP Equity</stp>
        <stp>LAST_PRICE</stp>
        <stp>[Crispin Spreadsheet.xlsx]OEI!R135C7</stp>
        <tr r="G135" s="1"/>
      </tp>
      <tp>
        <v>78.260000000000005</v>
        <stp/>
        <stp>##V3_BDPV12</stp>
        <stp>RHM GY Equity</stp>
        <stp>LAST_PRICE</stp>
        <stp>[Crispin Spreadsheet.xlsx]OEI!R181C7</stp>
        <tr r="G181" s="1"/>
      </tp>
      <tp>
        <v>41.26</v>
        <stp/>
        <stp>##V3_BDPV12</stp>
        <stp>DAL US Equity</stp>
        <stp>LAST_PRICE</stp>
        <stp>[Crispin Spreadsheet.xlsx]OEI!R690C7</stp>
        <tr r="G690" s="1"/>
      </tp>
      <tp>
        <v>2.1680000000000001</v>
        <stp/>
        <stp>##V3_BDPV12</stp>
        <stp>SPM IM Equity</stp>
        <stp>LAST_PRICE</stp>
        <stp>[Crispin Spreadsheet.xlsx]OEI!R251C7</stp>
        <tr r="G251" s="1"/>
      </tp>
      <tp>
        <v>1043</v>
        <stp/>
        <stp>##V3_BDPV12</stp>
        <stp>STJ LN Equity</stp>
        <stp>LAST_PRICE</stp>
        <stp>[Crispin Spreadsheet.xlsx]OEI!R616C7</stp>
        <tr r="G616" s="1"/>
      </tp>
      <tp>
        <v>6.3</v>
        <stp/>
        <stp>##V3_BDPV12</stp>
        <stp>RKH LN Equity</stp>
        <stp>LAST_PRICE</stp>
        <stp>[Crispin Spreadsheet.xlsx]OEI!R594C7</stp>
        <tr r="G594" s="1"/>
      </tp>
      <tp>
        <v>4890</v>
        <stp/>
        <stp>##V3_BDPV12</stp>
        <stp>RIO LN Equity</stp>
        <stp>LAST_PRICE</stp>
        <stp>[Crispin Spreadsheet.xlsx]OEI!R593C7</stp>
        <tr r="G593" s="1"/>
      </tp>
      <tp>
        <v>4588</v>
        <stp/>
        <stp>##V3_BDPV12</stp>
        <stp>WIZZ LN Equity</stp>
        <stp>LAST_PRICE</stp>
        <stp>[Crispin Spreadsheet.xlsx]OEI!R638C7</stp>
        <tr r="G638" s="1"/>
      </tp>
      <tp>
        <v>177.95</v>
        <stp/>
        <stp>##V3_BDPV12</stp>
        <stp>GETIB SS Equity</stp>
        <stp>LAST_PRICE</stp>
        <stp>[Crispin Spreadsheet.xlsx]OEI!R397C7</stp>
        <tr r="G397" s="1"/>
      </tp>
      <tp>
        <v>106.2</v>
        <stp/>
        <stp>##V3_BDPV12</stp>
        <stp>EKTAB SS Equity</stp>
        <stp>LAST_PRICE</stp>
        <stp>[Crispin Spreadsheet.xlsx]OEI!R395C7</stp>
        <tr r="G395" s="1"/>
      </tp>
      <tp>
        <v>27.26</v>
        <stp/>
        <stp>##V3_BDPV12</stp>
        <stp>BOSS GY Equity</stp>
        <stp>LAST_PRICE</stp>
        <stp>[Crispin Spreadsheet.xlsx]OEI!R171C7</stp>
        <tr r="G171" s="1"/>
      </tp>
      <tp>
        <v>211.8</v>
        <stp/>
        <stp>##V3_BDPV12</stp>
        <stp>ASSAB SS Equity</stp>
        <stp>LAST_PRICE</stp>
        <stp>[Crispin Spreadsheet.xlsx]OEI!R391C7</stp>
        <tr r="G391" s="1"/>
      </tp>
      <tp>
        <v>2303</v>
        <stp/>
        <stp>##V3_BDPV12</stp>
        <stp>JMAT LN Equity</stp>
        <stp>LAST_PRICE</stp>
        <stp>[Crispin Spreadsheet.xlsx]OEI!R546C7</stp>
        <tr r="G546" s="1"/>
      </tp>
      <tp t="s">
        <v>JPY</v>
        <stp/>
        <stp>##V3_BDPV12</stp>
        <stp>2975 JT Equity</stp>
        <stp>CRNCY</stp>
        <stp>[Crispin Spreadsheet.xlsx]OEI!R305C4</stp>
        <tr r="D305" s="1"/>
      </tp>
      <tp>
        <v>35.299999999999997</v>
        <stp/>
        <stp>##V3_BDPV12</stp>
        <stp>IGLN LN Equity</stp>
        <stp>PX_YEST_CLOSE</stp>
        <stp>[Crispin Spreadsheet.xlsx]OPUS!R58C6</stp>
        <tr r="F58" s="6"/>
      </tp>
      <tp t="s">
        <v>JPY</v>
        <stp/>
        <stp>##V3_BDPV12</stp>
        <stp>8604 JT Equity</stp>
        <stp>CRNCY</stp>
        <stp>[Crispin Spreadsheet.xlsx]OEI!R292C4</stp>
        <tr r="D292" s="1"/>
      </tp>
      <tp t="s">
        <v>JPY</v>
        <stp/>
        <stp>##V3_BDPV12</stp>
        <stp>9064 JT Equity</stp>
        <stp>CRNCY</stp>
        <stp>[Crispin Spreadsheet.xlsx]OEI!R314C4</stp>
        <tr r="D314" s="1"/>
      </tp>
      <tp t="s">
        <v>JPY</v>
        <stp/>
        <stp>##V3_BDPV12</stp>
        <stp>7224 JT Equity</stp>
        <stp>CRNCY</stp>
        <stp>[Crispin Spreadsheet.xlsx]OEI!R300C4</stp>
        <tr r="D300" s="1"/>
      </tp>
      <tp t="s">
        <v>JPY</v>
        <stp/>
        <stp>##V3_BDPV12</stp>
        <stp>6141 JT Equity</stp>
        <stp>CRNCY</stp>
        <stp>[Crispin Spreadsheet.xlsx]OEI!R266C4</stp>
        <tr r="D266" s="1"/>
      </tp>
      <tp>
        <v>150.19999999999999</v>
        <stp/>
        <stp>##V3_BDPV12</stp>
        <stp>BARC LN Equity</stp>
        <stp>PX_YEST_CLOSE</stp>
        <stp>[Crispin Spreadsheet.xlsx]FDXC!R46C6</stp>
        <tr r="F46" s="8"/>
      </tp>
      <tp t="s">
        <v>EUR</v>
        <stp/>
        <stp>##V3_BDPV12</stp>
        <stp>CNHI IM Equity</stp>
        <stp>CRNCY</stp>
        <stp>[Crispin Spreadsheet.xlsx]FDXC!R21C4</stp>
        <tr r="D21" s="8"/>
      </tp>
      <tp t="s">
        <v>JPY</v>
        <stp/>
        <stp>##V3_BDPV12</stp>
        <stp>8953 JT Equity</stp>
        <stp>CRNCY</stp>
        <stp>[Crispin Spreadsheet.xlsx]OEI!R277C4</stp>
        <tr r="D277" s="1"/>
      </tp>
      <tp t="s">
        <v>JPY</v>
        <stp/>
        <stp>##V3_BDPV12</stp>
        <stp>4208 JT Equity</stp>
        <stp>CRNCY</stp>
        <stp>[Crispin Spreadsheet.xlsx]OEI!R312C4</stp>
        <tr r="D312" s="1"/>
      </tp>
      <tp>
        <v>16.12</v>
        <stp/>
        <stp>##V3_BDPV12</stp>
        <stp>3333 HK Equity</stp>
        <stp>PX_YEST_CLOSE</stp>
        <stp>[Crispin Spreadsheet.xlsx]OEI!R210C6</stp>
        <tr r="F210" s="1"/>
      </tp>
      <tp>
        <v>104.6</v>
        <stp/>
        <stp>##V3_BDPV12</stp>
        <stp>ERICB SS Equity</stp>
        <stp>PX_YEST_CLOSE</stp>
        <stp>[Crispin Spreadsheet.xlsx]OPUS!R45C6</stp>
        <tr r="F45" s="6"/>
      </tp>
      <tp>
        <v>35.384999999999998</v>
        <stp/>
        <stp>##V3_BDPV12</stp>
        <stp>IGLN LN Equity</stp>
        <stp>LAST_PRICE</stp>
        <stp>[Crispin Spreadsheet.xlsx]SWAN!R163C7</stp>
        <tr r="G163" s="3"/>
      </tp>
      <tp>
        <v>8.8909000000000002</v>
        <stp/>
        <stp>##V3_BDPV12</stp>
        <stp>USDNOK Curncy</stp>
        <stp>LAST_PRICE</stp>
        <stp>[Crispin Spreadsheet.xlsx]FDXC!R32C13</stp>
        <tr r="M32" s="8"/>
      </tp>
      <tp>
        <v>8.8909000000000002</v>
        <stp/>
        <stp>##V3_BDPV12</stp>
        <stp>USDNOK Curncy</stp>
        <stp>LAST_PRICE</stp>
        <stp>[Crispin Spreadsheet.xlsx]FDXC!R33C13</stp>
        <tr r="M33" s="8"/>
      </tp>
      <tp>
        <v>8.8909000000000002</v>
        <stp/>
        <stp>##V3_BDPV12</stp>
        <stp>USDNOK Curncy</stp>
        <stp>LAST_PRICE</stp>
        <stp>[Crispin Spreadsheet.xlsx]FDXC!R34C13</stp>
        <tr r="M34" s="8"/>
      </tp>
      <tp>
        <v>91.67</v>
        <stp/>
        <stp>##V3_BDPV12</stp>
        <stp>AIR FP Equity</stp>
        <stp>LAST_PRICE</stp>
        <stp>[Crispin Spreadsheet.xlsx]OEI!R88C7</stp>
        <tr r="G88" s="1"/>
      </tp>
      <tp>
        <v>82.37</v>
        <stp/>
        <stp>##V3_BDPV12</stp>
        <stp>CBA AU Equity</stp>
        <stp>LAST_PRICE</stp>
        <stp>[Crispin Spreadsheet.xlsx]OEI!R16C7</stp>
        <tr r="G16" s="1"/>
      </tp>
      <tp>
        <v>115.6</v>
        <stp/>
        <stp>##V3_BDPV12</stp>
        <stp>DC/ LN Equity</stp>
        <stp>LAST_PRICE</stp>
        <stp>[Crispin Spreadsheet.xlsx]ALEG!R45C7</stp>
        <tr r="G45" s="5"/>
      </tp>
      <tp>
        <v>1162</v>
        <stp/>
        <stp>##V3_BDPV12</stp>
        <stp>IMI LN Equity</stp>
        <stp>LAST_PRICE</stp>
        <stp>[Crispin Spreadsheet.xlsx]OEI!R526C7</stp>
        <tr r="G526" s="1"/>
      </tp>
      <tp>
        <v>30.25</v>
        <stp/>
        <stp>##V3_BDPV12</stp>
        <stp>HUM LN Equity</stp>
        <stp>LAST_PRICE</stp>
        <stp>[Crispin Spreadsheet.xlsx]OEI!R522C7</stp>
        <tr r="G522" s="1"/>
      </tp>
      <tp>
        <v>21.62</v>
        <stp/>
        <stp>##V3_BDPV12</stp>
        <stp>WLL US Equity</stp>
        <stp>LAST_PRICE</stp>
        <stp>[Crispin Spreadsheet.xlsx]OEI!R813C7</stp>
        <tr r="G813" s="1"/>
      </tp>
      <tp>
        <v>0.47799999999999998</v>
        <stp/>
        <stp>##V3_BDPV12</stp>
        <stp>WDI GY Equity</stp>
        <stp>LAST_PRICE</stp>
        <stp>[Crispin Spreadsheet.xlsx]OEI!R196C7</stp>
        <tr r="G196" s="1"/>
      </tp>
      <tp>
        <v>11.2</v>
        <stp/>
        <stp>##V3_BDPV12</stp>
        <stp>RXL FP Equity</stp>
        <stp>LAST_PRICE</stp>
        <stp>[Crispin Spreadsheet.xlsx]OEI!R123C7</stp>
        <tr r="G123" s="1"/>
      </tp>
      <tp>
        <v>161</v>
        <stp/>
        <stp>##V3_BDPV12</stp>
        <stp>RCH LN Equity</stp>
        <stp>LAST_PRICE</stp>
        <stp>[Crispin Spreadsheet.xlsx]OEI!R627C7</stp>
        <tr r="G627" s="1"/>
      </tp>
      <tp>
        <v>23.48</v>
        <stp/>
        <stp>##V3_BDPV12</stp>
        <stp>PMO LN Equity</stp>
        <stp>LAST_PRICE</stp>
        <stp>[Crispin Spreadsheet.xlsx]OEI!R580C7</stp>
        <tr r="G580" s="1"/>
      </tp>
      <tp>
        <v>64.7</v>
        <stp/>
        <stp>##V3_BDPV12</stp>
        <stp>RTN LN Equity</stp>
        <stp>LAST_PRICE</stp>
        <stp>[Crispin Spreadsheet.xlsx]OEI!R591C7</stp>
        <tr r="G591" s="1"/>
      </tp>
      <tp>
        <v>492.9</v>
        <stp/>
        <stp>##V3_BDPV12</stp>
        <stp>RTO LN Equity</stp>
        <stp>LAST_PRICE</stp>
        <stp>[Crispin Spreadsheet.xlsx]OEI!R590C7</stp>
        <tr r="G590" s="1"/>
      </tp>
      <tp>
        <v>268.2</v>
        <stp/>
        <stp>##V3_BDPV12</stp>
        <stp>WMH LN Equity</stp>
        <stp>LAST_PRICE</stp>
        <stp>[Crispin Spreadsheet.xlsx]OEI!R637C7</stp>
        <tr r="G637" s="1"/>
      </tp>
      <tp>
        <v>297.17</v>
        <stp/>
        <stp>##V3_BDPV12</stp>
        <stp>PANW US Equity</stp>
        <stp>LAST_PRICE</stp>
        <stp>[Crispin Spreadsheet.xlsx]OEI!R766C7</stp>
        <tr r="G766" s="1"/>
      </tp>
      <tp>
        <v>51.9</v>
        <stp/>
        <stp>##V3_BDPV12</stp>
        <stp>BAER SW Equity</stp>
        <stp>LAST_PRICE</stp>
        <stp>[Crispin Spreadsheet.xlsx]OEI!R423C7</stp>
        <tr r="G423" s="1"/>
      </tp>
      <tp>
        <v>1.204</v>
        <stp/>
        <stp>##V3_BDPV12</stp>
        <stp>BMPS IM Equity</stp>
        <stp>LAST_PRICE</stp>
        <stp>[Crispin Spreadsheet.xlsx]OEI!R242C7</stp>
        <tr r="G242" s="1"/>
      </tp>
      <tp>
        <v>2415</v>
        <stp/>
        <stp>##V3_BDPV12</stp>
        <stp>FEVR LN Equity</stp>
        <stp>LAST_PRICE</stp>
        <stp>[Crispin Spreadsheet.xlsx]OEI!R503C7</stp>
        <tr r="G503" s="1"/>
      </tp>
      <tp t="s">
        <v>JPY</v>
        <stp/>
        <stp>##V3_BDPV12</stp>
        <stp>2331 JT Equity</stp>
        <stp>CRNCY</stp>
        <stp>[Crispin Spreadsheet.xlsx]OEI!R302C4</stp>
        <tr r="D302" s="1"/>
      </tp>
      <tp>
        <v>7.97</v>
        <stp/>
        <stp>##V3_BDPV12</stp>
        <stp>1919 HK Equity</stp>
        <stp>PX_YEST_CLOSE</stp>
        <stp>[Crispin Spreadsheet.xlsx]OEI!R211C6</stp>
        <tr r="F211" s="1"/>
      </tp>
      <tp>
        <v>12.19</v>
        <stp/>
        <stp>##V3_BDPV12</stp>
        <stp>ERIC US Equity</stp>
        <stp>PX_YEST_CLOSE</stp>
        <stp>[Crispin Spreadsheet.xlsx]FDXC!R73C6</stp>
        <tr r="F73" s="8"/>
      </tp>
      <tp t="s">
        <v>JPY</v>
        <stp/>
        <stp>##V3_BDPV12</stp>
        <stp>6740 JT Equity</stp>
        <stp>CRNCY</stp>
        <stp>[Crispin Spreadsheet.xlsx]OEI!R275C4</stp>
        <tr r="D275" s="1"/>
      </tp>
      <tp t="s">
        <v>USD</v>
        <stp/>
        <stp>##V3_BDPV12</stp>
        <stp>IGLN LN Equity</stp>
        <stp>CRNCY</stp>
        <stp>[Crispin Spreadsheet.xlsx]ALEG!R51C4</stp>
        <tr r="D51" s="5"/>
      </tp>
      <tp t="s">
        <v>JPY</v>
        <stp/>
        <stp>##V3_BDPV12</stp>
        <stp>2503 JT Equity</stp>
        <stp>CRNCY</stp>
        <stp>[Crispin Spreadsheet.xlsx]OEI!R281C4</stp>
        <tr r="D281" s="1"/>
      </tp>
      <tp t="s">
        <v>JPY</v>
        <stp/>
        <stp>##V3_BDPV12</stp>
        <stp>7203 JT Equity</stp>
        <stp>CRNCY</stp>
        <stp>[Crispin Spreadsheet.xlsx]OEI!R311C4</stp>
        <tr r="D311" s="1"/>
      </tp>
      <tp t="s">
        <v>JPY</v>
        <stp/>
        <stp>##V3_BDPV12</stp>
        <stp>7012 JT Equity</stp>
        <stp>CRNCY</stp>
        <stp>[Crispin Spreadsheet.xlsx]OEI!R280C4</stp>
        <tr r="D280" s="1"/>
      </tp>
      <tp>
        <v>30.2</v>
        <stp/>
        <stp>##V3_BDPV12</stp>
        <stp>TUNG LN Equity</stp>
        <stp>PX_YEST_CLOSE</stp>
        <stp>[Crispin Spreadsheet.xlsx]OPUS!R69C6</stp>
        <tr r="F69" s="6"/>
      </tp>
      <tp t="s">
        <v>DKK</v>
        <stp/>
        <stp>##V3_BDPV12</stp>
        <stp>AMBUB DC Equity</stp>
        <stp>CRNCY</stp>
        <stp>[Crispin Spreadsheet.xlsx]SWAN!R23C4</stp>
        <tr r="D23" s="3"/>
      </tp>
      <tp>
        <v>2.2400000000000002</v>
        <stp/>
        <stp>##V3_BDPV12</stp>
        <stp>SDRL NO Equity</stp>
        <stp>PX_YEST_CLOSE</stp>
        <stp>[Crispin Spreadsheet.xlsx]FDXC!R34C6</stp>
        <tr r="F34" s="8"/>
      </tp>
      <tp t="s">
        <v>JPY</v>
        <stp/>
        <stp>##V3_BDPV12</stp>
        <stp>8929 JT Equity</stp>
        <stp>CRNCY</stp>
        <stp>[Crispin Spreadsheet.xlsx]OEI!R263C4</stp>
        <tr r="D263" s="1"/>
      </tp>
      <tp>
        <v>1572</v>
        <stp/>
        <stp>##V3_BDPV12</stp>
        <stp>PLUS LN Equity</stp>
        <stp>PX_YEST_CLOSE</stp>
        <stp>[Crispin Spreadsheet.xlsx]ALEG!R56C6</stp>
        <tr r="F56" s="5"/>
      </tp>
      <tp t="s">
        <v>USD</v>
        <stp/>
        <stp>##V3_BDPV12</stp>
        <stp>SLCJY US Equity</stp>
        <stp>CRNCY</stp>
        <stp>[Crispin Spreadsheet.xlsx]FDXC!R71C4</stp>
        <tr r="D71" s="8"/>
      </tp>
      <tp>
        <v>194.1</v>
        <stp/>
        <stp>##V3_BDPV12</stp>
        <stp>DRLCO DC Equity</stp>
        <stp>PX_YEST_CLOSE</stp>
        <stp>[Crispin Spreadsheet.xlsx]ALEG!R12C6</stp>
        <tr r="F12" s="5"/>
      </tp>
      <tp>
        <v>8.3457000000000008</v>
        <stp/>
        <stp>##V3_BDPV12</stp>
        <stp>GBPDKK Curncy</stp>
        <stp>LAST_PRICE</stp>
        <stp>[Crispin Spreadsheet.xlsx]OPUS!R16C13</stp>
        <tr r="M16" s="6"/>
      </tp>
      <tp>
        <v>124.18</v>
        <stp/>
        <stp>##V3_BDPV12</stp>
        <stp>EURJPY Curncy</stp>
        <stp>LAST_PRICE</stp>
        <stp>[Crispin Spreadsheet.xlsx]ALEG!R22C13</stp>
        <tr r="M22" s="5"/>
      </tp>
      <tp>
        <v>124.18</v>
        <stp/>
        <stp>##V3_BDPV12</stp>
        <stp>EURJPY Curncy</stp>
        <stp>LAST_PRICE</stp>
        <stp>[Crispin Spreadsheet.xlsx]ALEG!R23C13</stp>
        <tr r="M23" s="5"/>
      </tp>
      <tp t="s">
        <v>GBP</v>
        <stp/>
        <stp>##V3_BDPV12</stp>
        <stp>Z A Index</stp>
        <stp>CRNCY</stp>
        <stp>[Crispin Spreadsheet.xlsx]OEI!R442C4</stp>
        <tr r="D442" s="1"/>
      </tp>
      <tp>
        <v>86.38</v>
        <stp/>
        <stp>##V3_BDPV12</stp>
        <stp>PVH US Equity</stp>
        <stp>LAST_PRICE</stp>
        <stp>[Crispin Spreadsheet.xlsx]OEI!R776C7</stp>
        <tr r="G776" s="1"/>
      </tp>
      <tp>
        <v>2.4215</v>
        <stp/>
        <stp>##V3_BDPV12</stp>
        <stp>SAN SQ Equity</stp>
        <stp>LAST_PRICE</stp>
        <stp>[Crispin Spreadsheet.xlsx]OEI!R380C7</stp>
        <tr r="G380" s="1"/>
      </tp>
      <tp>
        <v>8.92</v>
        <stp/>
        <stp>##V3_BDPV12</stp>
        <stp>NOL NO Equity</stp>
        <stp>LAST_PRICE</stp>
        <stp>[Crispin Spreadsheet.xlsx]OEI!R342C7</stp>
        <tr r="G342" s="1"/>
      </tp>
      <tp>
        <v>3.6070000000000002</v>
        <stp/>
        <stp>##V3_BDPV12</stp>
        <stp>TEF SQ Equity</stp>
        <stp>LAST_PRICE</stp>
        <stp>[Crispin Spreadsheet.xlsx]OEI!R388C7</stp>
        <tr r="G388" s="1"/>
      </tp>
      <tp>
        <v>28.34</v>
        <stp/>
        <stp>##V3_BDPV12</stp>
        <stp>BGN IM Equity</stp>
        <stp>LAST_PRICE</stp>
        <stp>[Crispin Spreadsheet.xlsx]OEI!R240C7</stp>
        <tr r="G240" s="1"/>
      </tp>
      <tp>
        <v>41.98</v>
        <stp/>
        <stp>##V3_BDPV12</stp>
        <stp>XOM US Equity</stp>
        <stp>LAST_PRICE</stp>
        <stp>[Crispin Spreadsheet.xlsx]OEI!R703C7</stp>
        <tr r="G703" s="1"/>
      </tp>
      <tp>
        <v>3120</v>
        <stp/>
        <stp>##V3_BDPV12</stp>
        <stp>CRH LN Equity</stp>
        <stp>LAST_PRICE</stp>
        <stp>[Crispin Spreadsheet.xlsx]OEI!R486C7</stp>
        <tr r="G486" s="1"/>
      </tp>
      <tp>
        <v>8.6349999999999998</v>
        <stp/>
        <stp>##V3_BDPV12</stp>
        <stp>ENI IM Equity</stp>
        <stp>LAST_PRICE</stp>
        <stp>[Crispin Spreadsheet.xlsx]OEI!R247C7</stp>
        <tr r="G247" s="1"/>
      </tp>
      <tp>
        <v>31583</v>
        <stp/>
        <stp>##V3_BDPV12</stp>
        <stp>ANG SJ Equity</stp>
        <stp>LAST_PRICE</stp>
        <stp>[Crispin Spreadsheet.xlsx]OEI!R369C7</stp>
        <tr r="G369" s="1"/>
      </tp>
      <tp>
        <v>31.93</v>
        <stp/>
        <stp>##V3_BDPV12</stp>
        <stp>STM FP Equity</stp>
        <stp>LAST_PRICE</stp>
        <stp>[Crispin Spreadsheet.xlsx]OEI!R133C7</stp>
        <tr r="G133" s="1"/>
      </tp>
      <tp>
        <v>151.19999999999999</v>
        <stp/>
        <stp>##V3_BDPV12</stp>
        <stp>RCO FP Equity</stp>
        <stp>LAST_PRICE</stp>
        <stp>[Crispin Spreadsheet.xlsx]OEI!R121C7</stp>
        <tr r="G121" s="1"/>
      </tp>
      <tp>
        <v>17.91</v>
        <stp/>
        <stp>##V3_BDPV12</stp>
        <stp>HAL US Equity</stp>
        <stp>LAST_PRICE</stp>
        <stp>[Crispin Spreadsheet.xlsx]OEI!R722C7</stp>
        <tr r="G722" s="1"/>
      </tp>
      <tp>
        <v>51453</v>
        <stp/>
        <stp>##V3_BDPV12</stp>
        <stp>KIO SJ Equity</stp>
        <stp>LAST_PRICE</stp>
        <stp>[Crispin Spreadsheet.xlsx]OEI!R371C7</stp>
        <tr r="G371" s="1"/>
      </tp>
      <tp>
        <v>300.10000000000002</v>
        <stp/>
        <stp>##V3_BDPV12</stp>
        <stp>RMG LN Equity</stp>
        <stp>LAST_PRICE</stp>
        <stp>[Crispin Spreadsheet.xlsx]OEI!R599C7</stp>
        <tr r="G599" s="1"/>
      </tp>
      <tp>
        <v>9.24</v>
        <stp/>
        <stp>##V3_BDPV12</stp>
        <stp>GARAN TI Equity</stp>
        <stp>LAST_PRICE</stp>
        <stp>[Crispin Spreadsheet.xlsx]OEI!R439C7</stp>
        <tr r="G439" s="1"/>
      </tp>
      <tp>
        <v>7060</v>
        <stp/>
        <stp>##V3_BDPV12</stp>
        <stp>RICHT HB Equity</stp>
        <stp>LAST_PRICE</stp>
        <stp>[Crispin Spreadsheet.xlsx]OEI!R226C7</stp>
        <tr r="G226" s="1"/>
      </tp>
      <tp>
        <v>0.65739999999999998</v>
        <stp/>
        <stp>##V3_BDPV12</stp>
        <stp>ALPHA GA Equity</stp>
        <stp>LAST_PRICE</stp>
        <stp>[Crispin Spreadsheet.xlsx]OEI!R200C7</stp>
        <tr r="G200" s="1"/>
      </tp>
      <tp>
        <v>458.8</v>
        <stp/>
        <stp>##V3_BDPV12</stp>
        <stp>FRAS LN Equity</stp>
        <stp>LAST_PRICE</stp>
        <stp>[Crispin Spreadsheet.xlsx]OEI!R613C7</stp>
        <tr r="G613" s="1"/>
      </tp>
      <tp>
        <v>201.2</v>
        <stp/>
        <stp>##V3_BDPV12</stp>
        <stp>IBST LN Equity</stp>
        <stp>LAST_PRICE</stp>
        <stp>[Crispin Spreadsheet.xlsx]OEI!R524C7</stp>
        <tr r="G524" s="1"/>
      </tp>
      <tp t="s">
        <v>DKK</v>
        <stp/>
        <stp>##V3_BDPV12</stp>
        <stp>DRLCO DC Equity</stp>
        <stp>CRNCY</stp>
        <stp>[Crispin Spreadsheet.xlsx]OPE!R9C4</stp>
        <tr r="D9" s="7"/>
      </tp>
      <tp>
        <v>1.1884999999999999</v>
        <stp/>
        <stp>##V3_BDPV12</stp>
        <stp>EURUSD Curncy</stp>
        <stp>PX_LAST</stp>
        <stp>[Crispin Spreadsheet.xlsx]OEI!R840C12</stp>
        <tr r="L840" s="1"/>
      </tp>
      <tp>
        <v>1.1884999999999999</v>
        <stp/>
        <stp>##V3_BDPV12</stp>
        <stp>EURUSD Curncy</stp>
        <stp>PX_LAST</stp>
        <stp>[Crispin Spreadsheet.xlsx]OEI!R866C12</stp>
        <tr r="L866" s="1"/>
      </tp>
      <tp>
        <v>1.1884999999999999</v>
        <stp/>
        <stp>##V3_BDPV12</stp>
        <stp>EURUSD Curncy</stp>
        <stp>PX_LAST</stp>
        <stp>[Crispin Spreadsheet.xlsx]OEI!R839C12</stp>
        <tr r="L839" s="1"/>
      </tp>
      <tp>
        <v>1.1884999999999999</v>
        <stp/>
        <stp>##V3_BDPV12</stp>
        <stp>EURUSD Curncy</stp>
        <stp>PX_LAST</stp>
        <stp>[Crispin Spreadsheet.xlsx]OEI!R838C12</stp>
        <tr r="L838" s="1"/>
      </tp>
      <tp t="s">
        <v>NOK</v>
        <stp/>
        <stp>##V3_BDPV12</stp>
        <stp>AKERBP NO Equity</stp>
        <stp>CRNCY</stp>
        <stp>[Crispin Spreadsheet.xlsx]SWAN!R59C4</stp>
        <tr r="D59" s="3"/>
      </tp>
      <tp>
        <v>13.56</v>
        <stp/>
        <stp>##V3_BDPV12</stp>
        <stp>1128 HK Equity</stp>
        <stp>PX_YEST_CLOSE</stp>
        <stp>[Crispin Spreadsheet.xlsx]OEI!R223C6</stp>
        <tr r="F223" s="1"/>
      </tp>
      <tp t="s">
        <v>JPY</v>
        <stp/>
        <stp>##V3_BDPV12</stp>
        <stp>6201 JT Equity</stp>
        <stp>CRNCY</stp>
        <stp>[Crispin Spreadsheet.xlsx]OEI!R310C4</stp>
        <tr r="D310" s="1"/>
      </tp>
      <tp t="s">
        <v>JPY</v>
        <stp/>
        <stp>##V3_BDPV12</stp>
        <stp>4911 JT Equity</stp>
        <stp>CRNCY</stp>
        <stp>[Crispin Spreadsheet.xlsx]OEI!R301C4</stp>
        <tr r="D301" s="1"/>
      </tp>
      <tp t="s">
        <v>JPY</v>
        <stp/>
        <stp>##V3_BDPV12</stp>
        <stp>5401 JT Equity</stp>
        <stp>CRNCY</stp>
        <stp>[Crispin Spreadsheet.xlsx]OEI!R290C4</stp>
        <tr r="D290" s="1"/>
      </tp>
      <tp t="s">
        <v>JPY</v>
        <stp/>
        <stp>##V3_BDPV12</stp>
        <stp>8750 JT Equity</stp>
        <stp>CRNCY</stp>
        <stp>[Crispin Spreadsheet.xlsx]OEI!R265C4</stp>
        <tr r="D265" s="1"/>
      </tp>
      <tp>
        <v>6.94</v>
        <stp/>
        <stp>##V3_BDPV12</stp>
        <stp>EURN BB Equity</stp>
        <stp>LAST_PRICE</stp>
        <stp>[Crispin Spreadsheet.xlsx]OPE!R6C7</stp>
        <tr r="G6" s="7"/>
      </tp>
      <tp t="s">
        <v>JPY</v>
        <stp/>
        <stp>##V3_BDPV12</stp>
        <stp>3382 JT Equity</stp>
        <stp>CRNCY</stp>
        <stp>[Crispin Spreadsheet.xlsx]OEI!R298C4</stp>
        <tr r="D298" s="1"/>
      </tp>
      <tp>
        <v>479</v>
        <stp/>
        <stp>##V3_BDPV12</stp>
        <stp>GN DC Equity</stp>
        <stp>LAST_PRICE</stp>
        <stp>[Crispin Spreadsheet.xlsx]OEI!R65C7</stp>
        <tr r="G65" s="1"/>
      </tp>
      <tp t="s">
        <v>JPY</v>
        <stp/>
        <stp>##V3_BDPV12</stp>
        <stp>5019 JT Equity</stp>
        <stp>CRNCY</stp>
        <stp>[Crispin Spreadsheet.xlsx]OEI!R271C4</stp>
        <tr r="D271" s="1"/>
      </tp>
      <tp>
        <v>2.2400000000000002</v>
        <stp/>
        <stp>##V3_BDPV12</stp>
        <stp>SDRL NO Equity</stp>
        <stp>PX_YEST_CLOSE</stp>
        <stp>[Crispin Spreadsheet.xlsx]ALEG!R31C6</stp>
        <tr r="F31" s="5"/>
      </tp>
      <tp t="s">
        <v>JPY</v>
        <stp/>
        <stp>##V3_BDPV12</stp>
        <stp>1808 JT Equity</stp>
        <stp>CRNCY</stp>
        <stp>[Crispin Spreadsheet.xlsx]OEI!R270C4</stp>
        <tr r="D270" s="1"/>
      </tp>
      <tp>
        <v>59.2</v>
        <stp/>
        <stp>##V3_BDPV12</stp>
        <stp>JUST LN Equity</stp>
        <stp>LAST_PRICE</stp>
        <stp>[Crispin Spreadsheet.xlsx]SWAN!R102C7</stp>
        <tr r="G102" s="3"/>
      </tp>
      <tp>
        <v>11.08</v>
        <stp/>
        <stp>##V3_BDPV12</stp>
        <stp>1233 HK Equity</stp>
        <stp>PX_YEST_CLOSE</stp>
        <stp>[Crispin Spreadsheet.xlsx]OEI!R222C6</stp>
        <tr r="F222" s="1"/>
      </tp>
      <tp>
        <v>12940</v>
        <stp/>
        <stp>##V3_BDPV12</stp>
        <stp>FLTR LN Equity</stp>
        <stp>PX_YEST_CLOSE</stp>
        <stp>[Crispin Spreadsheet.xlsx]ALEG!R46C6</stp>
        <tr r="F46" s="5"/>
      </tp>
      <tp>
        <v>4.5</v>
        <stp/>
        <stp>##V3_BDPV12</stp>
        <stp>TSTR LN Equity</stp>
        <stp>PX_YEST_CLOSE</stp>
        <stp>[Crispin Spreadsheet.xlsx]FDXC!R62C6</stp>
        <tr r="F62" s="8"/>
      </tp>
      <tp t="s">
        <v>NOK</v>
        <stp/>
        <stp>##V3_BDPV12</stp>
        <stp>NODL NO Equity</stp>
        <stp>CRNCY</stp>
        <stp>[Crispin Spreadsheet.xlsx]SWAN!R60C4</stp>
        <tr r="D60" s="3"/>
      </tp>
      <tp>
        <v>37.994999999999997</v>
        <stp/>
        <stp>##V3_BDPV12</stp>
        <stp>LLOY LN Equity</stp>
        <stp>LAST_PRICE</stp>
        <stp>[Crispin Spreadsheet.xlsx]SWAN!R104C7</stp>
        <tr r="G104" s="3"/>
      </tp>
      <tp>
        <v>1.1214999999999999</v>
        <stp/>
        <stp>##V3_BDPV12</stp>
        <stp>GBPEUR Curncy</stp>
        <stp>LAST_PRICE</stp>
        <stp>[Crispin Spreadsheet.xlsx]OPUS!R25C13</stp>
        <tr r="M25" s="6"/>
      </tp>
      <tp>
        <v>1.1214999999999999</v>
        <stp/>
        <stp>##V3_BDPV12</stp>
        <stp>GBPEUR Curncy</stp>
        <stp>LAST_PRICE</stp>
        <stp>[Crispin Spreadsheet.xlsx]OPUS!R26C13</stp>
        <tr r="M26" s="6"/>
      </tp>
      <tp>
        <v>1.1214999999999999</v>
        <stp/>
        <stp>##V3_BDPV12</stp>
        <stp>GBPEUR Curncy</stp>
        <stp>LAST_PRICE</stp>
        <stp>[Crispin Spreadsheet.xlsx]OPUS!R22C13</stp>
        <tr r="M22" s="6"/>
      </tp>
      <tp>
        <v>1.1214999999999999</v>
        <stp/>
        <stp>##V3_BDPV12</stp>
        <stp>GBPEUR Curncy</stp>
        <stp>LAST_PRICE</stp>
        <stp>[Crispin Spreadsheet.xlsx]OPUS!R33C13</stp>
        <tr r="M33" s="6"/>
      </tp>
      <tp>
        <v>2.04</v>
        <stp/>
        <stp>##V3_BDPV12</stp>
        <stp>RIG US Equity</stp>
        <stp>LAST_PRICE</stp>
        <stp>[Crispin Spreadsheet.xlsx]OEI!R796C7</stp>
        <tr r="G796" s="1"/>
      </tp>
      <tp>
        <v>56.81</v>
        <stp/>
        <stp>##V3_BDPV12</stp>
        <stp>DAI GY Equity</stp>
        <stp>LAST_PRICE</stp>
        <stp>[Crispin Spreadsheet.xlsx]OEI!R158C7</stp>
        <tr r="G158" s="1"/>
      </tp>
      <tp>
        <v>98.3</v>
        <stp/>
        <stp>##V3_BDPV12</stp>
        <stp>SBUX US Equity</stp>
        <stp>LAST_PRICE</stp>
        <stp>[Crispin Spreadsheet.xlsx]OEI!R787C7</stp>
        <tr r="G787" s="1"/>
      </tp>
      <tp>
        <v>7720</v>
        <stp/>
        <stp>##V3_BDPV12</stp>
        <stp>LSE LN Equity</stp>
        <stp>LAST_PRICE</stp>
        <stp>[Crispin Spreadsheet.xlsx]OEI!R554C7</stp>
        <tr r="G554" s="1"/>
      </tp>
      <tp>
        <v>161.55000000000001</v>
        <stp/>
        <stp>##V3_BDPV12</stp>
        <stp>NWG LN Equity</stp>
        <stp>LAST_PRICE</stp>
        <stp>[Crispin Spreadsheet.xlsx]OEI!R596C7</stp>
        <tr r="G596" s="1"/>
      </tp>
      <tp>
        <v>10.385</v>
        <stp/>
        <stp>##V3_BDPV12</stp>
        <stp>LHA GY Equity</stp>
        <stp>LAST_PRICE</stp>
        <stp>[Crispin Spreadsheet.xlsx]OEI!R160C7</stp>
        <tr r="G160" s="1"/>
      </tp>
      <tp>
        <v>20.46</v>
        <stp/>
        <stp>##V3_BDPV12</stp>
        <stp>MMB FP Equity</stp>
        <stp>LAST_PRICE</stp>
        <stp>[Crispin Spreadsheet.xlsx]OEI!R113C7</stp>
        <tr r="G113" s="1"/>
      </tp>
      <tp>
        <v>45.74</v>
        <stp/>
        <stp>##V3_BDPV12</stp>
        <stp>CPI LN Equity</stp>
        <stp>LAST_PRICE</stp>
        <stp>[Crispin Spreadsheet.xlsx]OEI!R478C7</stp>
        <tr r="G478" s="1"/>
      </tp>
      <tp>
        <v>46.62</v>
        <stp/>
        <stp>##V3_BDPV12</stp>
        <stp>CNA LN Equity</stp>
        <stp>LAST_PRICE</stp>
        <stp>[Crispin Spreadsheet.xlsx]OEI!R480C7</stp>
        <tr r="G480" s="1"/>
      </tp>
      <tp>
        <v>60.7</v>
        <stp/>
        <stp>##V3_BDPV12</stp>
        <stp>HEI GY Equity</stp>
        <stp>LAST_PRICE</stp>
        <stp>[Crispin Spreadsheet.xlsx]OEI!R168C7</stp>
        <tr r="G168" s="1"/>
      </tp>
      <tp>
        <v>104.9</v>
        <stp/>
        <stp>##V3_BDPV12</stp>
        <stp>WAF GY Equity</stp>
        <stp>LAST_PRICE</stp>
        <stp>[Crispin Spreadsheet.xlsx]OEI!R187C7</stp>
        <tr r="G187" s="1"/>
      </tp>
      <tp>
        <v>76.98</v>
        <stp/>
        <stp>##V3_BDPV12</stp>
        <stp>UBI FP Equity</stp>
        <stp>LAST_PRICE</stp>
        <stp>[Crispin Spreadsheet.xlsx]OEI!R138C7</stp>
        <tr r="G138" s="1"/>
      </tp>
      <tp>
        <v>50.42</v>
        <stp/>
        <stp>##V3_BDPV12</stp>
        <stp>FAF US Equity</stp>
        <stp>LAST_PRICE</stp>
        <stp>[Crispin Spreadsheet.xlsx]OEI!R707C7</stp>
        <tr r="G707" s="1"/>
      </tp>
      <tp>
        <v>22.27</v>
        <stp/>
        <stp>##V3_BDPV12</stp>
        <stp>ELF US Equity</stp>
        <stp>LAST_PRICE</stp>
        <stp>[Crispin Spreadsheet.xlsx]OEI!R697C7</stp>
        <tr r="G697" s="1"/>
      </tp>
      <tp>
        <v>676</v>
        <stp/>
        <stp>##V3_BDPV12</stp>
        <stp>RSA LN Equity</stp>
        <stp>LAST_PRICE</stp>
        <stp>[Crispin Spreadsheet.xlsx]OEI!R600C7</stp>
        <tr r="G600" s="1"/>
      </tp>
      <tp>
        <v>1383.5</v>
        <stp/>
        <stp>##V3_BDPV12</stp>
        <stp>SSE LN Equity</stp>
        <stp>LAST_PRICE</stp>
        <stp>[Crispin Spreadsheet.xlsx]OEI!R614C7</stp>
        <tr r="G614" s="1"/>
      </tp>
      <tp>
        <v>25.9</v>
        <stp/>
        <stp>##V3_BDPV12</stp>
        <stp>POG LN Equity</stp>
        <stp>LAST_PRICE</stp>
        <stp>[Crispin Spreadsheet.xlsx]OEI!R576C7</stp>
        <tr r="G576" s="1"/>
      </tp>
      <tp>
        <v>580.4</v>
        <stp/>
        <stp>##V3_BDPV12</stp>
        <stp>SGE LN Equity</stp>
        <stp>LAST_PRICE</stp>
        <stp>[Crispin Spreadsheet.xlsx]OEI!R624C7</stp>
        <tr r="G624" s="1"/>
      </tp>
      <tp>
        <v>124.16</v>
        <stp/>
        <stp>##V3_BDPV12</stp>
        <stp>VOD LN Equity</stp>
        <stp>LAST_PRICE</stp>
        <stp>[Crispin Spreadsheet.xlsx]OEI!R635C7</stp>
        <tr r="G635" s="1"/>
      </tp>
      <tp>
        <v>9.1069999999999993</v>
        <stp/>
        <stp>##V3_BDPV12</stp>
        <stp>UCG IM Equity</stp>
        <stp>LAST_PRICE</stp>
        <stp>[Crispin Spreadsheet.xlsx]OEI!R256C7</stp>
        <tr r="G256" s="1"/>
      </tp>
      <tp>
        <v>26.34</v>
        <stp/>
        <stp>##V3_BDPV12</stp>
        <stp>TOD IM Equity</stp>
        <stp>LAST_PRICE</stp>
        <stp>[Crispin Spreadsheet.xlsx]OEI!R255C7</stp>
        <tr r="G255" s="1"/>
      </tp>
      <tp>
        <v>8.2000000000000003E-2</v>
        <stp/>
        <stp>##V3_BDPV12</stp>
        <stp>VALPQ US Equity</stp>
        <stp>LAST_PRICE</stp>
        <stp>[Crispin Spreadsheet.xlsx]OEI!R698C7</stp>
        <tr r="G698" s="1"/>
      </tp>
      <tp>
        <v>1763.9</v>
        <stp/>
        <stp>##V3_BDPV12</stp>
        <stp>GOOGL US Equity</stp>
        <stp>LAST_PRICE</stp>
        <stp>[Crispin Spreadsheet.xlsx]OEI!R654C7</stp>
        <tr r="G654" s="1"/>
      </tp>
      <tp>
        <v>104.15</v>
        <stp/>
        <stp>##V3_BDPV12</stp>
        <stp>ERICB SS Equity</stp>
        <stp>LAST_PRICE</stp>
        <stp>[Crispin Spreadsheet.xlsx]OEI!R408C7</stp>
        <tr r="G408" s="1"/>
      </tp>
      <tp>
        <v>50.53</v>
        <stp/>
        <stp>##V3_BDPV12</stp>
        <stp>EBAY US Equity</stp>
        <stp>LAST_PRICE</stp>
        <stp>[Crispin Spreadsheet.xlsx]OEI!R696C7</stp>
        <tr r="G696" s="1"/>
      </tp>
      <tp t="s">
        <v>EUR</v>
        <stp/>
        <stp>##V3_BDPV12</stp>
        <stp>CNHI IM Equity</stp>
        <stp>CRNCY</stp>
        <stp>[Crispin Spreadsheet.xlsx]ALEG!R18C4</stp>
        <tr r="D18" s="5"/>
      </tp>
      <tp t="s">
        <v>JPY</v>
        <stp/>
        <stp>##V3_BDPV12</stp>
        <stp>6981 JT Equity</stp>
        <stp>CRNCY</stp>
        <stp>[Crispin Spreadsheet.xlsx]OEI!R287C4</stp>
        <tr r="D287" s="1"/>
      </tp>
      <tp>
        <v>482.88</v>
        <stp/>
        <stp>##V3_BDPV12</stp>
        <stp>NFLX US Equity</stp>
        <stp>LAST_PRICE</stp>
        <stp>[Crispin Spreadsheet.xlsx]SWAN!R139C7</stp>
        <tr r="G139" s="3"/>
      </tp>
      <tp>
        <v>96.21</v>
        <stp/>
        <stp>##V3_BDPV12</stp>
        <stp>AGCO US Equity</stp>
        <stp>LAST_PRICE</stp>
        <stp>[Crispin Spreadsheet.xlsx]SWAN!R126C7</stp>
        <tr r="G126" s="3"/>
      </tp>
      <tp>
        <v>96.21</v>
        <stp/>
        <stp>##V3_BDPV12</stp>
        <stp>AGCO US Equity</stp>
        <stp>PX_YEST_CLOSE</stp>
        <stp>[Crispin Spreadsheet.xlsx]FDXC!R67C6</stp>
        <tr r="F67" s="8"/>
      </tp>
      <tp t="s">
        <v>GBp</v>
        <stp/>
        <stp>##V3_BDPV12</stp>
        <stp>FLTR LN Equity</stp>
        <stp>CRNCY</stp>
        <stp>[Crispin Spreadsheet.xlsx]OPUS!R53C4</stp>
        <tr r="D53" s="6"/>
      </tp>
      <tp t="s">
        <v>DKK</v>
        <stp/>
        <stp>##V3_BDPV12</stp>
        <stp>DRLCO DC Equity</stp>
        <stp>CRNCY</stp>
        <stp>[Crispin Spreadsheet.xlsx]OPUS!R16C4</stp>
        <tr r="D16" s="6"/>
      </tp>
      <tp>
        <v>139.262</v>
        <stp/>
        <stp>##V3_BDPV12</stp>
        <stp>GBPJPY Curncy</stp>
        <stp>LAST_PRICE</stp>
        <stp>[Crispin Spreadsheet.xlsx]OPUS!R30C13</stp>
        <tr r="M30" s="6"/>
      </tp>
      <tp>
        <v>139.262</v>
        <stp/>
        <stp>##V3_BDPV12</stp>
        <stp>GBPJPY Curncy</stp>
        <stp>LAST_PRICE</stp>
        <stp>[Crispin Spreadsheet.xlsx]OPUS!R29C13</stp>
        <tr r="M29" s="6"/>
      </tp>
      <tp>
        <v>7.4416000000000002</v>
        <stp/>
        <stp>##V3_BDPV12</stp>
        <stp>EURDKK Curncy</stp>
        <stp>LAST_PRICE</stp>
        <stp>[Crispin Spreadsheet.xlsx]ALEG!R12C13</stp>
        <tr r="M12" s="5"/>
      </tp>
      <tp>
        <v>-0.25028650000000002</v>
        <stp/>
        <stp>##V3_BDPV12</stp>
        <stp>SX5E Index</stp>
        <stp>CHG_PCT_1D</stp>
        <stp>[Crispin Spreadsheet.xlsx]OEI!R2C19</stp>
        <tr r="S2" s="1"/>
      </tp>
      <tp>
        <v>0.73409999999999997</v>
        <stp/>
        <stp>##V3_BDPV12</stp>
        <stp>AUDUSD Curncy</stp>
        <stp>LAST_PRICE</stp>
        <stp>[Crispin Spreadsheet.xlsx]OEI!R882C7</stp>
        <tr r="G882" s="1"/>
      </tp>
      <tp>
        <v>5.2</v>
        <stp/>
        <stp>##V3_BDPV12</stp>
        <stp>BLD AU Equity</stp>
        <stp>LAST_PRICE</stp>
        <stp>[Crispin Spreadsheet.xlsx]OEI!R15C7</stp>
        <tr r="G15" s="1"/>
      </tp>
      <tp>
        <v>90.8</v>
        <stp/>
        <stp>##V3_BDPV12</stp>
        <stp>SNE US Equity</stp>
        <stp>LAST_PRICE</stp>
        <stp>[Crispin Spreadsheet.xlsx]OEI!R785C7</stp>
        <tr r="G785" s="1"/>
      </tp>
      <tp>
        <v>24.02</v>
        <stp/>
        <stp>##V3_BDPV12</stp>
        <stp>GBF GY Equity</stp>
        <stp>LAST_PRICE</stp>
        <stp>[Crispin Spreadsheet.xlsx]OEI!R156C7</stp>
        <tr r="G156" s="1"/>
      </tp>
      <tp>
        <v>67.55</v>
        <stp/>
        <stp>##V3_BDPV12</stp>
        <stp>ERF FP Equity</stp>
        <stp>LAST_PRICE</stp>
        <stp>[Crispin Spreadsheet.xlsx]OEI!R106C7</stp>
        <tr r="G106" s="1"/>
      </tp>
      <tp>
        <v>57</v>
        <stp/>
        <stp>##V3_BDPV12</stp>
        <stp>JSE LN Equity</stp>
        <stp>LAST_PRICE</stp>
        <stp>[Crispin Spreadsheet.xlsx]OEI!R545C7</stp>
        <tr r="G545" s="1"/>
      </tp>
      <tp>
        <v>9.7560000000000002</v>
        <stp/>
        <stp>##V3_BDPV12</stp>
        <stp>ACA FP Equity</stp>
        <stp>LAST_PRICE</stp>
        <stp>[Crispin Spreadsheet.xlsx]OEI!R101C7</stp>
        <tr r="G101" s="1"/>
      </tp>
      <tp>
        <v>118</v>
        <stp/>
        <stp>##V3_BDPV12</stp>
        <stp>GNC LN Equity</stp>
        <stp>LAST_PRICE</stp>
        <stp>[Crispin Spreadsheet.xlsx]OEI!R513C7</stp>
        <tr r="G513" s="1"/>
      </tp>
      <tp>
        <v>1262.82</v>
        <stp/>
        <stp>##V3_BDPV12</stp>
        <stp>CMG US Equity</stp>
        <stp>LAST_PRICE</stp>
        <stp>[Crispin Spreadsheet.xlsx]OEI!R677C7</stp>
        <tr r="G677" s="1"/>
      </tp>
      <tp>
        <v>5.9</v>
        <stp/>
        <stp>##V3_BDPV12</stp>
        <stp>TKA GY Equity</stp>
        <stp>LAST_PRICE</stp>
        <stp>[Crispin Spreadsheet.xlsx]OEI!R191C7</stp>
        <tr r="G191" s="1"/>
      </tp>
      <tp>
        <v>14.04</v>
        <stp/>
        <stp>##V3_BDPV12</stp>
        <stp>APA US Equity</stp>
        <stp>LAST_PRICE</stp>
        <stp>[Crispin Spreadsheet.xlsx]OEI!R661C7</stp>
        <tr r="G661" s="1"/>
      </tp>
      <tp>
        <v>15.5</v>
        <stp/>
        <stp>##V3_BDPV12</stp>
        <stp>RYA LN Equity</stp>
        <stp>LAST_PRICE</stp>
        <stp>[Crispin Spreadsheet.xlsx]OEI!R601C7</stp>
        <tr r="G601" s="1"/>
      </tp>
      <tp>
        <v>6.98</v>
        <stp/>
        <stp>##V3_BDPV12</stp>
        <stp>KGC US Equity</stp>
        <stp>LAST_PRICE</stp>
        <stp>[Crispin Spreadsheet.xlsx]OEI!R733C7</stp>
        <tr r="G733" s="1"/>
      </tp>
      <tp>
        <v>11.53</v>
        <stp/>
        <stp>##V3_BDPV12</stp>
        <stp>HPE US Equity</stp>
        <stp>LAST_PRICE</stp>
        <stp>[Crispin Spreadsheet.xlsx]OEI!R725C7</stp>
        <tr r="G725" s="1"/>
      </tp>
      <tp>
        <v>113.2</v>
        <stp/>
        <stp>##V3_BDPV12</stp>
        <stp>VEC LN Equity</stp>
        <stp>LAST_PRICE</stp>
        <stp>[Crispin Spreadsheet.xlsx]OEI!R633C7</stp>
        <tr r="G633" s="1"/>
      </tp>
      <tp>
        <v>2829</v>
        <stp/>
        <stp>##V3_BDPV12</stp>
        <stp>8001 JT Equity</stp>
        <stp>LAST_PRICE</stp>
        <stp>[Crispin Spreadsheet.xlsx]SWAN!R50C7</stp>
        <tr r="G50" s="3"/>
      </tp>
      <tp>
        <v>7.55</v>
        <stp/>
        <stp>##V3_BDPV12</stp>
        <stp>COTY US Equity</stp>
        <stp>LAST_PRICE</stp>
        <stp>[Crispin Spreadsheet.xlsx]OEI!R687C7</stp>
        <tr r="G687" s="1"/>
      </tp>
      <tp>
        <v>482.88</v>
        <stp/>
        <stp>##V3_BDPV12</stp>
        <stp>NFLX US Equity</stp>
        <stp>LAST_PRICE</stp>
        <stp>[Crispin Spreadsheet.xlsx]OEI!R756C7</stp>
        <tr r="G756" s="1"/>
      </tp>
      <tp t="s">
        <v>JPY</v>
        <stp/>
        <stp>##V3_BDPV12</stp>
        <stp>6395 JT Equity</stp>
        <stp>CRNCY</stp>
        <stp>[Crispin Spreadsheet.xlsx]OEI!R307C4</stp>
        <tr r="D307" s="1"/>
      </tp>
      <tp>
        <v>12940</v>
        <stp/>
        <stp>##V3_BDPV12</stp>
        <stp>FLTR LN Equity</stp>
        <stp>PX_YEST_CLOSE</stp>
        <stp>[Crispin Spreadsheet.xlsx]SWAN!R91C6</stp>
        <tr r="F91" s="3"/>
      </tp>
      <tp t="s">
        <v>NOK</v>
        <stp/>
        <stp>##V3_BDPV12</stp>
        <stp>NODL NO Equity</stp>
        <stp>CRNCY</stp>
        <stp>[Crispin Spreadsheet.xlsx]FDXC!R33C4</stp>
        <tr r="D33" s="8"/>
      </tp>
      <tp t="s">
        <v>EUR</v>
        <stp/>
        <stp>##V3_BDPV12</stp>
        <stp>UN01 GY Equity</stp>
        <stp>CRNCY</stp>
        <stp>[Crispin Spreadsheet.xlsx]OEI!R193C4</stp>
        <tr r="D193" s="1"/>
      </tp>
      <tp t="s">
        <v>JPY</v>
        <stp/>
        <stp>##V3_BDPV12</stp>
        <stp>8871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Spreadsheet.xlsx]OEI!R276C4</stp>
        <tr r="D276" s="1"/>
      </tp>
      <tp>
        <v>11.1</v>
        <stp/>
        <stp>##V3_BDPV12</stp>
        <stp>2689 HK Equity</stp>
        <stp>PX_YEST_CLOSE</stp>
        <stp>[Crispin Spreadsheet.xlsx]OEI!R217C6</stp>
        <tr r="F217" s="1"/>
      </tp>
      <tp>
        <v>194.1</v>
        <stp/>
        <stp>##V3_BDPV12</stp>
        <stp>DRLCO DC Equity</stp>
        <stp>PX_YEST_CLOSE</stp>
        <stp>[Crispin Spreadsheet.xlsx]SWAN!R24C6</stp>
        <tr r="F24" s="3"/>
      </tp>
      <tp>
        <v>36.68</v>
        <stp/>
        <stp>##V3_BDPV12</stp>
        <stp>VSAT US Equity</stp>
        <stp>PX_YEST_CLOSE</stp>
        <stp>[Crispin Spreadsheet.xlsx]FDXC!R74C6</stp>
        <tr r="F74" s="8"/>
      </tp>
      <tp t="s">
        <v>US 10YR NOTE (CBT)Dec20</v>
        <stp/>
        <stp>##V3_BDPV12</stp>
        <stp>TYA Comdty</stp>
        <stp>NAME</stp>
        <stp>[Crispin Spreadsheet.xlsx]OEI!R827C5</stp>
        <tr r="E827" s="1"/>
      </tp>
      <tp>
        <v>8.52</v>
        <stp/>
        <stp>##V3_BDPV12</stp>
        <stp>EURN US Equity</stp>
        <stp>LAST_PRICE</stp>
        <stp>[Crispin Spreadsheet.xlsx]SWAN!R133C7</stp>
        <tr r="G133" s="3"/>
      </tp>
      <tp>
        <v>8.5364000000000004</v>
        <stp/>
        <stp>##V3_BDPV12</stp>
        <stp>USDSEK Curncy</stp>
        <stp>LAST_PRICE</stp>
        <stp>[Crispin Spreadsheet.xlsx]OEI!R853C7</stp>
        <tr r="G853" s="1"/>
      </tp>
      <tp>
        <v>1194</v>
        <stp/>
        <stp>##V3_BDPV12</stp>
        <stp>VWS DC Equity</stp>
        <stp>LAST_PRICE</stp>
        <stp>[Crispin Spreadsheet.xlsx]OEI!R69C7</stp>
        <tr r="G69" s="1"/>
      </tp>
      <tp>
        <v>42.81</v>
        <stp/>
        <stp>##V3_BDPV12</stp>
        <stp>BNP FP Equity</stp>
        <stp>LAST_PRICE</stp>
        <stp>[Crispin Spreadsheet.xlsx]OEI!R93C7</stp>
        <tr r="G93" s="1"/>
      </tp>
      <tp>
        <v>37.9</v>
        <stp/>
        <stp>##V3_BDPV12</stp>
        <stp>WOW AU Equity</stp>
        <stp>LAST_PRICE</stp>
        <stp>[Crispin Spreadsheet.xlsx]OEI!R27C7</stp>
        <tr r="G27" s="1"/>
      </tp>
      <tp>
        <v>6.5747999999999998</v>
        <stp/>
        <stp>##V3_BDPV12</stp>
        <stp>USDCNH Curncy</stp>
        <stp>LAST_PRICE</stp>
        <stp>[Crispin Spreadsheet.xlsx]OEI!R883C7</stp>
        <tr r="G883" s="1"/>
      </tp>
      <tp>
        <v>1.54728</v>
        <stp/>
        <stp>##V3_BDPV12</stp>
        <stp>EURCAD Curncy</stp>
        <stp>LAST_PRICE</stp>
        <stp>[Crispin Spreadsheet.xlsx]ALEG!R9C13</stp>
        <tr r="M9" s="5"/>
      </tp>
      <tp>
        <v>147.93</v>
        <stp/>
        <stp>##V3_BDPV12</stp>
        <stp>PPG US Equity</stp>
        <stp>LAST_PRICE</stp>
        <stp>[Crispin Spreadsheet.xlsx]OEI!R774C7</stp>
        <tr r="G774" s="1"/>
      </tp>
      <tp>
        <v>67</v>
        <stp/>
        <stp>##V3_BDPV12</stp>
        <stp>OBD LN Equity</stp>
        <stp>LAST_PRICE</stp>
        <stp>[Crispin Spreadsheet.xlsx]OEI!R567C7</stp>
        <tr r="G567" s="1"/>
      </tp>
      <tp>
        <v>593.5</v>
        <stp/>
        <stp>##V3_BDPV12</stp>
        <stp>AGK LN Equity</stp>
        <stp>LAST_PRICE</stp>
        <stp>[Crispin Spreadsheet.xlsx]OEI!R448C7</stp>
        <tr r="G448" s="1"/>
      </tp>
      <tp>
        <v>2129</v>
        <stp/>
        <stp>##V3_BDPV12</stp>
        <stp>ABF LN Equity</stp>
        <stp>LAST_PRICE</stp>
        <stp>[Crispin Spreadsheet.xlsx]OEI!R455C7</stp>
        <tr r="G455" s="1"/>
      </tp>
      <tp>
        <v>4736</v>
        <stp/>
        <stp>##V3_BDPV12</stp>
        <stp>BKG LN Equity</stp>
        <stp>LAST_PRICE</stp>
        <stp>[Crispin Spreadsheet.xlsx]OEI!R464C7</stp>
        <tr r="G464" s="1"/>
      </tp>
      <tp>
        <v>159.9</v>
        <stp/>
        <stp>##V3_BDPV12</stp>
        <stp>CNE LN Equity</stp>
        <stp>LAST_PRICE</stp>
        <stp>[Crispin Spreadsheet.xlsx]OEI!R476C7</stp>
        <tr r="G476" s="1"/>
      </tp>
      <tp>
        <v>5588</v>
        <stp/>
        <stp>##V3_BDPV12</stp>
        <stp>DCC LN Equity</stp>
        <stp>LAST_PRICE</stp>
        <stp>[Crispin Spreadsheet.xlsx]OEI!R490C7</stp>
        <tr r="G490" s="1"/>
      </tp>
      <tp>
        <v>111.76</v>
        <stp/>
        <stp>##V3_BDPV12</stp>
        <stp>SIE GY Equity</stp>
        <stp>LAST_PRICE</stp>
        <stp>[Crispin Spreadsheet.xlsx]OEI!R186C7</stp>
        <tr r="G186" s="1"/>
      </tp>
      <tp>
        <v>35.4</v>
        <stp/>
        <stp>##V3_BDPV12</stp>
        <stp>SKG ID Equity</stp>
        <stp>LAST_PRICE</stp>
        <stp>[Crispin Spreadsheet.xlsx]OEI!R234C7</stp>
        <tr r="G234" s="1"/>
      </tp>
      <tp>
        <v>220.1</v>
        <stp/>
        <stp>##V3_BDPV12</stp>
        <stp>SBRY LN Equity</stp>
        <stp>LAST_PRICE</stp>
        <stp>[Crispin Spreadsheet.xlsx]OEI!R544C7</stp>
        <tr r="G544" s="1"/>
      </tp>
      <tp>
        <v>1694.5</v>
        <stp/>
        <stp>##V3_BDPV12</stp>
        <stp>BRBY LN Equity</stp>
        <stp>LAST_PRICE</stp>
        <stp>[Crispin Spreadsheet.xlsx]OEI!R474C7</stp>
        <tr r="G474" s="1"/>
      </tp>
      <tp t="s">
        <v>ARS</v>
        <stp/>
        <stp>##V3_BDPV12</stp>
        <stp>ARARGE4502J2 Govt</stp>
        <stp>CRNCY</stp>
        <stp>[Crispin Spreadsheet.xlsx]SWAN!R154C4</stp>
        <tr r="D154" s="3"/>
      </tp>
      <tp>
        <v>158</v>
        <stp/>
        <stp>##V3_BDPV12</stp>
        <stp>8848 JT Equity</stp>
        <stp>LAST_PRICE</stp>
        <stp>[Crispin Spreadsheet.xlsx]ALEG!R23C7</stp>
        <tr r="G23" s="5"/>
      </tp>
      <tp>
        <v>42.3</v>
        <stp/>
        <stp>##V3_BDPV12</stp>
        <stp>FWONK US Equity</stp>
        <stp>LAST_PRICE</stp>
        <stp>[Crispin Spreadsheet.xlsx]OEI!R740C7</stp>
        <tr r="G740" s="1"/>
      </tp>
      <tp t="s">
        <v>GBp</v>
        <stp/>
        <stp>##V3_BDPV12</stp>
        <stp>HWDN LN Equity</stp>
        <stp>CRNCY</stp>
        <stp>[Crispin Spreadsheet.xlsx]FDXC!R51C4</stp>
        <tr r="D51" s="8"/>
      </tp>
      <tp>
        <v>2424</v>
        <stp/>
        <stp>##V3_BDPV12</stp>
        <stp>FEVR LN Equity</stp>
        <stp>PX_YEST_CLOSE</stp>
        <stp>[Crispin Spreadsheet.xlsx]SWAN!R90C6</stp>
        <tr r="F90" s="3"/>
      </tp>
      <tp t="s">
        <v>JPY</v>
        <stp/>
        <stp>##V3_BDPV12</stp>
        <stp>6954 JT Equity</stp>
        <stp>CRNCY</stp>
        <stp>[Crispin Spreadsheet.xlsx]OEI!R268C4</stp>
        <tr r="D268" s="1"/>
      </tp>
      <tp t="s">
        <v>JPY</v>
        <stp/>
        <stp>##V3_BDPV12</stp>
        <stp>8951 JT Equity</stp>
        <stp>CRNCY</stp>
        <stp>[Crispin Spreadsheet.xlsx]OEI!R288C4</stp>
        <tr r="D288" s="1"/>
      </tp>
      <tp>
        <v>120.25</v>
        <stp/>
        <stp>##V3_BDPV12</stp>
        <stp>MTRO LN Equity</stp>
        <stp>LAST_PRICE</stp>
        <stp>[Crispin Spreadsheet.xlsx]SWAN!R108C7</stp>
        <tr r="G108" s="3"/>
      </tp>
      <tp>
        <v>150.19999999999999</v>
        <stp/>
        <stp>##V3_BDPV12</stp>
        <stp>BARC LN Equity</stp>
        <stp>PX_YEST_CLOSE</stp>
        <stp>[Crispin Spreadsheet.xlsx]SWAN!R84C6</stp>
        <tr r="F84" s="3"/>
      </tp>
      <tp t="s">
        <v>USD</v>
        <stp/>
        <stp>##V3_BDPV12</stp>
        <stp>SLCJY US Equity</stp>
        <stp>CRNCY</stp>
        <stp>[Crispin Spreadsheet.xlsx]ALEG!R69C4</stp>
        <tr r="D69" s="5"/>
      </tp>
      <tp t="s">
        <v>EURO-BUND FUTURE  Dec20</v>
        <stp/>
        <stp>##V3_BDPV12</stp>
        <stp>RXA Comdty</stp>
        <stp>NAME</stp>
        <stp>[Crispin Spreadsheet.xlsx]OEI!R825C5</stp>
        <tr r="E825" s="1"/>
      </tp>
      <tp>
        <v>205.5</v>
        <stp/>
        <stp>##V3_BDPV12</stp>
        <stp>AKERBP NO Equity</stp>
        <stp>LAST_PRICE</stp>
        <stp>[Crispin Spreadsheet.xlsx]OEI!R334C7</stp>
        <tr r="G334" s="1"/>
      </tp>
      <tp>
        <v>75.600800000000007</v>
        <stp/>
        <stp>##V3_BDPV12</stp>
        <stp>USDRUB Curncy</stp>
        <stp>LAST_PRICE</stp>
        <stp>[Crispin Spreadsheet.xlsx]OEI!R880C7</stp>
        <tr r="G880" s="1"/>
      </tp>
      <tp>
        <v>6.5747999999999998</v>
        <stp/>
        <stp>##V3_BDPV12</stp>
        <stp>USDCNH Curncy</stp>
        <stp>LAST_PRICE</stp>
        <stp>[Crispin Spreadsheet.xlsx]OEI!R860C7</stp>
        <tr r="G860" s="1"/>
      </tp>
      <tp>
        <v>24.48</v>
        <stp/>
        <stp>##V3_BDPV12</stp>
        <stp>WIE AV Equity</stp>
        <stp>LAST_PRICE</stp>
        <stp>[Crispin Spreadsheet.xlsx]OEI!R31C7</stp>
        <tr r="G31" s="1"/>
      </tp>
      <tp>
        <v>97.2</v>
        <stp/>
        <stp>##V3_BDPV12</stp>
        <stp>IPF LN Equity</stp>
        <stp>LAST_PRICE</stp>
        <stp>[Crispin Spreadsheet.xlsx]OEI!R534C7</stp>
        <tr r="G534" s="1"/>
      </tp>
      <tp>
        <v>1490.5</v>
        <stp/>
        <stp>##V3_BDPV12</stp>
        <stp>IMB LN Equity</stp>
        <stp>LAST_PRICE</stp>
        <stp>[Crispin Spreadsheet.xlsx]OEI!R530C7</stp>
        <tr r="G530" s="1"/>
      </tp>
      <tp>
        <v>808</v>
        <stp/>
        <stp>##V3_BDPV12</stp>
        <stp>IGG LN Equity</stp>
        <stp>LAST_PRICE</stp>
        <stp>[Crispin Spreadsheet.xlsx]OEI!R525C7</stp>
        <tr r="G525" s="1"/>
      </tp>
      <tp>
        <v>9.4250000000000007</v>
        <stp/>
        <stp>##V3_BDPV12</stp>
        <stp>DBK GY Equity</stp>
        <stp>LAST_PRICE</stp>
        <stp>[Crispin Spreadsheet.xlsx]OEI!R159C7</stp>
        <tr r="G159" s="1"/>
      </tp>
      <tp>
        <v>18.920000000000002</v>
        <stp/>
        <stp>##V3_BDPV12</stp>
        <stp>DEC FP Equity</stp>
        <stp>LAST_PRICE</stp>
        <stp>[Crispin Spreadsheet.xlsx]OEI!R111C7</stp>
        <tr r="G111" s="1"/>
      </tp>
      <tp>
        <v>12.45</v>
        <stp/>
        <stp>##V3_BDPV12</stp>
        <stp>MTC LN Equity</stp>
        <stp>LAST_PRICE</stp>
        <stp>[Crispin Spreadsheet.xlsx]OEI!R561C7</stp>
        <tr r="G561" s="1"/>
      </tp>
      <tp>
        <v>221.5</v>
        <stp/>
        <stp>##V3_BDPV12</stp>
        <stp>MAB LN Equity</stp>
        <stp>LAST_PRICE</stp>
        <stp>[Crispin Spreadsheet.xlsx]OEI!R560C7</stp>
        <tr r="G560" s="1"/>
      </tp>
      <tp>
        <v>54.4</v>
        <stp/>
        <stp>##V3_BDPV12</stp>
        <stp>HDG NA Equity</stp>
        <stp>LAST_PRICE</stp>
        <stp>[Crispin Spreadsheet.xlsx]OEI!R325C7</stp>
        <tr r="G325" s="1"/>
      </tp>
      <tp>
        <v>615.41</v>
        <stp/>
        <stp>##V3_BDPV12</stp>
        <stp>TDG US Equity</stp>
        <stp>LAST_PRICE</stp>
        <stp>[Crispin Spreadsheet.xlsx]OEI!R795C7</stp>
        <tr r="G795" s="1"/>
      </tp>
      <tp>
        <v>28.61</v>
        <stp/>
        <stp>##V3_BDPV12</stp>
        <stp>WFC US Equity</stp>
        <stp>LAST_PRICE</stp>
        <stp>[Crispin Spreadsheet.xlsx]OEI!R811C7</stp>
        <tr r="G811" s="1"/>
      </tp>
      <tp>
        <v>1371.5</v>
        <stp/>
        <stp>##V3_BDPV12</stp>
        <stp>CPG LN Equity</stp>
        <stp>LAST_PRICE</stp>
        <stp>[Crispin Spreadsheet.xlsx]OEI!R485C7</stp>
        <tr r="G485" s="1"/>
      </tp>
      <tp>
        <v>122.75</v>
        <stp/>
        <stp>##V3_BDPV12</stp>
        <stp>EMG LN Equity</stp>
        <stp>LAST_PRICE</stp>
        <stp>[Crispin Spreadsheet.xlsx]OEI!R555C7</stp>
        <tr r="G555" s="1"/>
      </tp>
      <tp>
        <v>824.4</v>
        <stp/>
        <stp>##V3_BDPV12</stp>
        <stp>EZJ LN Equity</stp>
        <stp>LAST_PRICE</stp>
        <stp>[Crispin Spreadsheet.xlsx]OEI!R498C7</stp>
        <tr r="G498" s="1"/>
      </tp>
      <tp>
        <v>15.49</v>
        <stp/>
        <stp>##V3_BDPV12</stp>
        <stp>RYA ID Equity</stp>
        <stp>LAST_PRICE</stp>
        <stp>[Crispin Spreadsheet.xlsx]OEI!R233C7</stp>
        <tr r="G233" s="1"/>
      </tp>
      <tp>
        <v>75.790000000000006</v>
        <stp/>
        <stp>##V3_BDPV12</stp>
        <stp>TCEHY US Equity</stp>
        <stp>LAST_PRICE</stp>
        <stp>[Crispin Spreadsheet.xlsx]OEI!R791C7</stp>
        <tr r="G791" s="1"/>
      </tp>
      <tp>
        <v>213.14</v>
        <stp/>
        <stp>##V3_BDPV12</stp>
        <stp>WDAY US Equity</stp>
        <stp>LAST_PRICE</stp>
        <stp>[Crispin Spreadsheet.xlsx]OEI!R815C7</stp>
        <tr r="G815" s="1"/>
      </tp>
      <tp>
        <v>36.68</v>
        <stp/>
        <stp>##V3_BDPV12</stp>
        <stp>VSAT US Equity</stp>
        <stp>LAST_PRICE</stp>
        <stp>[Crispin Spreadsheet.xlsx]OEI!R808C7</stp>
        <tr r="G808" s="1"/>
      </tp>
      <tp>
        <v>158</v>
        <stp/>
        <stp>##V3_BDPV12</stp>
        <stp>8848 JT Equity</stp>
        <stp>LAST_PRICE</stp>
        <stp>[Crispin Spreadsheet.xlsx]FDXC!R26C7</stp>
        <tr r="G26" s="8"/>
      </tp>
      <tp>
        <v>496.6</v>
        <stp/>
        <stp>##V3_BDPV12</stp>
        <stp>AVST LN Equity</stp>
        <stp>LAST_PRICE</stp>
        <stp>[Crispin Spreadsheet.xlsx]OEI!R458C7</stp>
        <tr r="G458" s="1"/>
      </tp>
      <tp>
        <v>699</v>
        <stp/>
        <stp>##V3_BDPV12</stp>
        <stp>DMGT LN Equity</stp>
        <stp>LAST_PRICE</stp>
        <stp>[Crispin Spreadsheet.xlsx]OEI!R488C7</stp>
        <tr r="G488" s="1"/>
      </tp>
      <tp>
        <v>3.54</v>
        <stp/>
        <stp>##V3_BDPV12</stp>
        <stp>HUNT NO Equity</stp>
        <stp>LAST_PRICE</stp>
        <stp>[Crispin Spreadsheet.xlsx]OEI!R338C7</stp>
        <tr r="G338" s="1"/>
      </tp>
      <tp t="s">
        <v>JPY</v>
        <stp/>
        <stp>##V3_BDPV12</stp>
        <stp>9684 JT Equity</stp>
        <stp>CRNCY</stp>
        <stp>[Crispin Spreadsheet.xlsx]OEI!R304C4</stp>
        <tr r="D304" s="1"/>
      </tp>
      <tp>
        <v>7.79</v>
        <stp/>
        <stp>##V3_BDPV12</stp>
        <stp>2899 HK Equity</stp>
        <stp>PX_YEST_CLOSE</stp>
        <stp>[Crispin Spreadsheet.xlsx]OEI!R214C6</stp>
        <tr r="F214" s="1"/>
      </tp>
      <tp t="s">
        <v>JPY</v>
        <stp/>
        <stp>##V3_BDPV12</stp>
        <stp>6753 JT Equity</stp>
        <stp>CRNCY</stp>
        <stp>[Crispin Spreadsheet.xlsx]OEI!R299C4</stp>
        <tr r="D299" s="1"/>
      </tp>
      <tp t="s">
        <v>JPY</v>
        <stp/>
        <stp>##V3_BDPV12</stp>
        <stp>6383 JT Equity</stp>
        <stp>CRNCY</stp>
        <stp>[Crispin Spreadsheet.xlsx]OEI!R264C4</stp>
        <tr r="D264" s="1"/>
      </tp>
      <tp>
        <v>36.68</v>
        <stp/>
        <stp>##V3_BDPV12</stp>
        <stp>VSAT US Equity</stp>
        <stp>PX_YEST_CLOSE</stp>
        <stp>[Crispin Spreadsheet.xlsx]ALEG!R72C6</stp>
        <tr r="F72" s="5"/>
      </tp>
      <tp>
        <v>210.8</v>
        <stp/>
        <stp>##V3_BDPV12</stp>
        <stp>AKERBP NO Equity</stp>
        <stp>PX_YEST_CLOSE</stp>
        <stp>[Crispin Spreadsheet.xlsx]OPUS!R36C6</stp>
        <tr r="F36" s="6"/>
      </tp>
      <tp t="s">
        <v>GBp</v>
        <stp/>
        <stp>##V3_BDPV12</stp>
        <stp>ASHM LN Equity</stp>
        <stp>CRNCY</stp>
        <stp>[Crispin Spreadsheet.xlsx]SWAN!R81C4</stp>
        <tr r="D81" s="3"/>
      </tp>
      <tp>
        <v>539.79999999999995</v>
        <stp/>
        <stp>##V3_BDPV12</stp>
        <stp>AUTO LN Equity</stp>
        <stp>PX_YEST_CLOSE</stp>
        <stp>[Crispin Spreadsheet.xlsx]SWAN!R83C6</stp>
        <tr r="F83" s="3"/>
      </tp>
      <tp>
        <v>946</v>
        <stp/>
        <stp>##V3_BDPV12</stp>
        <stp>PGHN SW Equity</stp>
        <stp>PX_YEST_CLOSE</stp>
        <stp>[Crispin Spreadsheet.xlsx]SWAN!R76C6</stp>
        <tr r="F76" s="3"/>
      </tp>
      <tp>
        <v>1.1882999999999999</v>
        <stp/>
        <stp>##V3_BDPV12</stp>
        <stp>EURUSD Curncy</stp>
        <stp>LAST_PRICE</stp>
        <stp>[Crispin Spreadsheet.xlsx]SWAN!R37C13</stp>
        <tr r="M37" s="3"/>
      </tp>
      <tp>
        <v>1.1882999999999999</v>
        <stp/>
        <stp>##V3_BDPV12</stp>
        <stp>EURUSD Curncy</stp>
        <stp>LAST_PRICE</stp>
        <stp>[Crispin Spreadsheet.xlsx]SWAN!R63C13</stp>
        <tr r="M63" s="3"/>
      </tp>
      <tp>
        <v>0.89166000000000001</v>
        <stp/>
        <stp>##V3_BDPV12</stp>
        <stp>EURGBp Curncy</stp>
        <stp>LAST_PRICE</stp>
        <stp>[Crispin Spreadsheet.xlsx]ALEG!R58C13</stp>
        <tr r="M58" s="5"/>
      </tp>
      <tp>
        <v>0.89166000000000001</v>
        <stp/>
        <stp>##V3_BDPV12</stp>
        <stp>EURGBp Curncy</stp>
        <stp>LAST_PRICE</stp>
        <stp>[Crispin Spreadsheet.xlsx]ALEG!R52C13</stp>
        <tr r="M52" s="5"/>
      </tp>
      <tp>
        <v>0.89166000000000001</v>
        <stp/>
        <stp>##V3_BDPV12</stp>
        <stp>EURGBp Curncy</stp>
        <stp>LAST_PRICE</stp>
        <stp>[Crispin Spreadsheet.xlsx]ALEG!R53C13</stp>
        <tr r="M53" s="5"/>
      </tp>
      <tp>
        <v>0.89166000000000001</v>
        <stp/>
        <stp>##V3_BDPV12</stp>
        <stp>EURGBp Curncy</stp>
        <stp>LAST_PRICE</stp>
        <stp>[Crispin Spreadsheet.xlsx]ALEG!R50C13</stp>
        <tr r="M50" s="5"/>
      </tp>
      <tp>
        <v>0.89166000000000001</v>
        <stp/>
        <stp>##V3_BDPV12</stp>
        <stp>EURGBp Curncy</stp>
        <stp>LAST_PRICE</stp>
        <stp>[Crispin Spreadsheet.xlsx]ALEG!R56C13</stp>
        <tr r="M56" s="5"/>
      </tp>
      <tp>
        <v>0.89166000000000001</v>
        <stp/>
        <stp>##V3_BDPV12</stp>
        <stp>EURGBp Curncy</stp>
        <stp>LAST_PRICE</stp>
        <stp>[Crispin Spreadsheet.xlsx]ALEG!R57C13</stp>
        <tr r="M57" s="5"/>
      </tp>
      <tp>
        <v>0.89166000000000001</v>
        <stp/>
        <stp>##V3_BDPV12</stp>
        <stp>EURGBp Curncy</stp>
        <stp>LAST_PRICE</stp>
        <stp>[Crispin Spreadsheet.xlsx]ALEG!R54C13</stp>
        <tr r="M54" s="5"/>
      </tp>
      <tp>
        <v>0.89166000000000001</v>
        <stp/>
        <stp>##V3_BDPV12</stp>
        <stp>EURGBp Curncy</stp>
        <stp>LAST_PRICE</stp>
        <stp>[Crispin Spreadsheet.xlsx]ALEG!R55C13</stp>
        <tr r="M55" s="5"/>
      </tp>
      <tp>
        <v>0.89166000000000001</v>
        <stp/>
        <stp>##V3_BDPV12</stp>
        <stp>EURGBp Curncy</stp>
        <stp>LAST_PRICE</stp>
        <stp>[Crispin Spreadsheet.xlsx]ALEG!R49C13</stp>
        <tr r="M49" s="5"/>
      </tp>
      <tp>
        <v>0.89166000000000001</v>
        <stp/>
        <stp>##V3_BDPV12</stp>
        <stp>EURGBp Curncy</stp>
        <stp>LAST_PRICE</stp>
        <stp>[Crispin Spreadsheet.xlsx]ALEG!R42C13</stp>
        <tr r="M42" s="5"/>
      </tp>
      <tp>
        <v>0.89166000000000001</v>
        <stp/>
        <stp>##V3_BDPV12</stp>
        <stp>EURGBp Curncy</stp>
        <stp>LAST_PRICE</stp>
        <stp>[Crispin Spreadsheet.xlsx]ALEG!R43C13</stp>
        <tr r="M43" s="5"/>
      </tp>
      <tp>
        <v>0.89166000000000001</v>
        <stp/>
        <stp>##V3_BDPV12</stp>
        <stp>EURGBp Curncy</stp>
        <stp>LAST_PRICE</stp>
        <stp>[Crispin Spreadsheet.xlsx]ALEG!R41C13</stp>
        <tr r="M41" s="5"/>
      </tp>
      <tp>
        <v>0.89166000000000001</v>
        <stp/>
        <stp>##V3_BDPV12</stp>
        <stp>EURGBp Curncy</stp>
        <stp>LAST_PRICE</stp>
        <stp>[Crispin Spreadsheet.xlsx]ALEG!R46C13</stp>
        <tr r="M46" s="5"/>
      </tp>
      <tp>
        <v>0.89166000000000001</v>
        <stp/>
        <stp>##V3_BDPV12</stp>
        <stp>EURGBp Curncy</stp>
        <stp>LAST_PRICE</stp>
        <stp>[Crispin Spreadsheet.xlsx]ALEG!R47C13</stp>
        <tr r="M47" s="5"/>
      </tp>
      <tp>
        <v>0.89166000000000001</v>
        <stp/>
        <stp>##V3_BDPV12</stp>
        <stp>EURGBp Curncy</stp>
        <stp>LAST_PRICE</stp>
        <stp>[Crispin Spreadsheet.xlsx]ALEG!R44C13</stp>
        <tr r="M44" s="5"/>
      </tp>
      <tp>
        <v>0.89166000000000001</v>
        <stp/>
        <stp>##V3_BDPV12</stp>
        <stp>EURGBp Curncy</stp>
        <stp>LAST_PRICE</stp>
        <stp>[Crispin Spreadsheet.xlsx]ALEG!R45C13</stp>
        <tr r="M45" s="5"/>
      </tp>
      <tp>
        <v>0.89166000000000001</v>
        <stp/>
        <stp>##V3_BDPV12</stp>
        <stp>EURGBp Curncy</stp>
        <stp>LAST_PRICE</stp>
        <stp>[Crispin Spreadsheet.xlsx]ALEG!R62C13</stp>
        <tr r="M62" s="5"/>
      </tp>
      <tp>
        <v>0.89166000000000001</v>
        <stp/>
        <stp>##V3_BDPV12</stp>
        <stp>EURGBp Curncy</stp>
        <stp>LAST_PRICE</stp>
        <stp>[Crispin Spreadsheet.xlsx]ALEG!R60C13</stp>
        <tr r="M60" s="5"/>
      </tp>
      <tp>
        <v>0.89166000000000001</v>
        <stp/>
        <stp>##V3_BDPV12</stp>
        <stp>EURGBp Curncy</stp>
        <stp>LAST_PRICE</stp>
        <stp>[Crispin Spreadsheet.xlsx]ALEG!R61C13</stp>
        <tr r="M61" s="5"/>
      </tp>
      <tp>
        <v>30.25</v>
        <stp/>
        <stp>##V3_BDPV12</stp>
        <stp>HUM LN Equity</stp>
        <stp>LAST_PRICE</stp>
        <stp>[Crispin Spreadsheet.xlsx]OPE!R48C7</stp>
        <tr r="G48" s="7"/>
      </tp>
      <tp>
        <v>7.7511999999999999</v>
        <stp/>
        <stp>##V3_BDPV12</stp>
        <stp>USDHKD Curncy</stp>
        <stp>LAST_PRICE</stp>
        <stp>[Crispin Spreadsheet.xlsx]OEI!R881C7</stp>
        <tr r="G881" s="1"/>
      </tp>
      <tp>
        <v>18.600000000000001</v>
        <stp/>
        <stp>##V3_BDPV12</stp>
        <stp>FMG AU Equity</stp>
        <stp>LAST_PRICE</stp>
        <stp>[Crispin Spreadsheet.xlsx]OEI!R17C7</stp>
        <tr r="G17" s="1"/>
      </tp>
      <tp>
        <v>81.63</v>
        <stp/>
        <stp>##V3_BDPV12</stp>
        <stp>RCL US Equity</stp>
        <stp>LAST_PRICE</stp>
        <stp>[Crispin Spreadsheet.xlsx]OEI!R779C7</stp>
        <tr r="G779" s="1"/>
      </tp>
      <tp>
        <v>13.5</v>
        <stp/>
        <stp>##V3_BDPV12</stp>
        <stp>IMM LN Equity</stp>
        <stp>LAST_PRICE</stp>
        <stp>[Crispin Spreadsheet.xlsx]OEI!R528C7</stp>
        <tr r="G528" s="1"/>
      </tp>
      <tp>
        <v>111.35</v>
        <stp/>
        <stp>##V3_BDPV12</stp>
        <stp>PXD US Equity</stp>
        <stp>LAST_PRICE</stp>
        <stp>[Crispin Spreadsheet.xlsx]OEI!R771C7</stp>
        <tr r="G771" s="1"/>
      </tp>
      <tp>
        <v>131.51</v>
        <stp/>
        <stp>##V3_BDPV12</stp>
        <stp>TIF US Equity</stp>
        <stp>LAST_PRICE</stp>
        <stp>[Crispin Spreadsheet.xlsx]OEI!R793C7</stp>
        <tr r="G793" s="1"/>
      </tp>
      <tp>
        <v>1381</v>
        <stp/>
        <stp>##V3_BDPV12</stp>
        <stp>ABC LN Equity</stp>
        <stp>LAST_PRICE</stp>
        <stp>[Crispin Spreadsheet.xlsx]OEI!R446C7</stp>
        <tr r="G446" s="1"/>
      </tp>
      <tp>
        <v>467.3</v>
        <stp/>
        <stp>##V3_BDPV12</stp>
        <stp>BME LN Equity</stp>
        <stp>LAST_PRICE</stp>
        <stp>[Crispin Spreadsheet.xlsx]OEI!R460C7</stp>
        <tr r="G460" s="1"/>
      </tp>
      <tp>
        <v>1312.5</v>
        <stp/>
        <stp>##V3_BDPV12</stp>
        <stp>CCL LN Equity</stp>
        <stp>LAST_PRICE</stp>
        <stp>[Crispin Spreadsheet.xlsx]OEI!R479C7</stp>
        <tr r="G479" s="1"/>
      </tp>
      <tp>
        <v>35.97</v>
        <stp/>
        <stp>##V3_BDPV12</stp>
        <stp>CNA US Equity</stp>
        <stp>LAST_PRICE</stp>
        <stp>[Crispin Spreadsheet.xlsx]OEI!R684C7</stp>
        <tr r="G684" s="1"/>
      </tp>
      <tp>
        <v>7.3540000000000001</v>
        <stp/>
        <stp>##V3_BDPV12</stp>
        <stp>SDF GY Equity</stp>
        <stp>LAST_PRICE</stp>
        <stp>[Crispin Spreadsheet.xlsx]OEI!R173C7</stp>
        <tr r="G173" s="1"/>
      </tp>
      <tp>
        <v>124.42</v>
        <stp/>
        <stp>##V3_BDPV12</stp>
        <stp>IBM US Equity</stp>
        <stp>LAST_PRICE</stp>
        <stp>[Crispin Spreadsheet.xlsx]OEI!R728C7</stp>
        <tr r="G728" s="1"/>
      </tp>
      <tp>
        <v>3.28</v>
        <stp/>
        <stp>##V3_BDPV12</stp>
        <stp>BBAR US Equity</stp>
        <stp>LAST_PRICE</stp>
        <stp>[Crispin Spreadsheet.xlsx]OEI!R669C7</stp>
        <tr r="G669" s="1"/>
      </tp>
      <tp t="s">
        <v>ARS</v>
        <stp/>
        <stp>##V3_BDPV12</stp>
        <stp>ARARGE3208L3 Govt</stp>
        <stp>CRNCY</stp>
        <stp>[Crispin Spreadsheet.xlsx]SWAN!R153C4</stp>
        <tr r="D153" s="3"/>
      </tp>
      <tp>
        <v>13335</v>
        <stp/>
        <stp>##V3_BDPV12</stp>
        <stp>FLTR LN Equity</stp>
        <stp>LAST_PRICE</stp>
        <stp>[Crispin Spreadsheet.xlsx]OEI!R569C7</stp>
        <tr r="G569" s="1"/>
      </tp>
      <tp>
        <v>11.66</v>
        <stp/>
        <stp>##V3_BDPV12</stp>
        <stp>MTDR US Equity</stp>
        <stp>LAST_PRICE</stp>
        <stp>[Crispin Spreadsheet.xlsx]OEI!R749C7</stp>
        <tr r="G749" s="1"/>
      </tp>
      <tp>
        <v>4.13</v>
        <stp/>
        <stp>##V3_BDPV12</stp>
        <stp>3328 HK Equity</stp>
        <stp>PX_YEST_CLOSE</stp>
        <stp>[Crispin Spreadsheet.xlsx]OEI!R208C6</stp>
        <tr r="F208" s="1"/>
      </tp>
      <tp t="s">
        <v>JPY</v>
        <stp/>
        <stp>##V3_BDPV12</stp>
        <stp>3099 JT Equity</stp>
        <stp>CRNCY</stp>
        <stp>[Crispin Spreadsheet.xlsx]OEI!R272C4</stp>
        <tr r="D272" s="1"/>
      </tp>
      <tp t="s">
        <v>JPY</v>
        <stp/>
        <stp>##V3_BDPV12</stp>
        <stp>4689 JT Equity</stp>
        <stp>CRNCY</stp>
        <stp>[Crispin Spreadsheet.xlsx]OEI!R313C4</stp>
        <tr r="D313" s="1"/>
      </tp>
      <tp t="s">
        <v>EUR</v>
        <stp/>
        <stp>##V3_BDPV12</stp>
        <stp>CNHI IM Equity</stp>
        <stp>CRNCY</stp>
        <stp>[Crispin Spreadsheet.xlsx]SWAN!R45C4</stp>
        <tr r="D45" s="3"/>
      </tp>
      <tp>
        <v>12940</v>
        <stp/>
        <stp>##V3_BDPV12</stp>
        <stp>FLTR LN Equity</stp>
        <stp>PX_YEST_CLOSE</stp>
        <stp>[Crispin Spreadsheet.xlsx]FDXC!R49C6</stp>
        <tr r="F49" s="8"/>
      </tp>
      <tp>
        <v>0.75039999999999996</v>
        <stp/>
        <stp>##V3_BDPV12</stp>
        <stp>USDGBp Curncy</stp>
        <stp>LAST_PRICE</stp>
        <stp>[Crispin Spreadsheet.xlsx]FDXC!R60C13</stp>
        <tr r="M60" s="8"/>
      </tp>
      <tp>
        <v>0.75039999999999996</v>
        <stp/>
        <stp>##V3_BDPV12</stp>
        <stp>USDGBp Curncy</stp>
        <stp>LAST_PRICE</stp>
        <stp>[Crispin Spreadsheet.xlsx]FDXC!R62C13</stp>
        <tr r="M62" s="8"/>
      </tp>
      <tp>
        <v>0.75039999999999996</v>
        <stp/>
        <stp>##V3_BDPV12</stp>
        <stp>USDGBp Curncy</stp>
        <stp>LAST_PRICE</stp>
        <stp>[Crispin Spreadsheet.xlsx]FDXC!R63C13</stp>
        <tr r="M63" s="8"/>
      </tp>
      <tp>
        <v>0.75039999999999996</v>
        <stp/>
        <stp>##V3_BDPV12</stp>
        <stp>USDGBp Curncy</stp>
        <stp>LAST_PRICE</stp>
        <stp>[Crispin Spreadsheet.xlsx]FDXC!R64C13</stp>
        <tr r="M64" s="8"/>
      </tp>
      <tp>
        <v>0.75039999999999996</v>
        <stp/>
        <stp>##V3_BDPV12</stp>
        <stp>USDGBp Curncy</stp>
        <stp>LAST_PRICE</stp>
        <stp>[Crispin Spreadsheet.xlsx]FDXC!R48C13</stp>
        <tr r="M48" s="8"/>
      </tp>
      <tp>
        <v>0.75039999999999996</v>
        <stp/>
        <stp>##V3_BDPV12</stp>
        <stp>USDGBp Curncy</stp>
        <stp>LAST_PRICE</stp>
        <stp>[Crispin Spreadsheet.xlsx]FDXC!R49C13</stp>
        <tr r="M49" s="8"/>
      </tp>
      <tp>
        <v>0.75039999999999996</v>
        <stp/>
        <stp>##V3_BDPV12</stp>
        <stp>USDGBp Curncy</stp>
        <stp>LAST_PRICE</stp>
        <stp>[Crispin Spreadsheet.xlsx]FDXC!R44C13</stp>
        <tr r="M44" s="8"/>
      </tp>
      <tp>
        <v>0.75039999999999996</v>
        <stp/>
        <stp>##V3_BDPV12</stp>
        <stp>USDGBp Curncy</stp>
        <stp>LAST_PRICE</stp>
        <stp>[Crispin Spreadsheet.xlsx]FDXC!R45C13</stp>
        <tr r="M45" s="8"/>
      </tp>
      <tp>
        <v>0.75039999999999996</v>
        <stp/>
        <stp>##V3_BDPV12</stp>
        <stp>USDGBp Curncy</stp>
        <stp>LAST_PRICE</stp>
        <stp>[Crispin Spreadsheet.xlsx]FDXC!R46C13</stp>
        <tr r="M46" s="8"/>
      </tp>
      <tp>
        <v>0.75039999999999996</v>
        <stp/>
        <stp>##V3_BDPV12</stp>
        <stp>USDGBp Curncy</stp>
        <stp>LAST_PRICE</stp>
        <stp>[Crispin Spreadsheet.xlsx]FDXC!R47C13</stp>
        <tr r="M47" s="8"/>
      </tp>
      <tp>
        <v>0.75039999999999996</v>
        <stp/>
        <stp>##V3_BDPV12</stp>
        <stp>USDGBp Curncy</stp>
        <stp>LAST_PRICE</stp>
        <stp>[Crispin Spreadsheet.xlsx]FDXC!R58C13</stp>
        <tr r="M58" s="8"/>
      </tp>
      <tp>
        <v>0.75039999999999996</v>
        <stp/>
        <stp>##V3_BDPV12</stp>
        <stp>USDGBp Curncy</stp>
        <stp>LAST_PRICE</stp>
        <stp>[Crispin Spreadsheet.xlsx]FDXC!R59C13</stp>
        <tr r="M59" s="8"/>
      </tp>
      <tp>
        <v>0.75039999999999996</v>
        <stp/>
        <stp>##V3_BDPV12</stp>
        <stp>USDGBp Curncy</stp>
        <stp>LAST_PRICE</stp>
        <stp>[Crispin Spreadsheet.xlsx]FDXC!R50C13</stp>
        <tr r="M50" s="8"/>
      </tp>
      <tp>
        <v>0.75039999999999996</v>
        <stp/>
        <stp>##V3_BDPV12</stp>
        <stp>USDGBp Curncy</stp>
        <stp>LAST_PRICE</stp>
        <stp>[Crispin Spreadsheet.xlsx]FDXC!R51C13</stp>
        <tr r="M51" s="8"/>
      </tp>
      <tp>
        <v>0.75039999999999996</v>
        <stp/>
        <stp>##V3_BDPV12</stp>
        <stp>USDGBp Curncy</stp>
        <stp>LAST_PRICE</stp>
        <stp>[Crispin Spreadsheet.xlsx]FDXC!R52C13</stp>
        <tr r="M52" s="8"/>
      </tp>
      <tp>
        <v>0.75039999999999996</v>
        <stp/>
        <stp>##V3_BDPV12</stp>
        <stp>USDGBp Curncy</stp>
        <stp>LAST_PRICE</stp>
        <stp>[Crispin Spreadsheet.xlsx]FDXC!R53C13</stp>
        <tr r="M53" s="8"/>
      </tp>
      <tp>
        <v>0.75039999999999996</v>
        <stp/>
        <stp>##V3_BDPV12</stp>
        <stp>USDGBp Curncy</stp>
        <stp>LAST_PRICE</stp>
        <stp>[Crispin Spreadsheet.xlsx]FDXC!R54C13</stp>
        <tr r="M54" s="8"/>
      </tp>
      <tp>
        <v>0.75039999999999996</v>
        <stp/>
        <stp>##V3_BDPV12</stp>
        <stp>USDGBp Curncy</stp>
        <stp>LAST_PRICE</stp>
        <stp>[Crispin Spreadsheet.xlsx]FDXC!R55C13</stp>
        <tr r="M55" s="8"/>
      </tp>
      <tp>
        <v>0.75039999999999996</v>
        <stp/>
        <stp>##V3_BDPV12</stp>
        <stp>USDGBp Curncy</stp>
        <stp>LAST_PRICE</stp>
        <stp>[Crispin Spreadsheet.xlsx]FDXC!R56C13</stp>
        <tr r="M56" s="8"/>
      </tp>
      <tp>
        <v>0.75039999999999996</v>
        <stp/>
        <stp>##V3_BDPV12</stp>
        <stp>USDGBp Curncy</stp>
        <stp>LAST_PRICE</stp>
        <stp>[Crispin Spreadsheet.xlsx]FDXC!R57C13</stp>
        <tr r="M57" s="8"/>
      </tp>
      <tp>
        <v>11.849600000000001</v>
        <stp/>
        <stp>##V3_BDPV12</stp>
        <stp>GBPNOK Curncy</stp>
        <stp>LAST_PRICE</stp>
        <stp>[Crispin Spreadsheet.xlsx]OPUS!R38C13</stp>
        <tr r="M38" s="6"/>
      </tp>
      <tp>
        <v>11.849600000000001</v>
        <stp/>
        <stp>##V3_BDPV12</stp>
        <stp>GBPNOK Curncy</stp>
        <stp>LAST_PRICE</stp>
        <stp>[Crispin Spreadsheet.xlsx]OPUS!R36C13</stp>
        <tr r="M36" s="6"/>
      </tp>
      <tp>
        <v>11.849600000000001</v>
        <stp/>
        <stp>##V3_BDPV12</stp>
        <stp>GBPNOK Curncy</stp>
        <stp>LAST_PRICE</stp>
        <stp>[Crispin Spreadsheet.xlsx]OPUS!R37C13</stp>
        <tr r="M37" s="6"/>
      </tp>
      <tp>
        <v>8.5364000000000004</v>
        <stp/>
        <stp>##V3_BDPV12</stp>
        <stp>USDSEK Curncy</stp>
        <stp>LAST_PRICE</stp>
        <stp>[Crispin Spreadsheet.xlsx]OEI!R886C7</stp>
        <tr r="G886" s="1"/>
      </tp>
      <tp>
        <v>115.6</v>
        <stp/>
        <stp>##V3_BDPV12</stp>
        <stp>DC/ LN Equity</stp>
        <stp>LAST_PRICE</stp>
        <stp>[Crispin Spreadsheet.xlsx]FDXC!R48C7</stp>
        <tr r="G48" s="8"/>
      </tp>
      <tp>
        <v>104.49</v>
        <stp/>
        <stp>##V3_BDPV12</stp>
        <stp>USDJPY Curncy</stp>
        <stp>LAST_PRICE</stp>
        <stp>[Crispin Spreadsheet.xlsx]OEI!R856C7</stp>
        <tr r="G856" s="1"/>
      </tp>
      <tp>
        <v>17.106000000000002</v>
        <stp/>
        <stp>##V3_BDPV12</stp>
        <stp>GLE FP Equity</stp>
        <stp>LAST_PRICE</stp>
        <stp>[Crispin Spreadsheet.xlsx]OEI!R131C7</stp>
        <tr r="G131" s="1"/>
      </tp>
      <tp>
        <v>369.5</v>
        <stp/>
        <stp>##V3_BDPV12</stp>
        <stp>ITM LN Equity</stp>
        <stp>LAST_PRICE</stp>
        <stp>[Crispin Spreadsheet.xlsx]OEI!R539C7</stp>
        <tr r="G539" s="1"/>
      </tp>
      <tp>
        <v>545.20000000000005</v>
        <stp/>
        <stp>##V3_BDPV12</stp>
        <stp>INF LN Equity</stp>
        <stp>LAST_PRICE</stp>
        <stp>[Crispin Spreadsheet.xlsx]OEI!R532C7</stp>
        <tr r="G532" s="1"/>
      </tp>
      <tp>
        <v>170.2</v>
        <stp/>
        <stp>##V3_BDPV12</stp>
        <stp>IAG LN Equity</stp>
        <stp>LAST_PRICE</stp>
        <stp>[Crispin Spreadsheet.xlsx]OEI!R533C7</stp>
        <tr r="G533" s="1"/>
      </tp>
      <tp>
        <v>117.79</v>
        <stp/>
        <stp>##V3_BDPV12</stp>
        <stp>SJM US Equity</stp>
        <stp>LAST_PRICE</stp>
        <stp>[Crispin Spreadsheet.xlsx]OEI!R729C7</stp>
        <tr r="G729" s="1"/>
      </tp>
      <tp>
        <v>740.5</v>
        <stp/>
        <stp>##V3_BDPV12</stp>
        <stp>LRE LN Equity</stp>
        <stp>LAST_PRICE</stp>
        <stp>[Crispin Spreadsheet.xlsx]OEI!R551C7</stp>
        <tr r="G551" s="1"/>
      </tp>
      <tp>
        <v>23.24</v>
        <stp/>
        <stp>##V3_BDPV12</stp>
        <stp>UOB SP Equity</stp>
        <stp>LAST_PRICE</stp>
        <stp>[Crispin Spreadsheet.xlsx]OEI!R366C7</stp>
        <tr r="G366" s="1"/>
      </tp>
      <tp>
        <v>11.7</v>
        <stp/>
        <stp>##V3_BDPV12</stp>
        <stp>TTM US Equity</stp>
        <stp>LAST_PRICE</stp>
        <stp>[Crispin Spreadsheet.xlsx]OEI!R789C7</stp>
        <tr r="G789" s="1"/>
      </tp>
      <tp>
        <v>164.5</v>
        <stp/>
        <stp>##V3_BDPV12</stp>
        <stp>DNB NO Equity</stp>
        <stp>LAST_PRICE</stp>
        <stp>[Crispin Spreadsheet.xlsx]OEI!R336C7</stp>
        <tr r="G336" s="1"/>
      </tp>
      <tp>
        <v>19.285</v>
        <stp/>
        <stp>##V3_BDPV12</stp>
        <stp>VIE FP Equity</stp>
        <stp>LAST_PRICE</stp>
        <stp>[Crispin Spreadsheet.xlsx]OEI!R141C7</stp>
        <tr r="G141" s="1"/>
      </tp>
      <tp>
        <v>12.445</v>
        <stp/>
        <stp>##V3_BDPV12</stp>
        <stp>PSM GY Equity</stp>
        <stp>LAST_PRICE</stp>
        <stp>[Crispin Spreadsheet.xlsx]OEI!R179C7</stp>
        <tr r="G179" s="1"/>
      </tp>
      <tp>
        <v>4.7590000000000003</v>
        <stp/>
        <stp>##V3_BDPV12</stp>
        <stp>SRG IM Equity</stp>
        <stp>LAST_PRICE</stp>
        <stp>[Crispin Spreadsheet.xlsx]OEI!R253C7</stp>
        <tr r="G253" s="1"/>
      </tp>
      <tp>
        <v>13.92</v>
        <stp/>
        <stp>##V3_BDPV12</stp>
        <stp>PDG LN Equity</stp>
        <stp>LAST_PRICE</stp>
        <stp>[Crispin Spreadsheet.xlsx]OEI!R573C7</stp>
        <tr r="G573" s="1"/>
      </tp>
      <tp>
        <v>152.75</v>
        <stp/>
        <stp>##V3_BDPV12</stp>
        <stp>TEL NO Equity</stp>
        <stp>LAST_PRICE</stp>
        <stp>[Crispin Spreadsheet.xlsx]OEI!R348C7</stp>
        <tr r="G348" s="1"/>
      </tp>
      <tp>
        <v>61.6</v>
        <stp/>
        <stp>##V3_BDPV12</stp>
        <stp>SGC LN Equity</stp>
        <stp>LAST_PRICE</stp>
        <stp>[Crispin Spreadsheet.xlsx]OEI!R617C7</stp>
        <tr r="G617" s="1"/>
      </tp>
      <tp>
        <v>1747</v>
        <stp/>
        <stp>##V3_BDPV12</stp>
        <stp>REL LN Equity</stp>
        <stp>LAST_PRICE</stp>
        <stp>[Crispin Spreadsheet.xlsx]OEI!R588C7</stp>
        <tr r="G588" s="1"/>
      </tp>
      <tp>
        <v>64.7</v>
        <stp/>
        <stp>##V3_BDPV12</stp>
        <stp>STB NO Equity</stp>
        <stp>LAST_PRICE</stp>
        <stp>[Crispin Spreadsheet.xlsx]OEI!R346C7</stp>
        <tr r="G346" s="1"/>
      </tp>
      <tp>
        <v>4.25</v>
        <stp/>
        <stp>##V3_BDPV12</stp>
        <stp>TSTR LN Equity</stp>
        <stp>LAST_PRICE</stp>
        <stp>[Crispin Spreadsheet.xlsx]OEI!R628C7</stp>
        <tr r="G628" s="1"/>
      </tp>
      <tp>
        <v>37.994999999999997</v>
        <stp/>
        <stp>##V3_BDPV12</stp>
        <stp>LLOY LN Equity</stp>
        <stp>LAST_PRICE</stp>
        <stp>[Crispin Spreadsheet.xlsx]OEI!R553C7</stp>
        <tr r="G553" s="1"/>
      </tp>
      <tp t="s">
        <v>JPY</v>
        <stp/>
        <stp>##V3_BDPV12</stp>
        <stp>8035 JT Equity</stp>
        <stp>CRNCY</stp>
        <stp>[Crispin Spreadsheet.xlsx]OEI!R309C4</stp>
        <tr r="D309" s="1"/>
      </tp>
      <tp t="s">
        <v>JPY</v>
        <stp/>
        <stp>##V3_BDPV12</stp>
        <stp>5727 JT Equity</stp>
        <stp>CRNCY</stp>
        <stp>[Crispin Spreadsheet.xlsx]OEI!R308C4</stp>
        <tr r="D308" s="1"/>
      </tp>
      <tp>
        <v>33.25</v>
        <stp/>
        <stp>##V3_BDPV12</stp>
        <stp>1928 HK Equity</stp>
        <stp>PX_YEST_CLOSE</stp>
        <stp>[Crispin Spreadsheet.xlsx]OEI!R219C6</stp>
        <tr r="F219" s="1"/>
      </tp>
      <tp t="s">
        <v>JPY</v>
        <stp/>
        <stp>##V3_BDPV12</stp>
        <stp>8591 JT Equity</stp>
        <stp>CRNCY</stp>
        <stp>[Crispin Spreadsheet.xlsx]OEI!R293C4</stp>
        <tr r="D293" s="1"/>
      </tp>
      <tp t="s">
        <v>GBp</v>
        <stp/>
        <stp>##V3_BDPV12</stp>
        <stp>BARC LN Equity</stp>
        <stp>CRNCY</stp>
        <stp>[Crispin Spreadsheet.xlsx]OPUS!R50C4</stp>
        <tr r="D50" s="6"/>
      </tp>
      <tp t="s">
        <v>JPY</v>
        <stp/>
        <stp>##V3_BDPV12</stp>
        <stp>5020 JT Equity</stp>
        <stp>CRNCY</stp>
        <stp>[Crispin Spreadsheet.xlsx]OEI!R278C4</stp>
        <tr r="D278" s="1"/>
      </tp>
      <tp>
        <v>10.66</v>
        <stp/>
        <stp>##V3_BDPV12</stp>
        <stp>GOGO US Equity</stp>
        <stp>LAST_PRICE</stp>
        <stp>[Crispin Spreadsheet.xlsx]SWAN!R135C7</stp>
        <tr r="G135" s="3"/>
      </tp>
      <tp t="s">
        <v>US LONG BOND(CBT) Dec20</v>
        <stp/>
        <stp>##V3_BDPV12</stp>
        <stp>USA Comdty</stp>
        <stp>NAME</stp>
        <stp>[Crispin Spreadsheet.xlsx]OEI!R829C5</stp>
        <tr r="E829" s="1"/>
      </tp>
      <tp t="s">
        <v>GBp</v>
        <stp/>
        <stp>##V3_BDPV12</stp>
        <stp>FRAS LN Equity</stp>
        <stp>CRNCY</stp>
        <stp>[Crispin Spreadsheet.xlsx]ALEG!R47C4</stp>
        <tr r="D47" s="5"/>
      </tp>
      <tp>
        <v>10.1442</v>
        <stp/>
        <stp>##V3_BDPV12</stp>
        <stp>EURSEK Curncy</stp>
        <stp>LAST_PRICE</stp>
        <stp>[Crispin Spreadsheet.xlsx]SWAN!R72C13</stp>
        <tr r="M72" s="3"/>
      </tp>
      <tp>
        <v>10.1442</v>
        <stp/>
        <stp>##V3_BDPV12</stp>
        <stp>EURSEK Curncy</stp>
        <stp>LAST_PRICE</stp>
        <stp>[Crispin Spreadsheet.xlsx]SWAN!R71C13</stp>
        <tr r="M71" s="3"/>
      </tp>
      <tp t="s">
        <v>EUR</v>
        <stp/>
        <stp>##V3_BDPV12</stp>
        <stp>EURN BB Equity</stp>
        <stp>CRNCY</stp>
        <stp>[Crispin Spreadsheet.xlsx]OPE!R6C4</stp>
        <tr r="D6" s="7"/>
      </tp>
      <tp>
        <v>8.4000000000000005E-2</v>
        <stp/>
        <stp>##V3_BDPV12</stp>
        <stp>MLX AU Equity</stp>
        <stp>LAST_PRICE</stp>
        <stp>[Crispin Spreadsheet.xlsx]OEI!R20C7</stp>
        <tr r="G20" s="1"/>
      </tp>
      <tp>
        <v>15.2491</v>
        <stp/>
        <stp>##V3_BDPV12</stp>
        <stp>USDZAR Curncy</stp>
        <stp>LAST_PRICE</stp>
        <stp>[Crispin Spreadsheet.xlsx]OEI!R857C7</stp>
        <tr r="G857" s="1"/>
      </tp>
      <tp>
        <v>15.2491</v>
        <stp/>
        <stp>##V3_BDPV12</stp>
        <stp>USDZAR Curncy</stp>
        <stp>LAST_PRICE</stp>
        <stp>[Crispin Spreadsheet.xlsx]OEI!R887C7</stp>
        <tr r="G887" s="1"/>
      </tp>
      <tp>
        <v>301.5</v>
        <stp/>
        <stp>##V3_BDPV12</stp>
        <stp>ROG SW Equity</stp>
        <stp>LAST_PRICE</stp>
        <stp>[Crispin Spreadsheet.xlsx]OEI!R430C7</stp>
        <tr r="G430" s="1"/>
      </tp>
      <tp>
        <v>290.39999999999998</v>
        <stp/>
        <stp>##V3_BDPV12</stp>
        <stp>BOO LN Equity</stp>
        <stp>LAST_PRICE</stp>
        <stp>[Crispin Spreadsheet.xlsx]OEI!R468C7</stp>
        <tr r="G468" s="1"/>
      </tp>
      <tp>
        <v>2944</v>
        <stp/>
        <stp>##V3_BDPV12</stp>
        <stp>DGE LN Equity</stp>
        <stp>LAST_PRICE</stp>
        <stp>[Crispin Spreadsheet.xlsx]OEI!R492C7</stp>
        <tr r="G492" s="1"/>
      </tp>
      <tp>
        <v>1021</v>
        <stp/>
        <stp>##V3_BDPV12</stp>
        <stp>GVC LN Equity</stp>
        <stp>LAST_PRICE</stp>
        <stp>[Crispin Spreadsheet.xlsx]OEI!R514C7</stp>
        <tr r="G514" s="1"/>
      </tp>
      <tp>
        <v>79.05</v>
        <stp/>
        <stp>##V3_BDPV12</stp>
        <stp>HEN GY Equity</stp>
        <stp>LAST_PRICE</stp>
        <stp>[Crispin Spreadsheet.xlsx]OEI!R169C7</stp>
        <tr r="G169" s="1"/>
      </tp>
      <tp>
        <v>7.75</v>
        <stp/>
        <stp>##V3_BDPV12</stp>
        <stp>FTC LN Equity</stp>
        <stp>LAST_PRICE</stp>
        <stp>[Crispin Spreadsheet.xlsx]OEI!R504C7</stp>
        <tr r="G504" s="1"/>
      </tp>
      <tp>
        <v>10.85</v>
        <stp/>
        <stp>##V3_BDPV12</stp>
        <stp>BVN US Equity</stp>
        <stp>LAST_PRICE</stp>
        <stp>[Crispin Spreadsheet.xlsx]OEI!R679C7</stp>
        <tr r="G679" s="1"/>
      </tp>
      <tp>
        <v>24.05</v>
        <stp/>
        <stp>##V3_BDPV12</stp>
        <stp>ELE SQ Equity</stp>
        <stp>LAST_PRICE</stp>
        <stp>[Crispin Spreadsheet.xlsx]OEI!R382C7</stp>
        <tr r="G382" s="1"/>
      </tp>
      <tp>
        <v>54.42</v>
        <stp/>
        <stp>##V3_BDPV12</stp>
        <stp>EOG US Equity</stp>
        <stp>LAST_PRICE</stp>
        <stp>[Crispin Spreadsheet.xlsx]OEI!R700C7</stp>
        <tr r="G700" s="1"/>
      </tp>
      <tp>
        <v>18.29</v>
        <stp/>
        <stp>##V3_BDPV12</stp>
        <stp>DAN US Equity</stp>
        <stp>LAST_PRICE</stp>
        <stp>[Crispin Spreadsheet.xlsx]OEI!R689C7</stp>
        <tr r="G689" s="1"/>
      </tp>
      <tp>
        <v>307.70999999999998</v>
        <stp/>
        <stp>##V3_BDPV12</stp>
        <stp>CACC US Equity</stp>
        <stp>LAST_PRICE</stp>
        <stp>[Crispin Spreadsheet.xlsx]SWAN!R132C7</stp>
        <tr r="G132" s="3"/>
      </tp>
      <tp t="s">
        <v>NOK</v>
        <stp/>
        <stp>##V3_BDPV12</stp>
        <stp>NODL NO Equity</stp>
        <stp>CRNCY</stp>
        <stp>[Crispin Spreadsheet.xlsx]ALEG!R30C4</stp>
        <tr r="D30" s="5"/>
      </tp>
      <tp t="s">
        <v>JPY</v>
        <stp/>
        <stp>##V3_BDPV12</stp>
        <stp>5202 JT Equity</stp>
        <stp>CRNCY</stp>
        <stp>[Crispin Spreadsheet.xlsx]OEI!R289C4</stp>
        <tr r="D289" s="1"/>
      </tp>
      <tp t="s">
        <v>DKK</v>
        <stp/>
        <stp>##V3_BDPV12</stp>
        <stp>DEMANT DC Equity</stp>
        <stp>CRNCY</stp>
        <stp>[Crispin Spreadsheet.xlsx]SWAN!R25C4</stp>
        <tr r="D25" s="3"/>
      </tp>
      <tp>
        <v>96.21</v>
        <stp/>
        <stp>##V3_BDPV12</stp>
        <stp>AGCO US Equity</stp>
        <stp>PX_YEST_CLOSE</stp>
        <stp>[Crispin Spreadsheet.xlsx]ALEG!R65C6</stp>
        <tr r="F65" s="5"/>
      </tp>
      <tp t="s">
        <v>NOK</v>
        <stp/>
        <stp>##V3_BDPV12</stp>
        <stp>AKERBP NO Equity</stp>
        <stp>CRNCY</stp>
        <stp>[Crispin Spreadsheet.xlsx]ALEG!R29C4</stp>
        <tr r="D29" s="5"/>
      </tp>
      <tp t="s">
        <v>GBp</v>
        <stp/>
        <stp>##V3_BDPV12</stp>
        <stp>PLUS LN Equity</stp>
        <stp>CRNCY</stp>
        <stp>[Crispin Spreadsheet.xlsx]OPUS!R64C4</stp>
        <tr r="D64" s="6"/>
      </tp>
      <tp t="s">
        <v>#N/A N/A</v>
        <stp/>
        <stp>##V3_BDPV12</stp>
        <stp>SLCJY US Equity</stp>
        <stp>PX_YEST_CLOSE</stp>
        <stp>[Crispin Spreadsheet.xlsx]OPUS!R77C6</stp>
        <tr r="F77" s="6"/>
      </tp>
      <tp t="s">
        <v>GBp</v>
        <stp/>
        <stp>##V3_BDPV12</stp>
        <stp>FRAS LN Equity</stp>
        <stp>CRNCY</stp>
        <stp>[Crispin Spreadsheet.xlsx]FDXC!R60C4</stp>
        <tr r="D60" s="8"/>
      </tp>
      <tp>
        <v>0.84150000000000003</v>
        <stp/>
        <stp>##V3_BDPV12</stp>
        <stp>USDEUR Curncy</stp>
        <stp>LAST_PRICE</stp>
        <stp>[Crispin Spreadsheet.xlsx]FDXC!R18C13</stp>
        <tr r="M18" s="8"/>
      </tp>
      <tp>
        <v>0.84150000000000003</v>
        <stp/>
        <stp>##V3_BDPV12</stp>
        <stp>USDEUR Curncy</stp>
        <stp>LAST_PRICE</stp>
        <stp>[Crispin Spreadsheet.xlsx]FDXC!R29C13</stp>
        <tr r="M29" s="8"/>
      </tp>
      <tp>
        <v>0.84150000000000003</v>
        <stp/>
        <stp>##V3_BDPV12</stp>
        <stp>USDEUR Curncy</stp>
        <stp>LAST_PRICE</stp>
        <stp>[Crispin Spreadsheet.xlsx]FDXC!R21C13</stp>
        <tr r="M21" s="8"/>
      </tp>
      <tp>
        <v>0.84150000000000003</v>
        <stp/>
        <stp>##V3_BDPV12</stp>
        <stp>USDEUR Curncy</stp>
        <stp>LAST_PRICE</stp>
        <stp>[Crispin Spreadsheet.xlsx]FDXC!R22C13</stp>
        <tr r="M22" s="8"/>
      </tp>
      <tp>
        <v>25.3</v>
        <stp/>
        <stp>##V3_BDPV12</stp>
        <stp>SLCE3 BS Equity</stp>
        <stp>LAST_PRICE</stp>
        <stp>[Crispin Spreadsheet.xlsx]SWAN!R16C7</stp>
        <tr r="G16" s="3"/>
      </tp>
      <tp>
        <v>75.600800000000007</v>
        <stp/>
        <stp>##V3_BDPV12</stp>
        <stp>USDRUB Curncy</stp>
        <stp>LAST_PRICE</stp>
        <stp>[Crispin Spreadsheet.xlsx]OEI!R854C7</stp>
        <tr r="G854" s="1"/>
      </tp>
      <tp>
        <v>14.02</v>
        <stp/>
        <stp>##V3_BDPV12</stp>
        <stp>ZIL2 GY Equity</stp>
        <stp>LAST_PRICE</stp>
        <stp>[Crispin Spreadsheet.xlsx]SWAN!R34C7</stp>
        <tr r="G34" s="3"/>
      </tp>
      <tp>
        <v>0.59150000000000003</v>
        <stp/>
        <stp>##V3_BDPV12</stp>
        <stp>SRS IM Equity</stp>
        <stp>LAST_PRICE</stp>
        <stp>[Crispin Spreadsheet.xlsx]OPE!R19C7</stp>
        <tr r="G19" s="7"/>
      </tp>
      <tp>
        <v>344.6</v>
        <stp/>
        <stp>##V3_BDPV12</stp>
        <stp>IWG LN Equity</stp>
        <stp>LAST_PRICE</stp>
        <stp>[Crispin Spreadsheet.xlsx]OEI!R541C7</stp>
        <tr r="G541" s="1"/>
      </tp>
      <tp>
        <v>19.61</v>
        <stp/>
        <stp>##V3_BDPV12</stp>
        <stp>GYC GY Equity</stp>
        <stp>LAST_PRICE</stp>
        <stp>[Crispin Spreadsheet.xlsx]OEI!R165C7</stp>
        <tr r="G165" s="1"/>
      </tp>
      <tp>
        <v>273.7</v>
        <stp/>
        <stp>##V3_BDPV12</stp>
        <stp>KGF LN Equity</stp>
        <stp>LAST_PRICE</stp>
        <stp>[Crispin Spreadsheet.xlsx]OEI!R550C7</stp>
        <tr r="G550" s="1"/>
      </tp>
      <tp>
        <v>58.49</v>
        <stp/>
        <stp>##V3_BDPV12</stp>
        <stp>VLO US Equity</stp>
        <stp>LAST_PRICE</stp>
        <stp>[Crispin Spreadsheet.xlsx]OEI!R699C7</stp>
        <tr r="G699" s="1"/>
      </tp>
      <tp>
        <v>3.1030000000000002</v>
        <stp/>
        <stp>##V3_BDPV12</stp>
        <stp>AGN NA Equity</stp>
        <stp>LAST_PRICE</stp>
        <stp>[Crispin Spreadsheet.xlsx]OEI!R318C7</stp>
        <tr r="G318" s="1"/>
      </tp>
      <tp>
        <v>173.18</v>
        <stp/>
        <stp>##V3_BDPV12</stp>
        <stp>CME US Equity</stp>
        <stp>LAST_PRICE</stp>
        <stp>[Crispin Spreadsheet.xlsx]OEI!R683C7</stp>
        <tr r="G683" s="1"/>
      </tp>
      <tp>
        <v>16.489999999999998</v>
        <stp/>
        <stp>##V3_BDPV12</stp>
        <stp>BMA US Equity</stp>
        <stp>LAST_PRICE</stp>
        <stp>[Crispin Spreadsheet.xlsx]OEI!R667C7</stp>
        <tr r="G667" s="1"/>
      </tp>
      <tp>
        <v>18.204999999999998</v>
        <stp/>
        <stp>##V3_BDPV12</stp>
        <stp>CLN SW Equity</stp>
        <stp>LAST_PRICE</stp>
        <stp>[Crispin Spreadsheet.xlsx]OEI!R418C7</stp>
        <tr r="G418" s="1"/>
      </tp>
      <tp>
        <v>34.4</v>
        <stp/>
        <stp>##V3_BDPV12</stp>
        <stp>RWE GY Equity</stp>
        <stp>LAST_PRICE</stp>
        <stp>[Crispin Spreadsheet.xlsx]OEI!R183C7</stp>
        <tr r="G183" s="1"/>
      </tp>
      <tp>
        <v>33.83</v>
        <stp/>
        <stp>##V3_BDPV12</stp>
        <stp>KHC US Equity</stp>
        <stp>LAST_PRICE</stp>
        <stp>[Crispin Spreadsheet.xlsx]OEI!R735C7</stp>
        <tr r="G735" s="1"/>
      </tp>
      <tp>
        <v>290</v>
        <stp/>
        <stp>##V3_BDPV12</stp>
        <stp>PFG LN Equity</stp>
        <stp>LAST_PRICE</stp>
        <stp>[Crispin Spreadsheet.xlsx]OEI!R581C7</stp>
        <tr r="G581" s="1"/>
      </tp>
      <tp>
        <v>164.5</v>
        <stp/>
        <stp>##V3_BDPV12</stp>
        <stp>PFC LN Equity</stp>
        <stp>LAST_PRICE</stp>
        <stp>[Crispin Spreadsheet.xlsx]OEI!R575C7</stp>
        <tr r="G575" s="1"/>
      </tp>
      <tp>
        <v>415.8</v>
        <stp/>
        <stp>##V3_BDPV12</stp>
        <stp>PAG LN Equity</stp>
        <stp>LAST_PRICE</stp>
        <stp>[Crispin Spreadsheet.xlsx]OEI!R571C7</stp>
        <tr r="G571" s="1"/>
      </tp>
      <tp>
        <v>76.53</v>
        <stp/>
        <stp>##V3_BDPV12</stp>
        <stp>LEN US Equity</stp>
        <stp>LAST_PRICE</stp>
        <stp>[Crispin Spreadsheet.xlsx]OEI!R738C7</stp>
        <tr r="G738" s="1"/>
      </tp>
      <tp>
        <v>90.85</v>
        <stp/>
        <stp>##V3_BDPV12</stp>
        <stp>LYB US Equity</stp>
        <stp>LAST_PRICE</stp>
        <stp>[Crispin Spreadsheet.xlsx]OEI!R744C7</stp>
        <tr r="G744" s="1"/>
      </tp>
      <tp>
        <v>1565.5</v>
        <stp/>
        <stp>##V3_BDPV12</stp>
        <stp>ADYEN NA Equity</stp>
        <stp>LAST_PRICE</stp>
        <stp>[Crispin Spreadsheet.xlsx]OEI!R317C7</stp>
        <tr r="G317" s="1"/>
      </tp>
      <tp t="s">
        <v>GBp</v>
        <stp/>
        <stp>##V3_BDPV12</stp>
        <stp>HWDN LN Equity</stp>
        <stp>CRNCY</stp>
        <stp>[Crispin Spreadsheet.xlsx]ALEG!R50C4</stp>
        <tr r="D50" s="5"/>
      </tp>
      <tp>
        <v>9.4719999999999995</v>
        <stp/>
        <stp>##V3_BDPV12</stp>
        <stp>CNHI IM Equity</stp>
        <stp>PX_YEST_CLOSE</stp>
        <stp>[Crispin Spreadsheet.xlsx]OPUS!R25C6</stp>
        <tr r="F25" s="6"/>
      </tp>
      <tp t="s">
        <v>GBp</v>
        <stp/>
        <stp>##V3_BDPV12</stp>
        <stp>SMDS LN Equity</stp>
        <stp>CRNCY</stp>
        <stp>[Crispin Spreadsheet.xlsx]SWAN!R89C4</stp>
        <tr r="D89" s="3"/>
      </tp>
      <tp t="s">
        <v>JPY</v>
        <stp/>
        <stp>##V3_BDPV12</stp>
        <stp>8919 JT Equity</stp>
        <stp>CRNCY</stp>
        <stp>[Crispin Spreadsheet.xlsx]OEI!R279C4</stp>
        <tr r="D279" s="1"/>
      </tp>
      <tp t="s">
        <v>SEK</v>
        <stp/>
        <stp>##V3_BDPV12</stp>
        <stp>ERICB SS Equity</stp>
        <stp>CRNCY</stp>
        <stp>[Crispin Spreadsheet.xlsx]FDXC!R41C4</stp>
        <tr r="D41" s="8"/>
      </tp>
      <tp>
        <v>6.2622</v>
        <stp/>
        <stp>##V3_BDPV12</stp>
        <stp>USDDKK Curncy</stp>
        <stp>LAST_PRICE</stp>
        <stp>[Crispin Spreadsheet.xlsx]FDXC!R12C13</stp>
        <tr r="M12" s="8"/>
      </tp>
      <tp>
        <v>0.17</v>
        <stp/>
        <stp>##V3_BDPV12</stp>
        <stp>ATH CN Equity</stp>
        <stp>LAST_PRICE</stp>
        <stp>[Crispin Spreadsheet.xlsx]OEI!R51C7</stp>
        <tr r="G51" s="1"/>
      </tp>
      <tp>
        <v>104.49</v>
        <stp/>
        <stp>##V3_BDPV12</stp>
        <stp>USDJPY Curncy</stp>
        <stp>LAST_PRICE</stp>
        <stp>[Crispin Spreadsheet.xlsx]OEI!R885C7</stp>
        <tr r="G885" s="1"/>
      </tp>
      <tp>
        <v>94.26</v>
        <stp/>
        <stp>##V3_BDPV12</stp>
        <stp>AKE FP Equity</stp>
        <stp>LAST_PRICE</stp>
        <stp>[Crispin Spreadsheet.xlsx]OEI!R90C7</stp>
        <tr r="G90" s="1"/>
      </tp>
      <tp>
        <v>1.9206000000000001</v>
        <stp/>
        <stp>##V3_BDPV12</stp>
        <stp>ISP IM Equity</stp>
        <stp>LAST_PRICE</stp>
        <stp>[Crispin Spreadsheet.xlsx]OEI!R249C7</stp>
        <tr r="G249" s="1"/>
      </tp>
      <tp>
        <v>36.35</v>
        <stp/>
        <stp>##V3_BDPV12</stp>
        <stp>NHY NO Equity</stp>
        <stp>LAST_PRICE</stp>
        <stp>[Crispin Spreadsheet.xlsx]OEI!R340C7</stp>
        <tr r="G340" s="1"/>
      </tp>
      <tp>
        <v>33.49</v>
        <stp/>
        <stp>##V3_BDPV12</stp>
        <stp>AMP IM Equity</stp>
        <stp>LAST_PRICE</stp>
        <stp>[Crispin Spreadsheet.xlsx]OEI!R239C7</stp>
        <tr r="G239" s="1"/>
      </tp>
      <tp>
        <v>214.4</v>
        <stp/>
        <stp>##V3_BDPV12</stp>
        <stp>SKFB SS Equity</stp>
        <stp>LAST_PRICE</stp>
        <stp>[Crispin Spreadsheet.xlsx]OEI!R405C7</stp>
        <tr r="G405" s="1"/>
      </tp>
      <tp>
        <v>120.39</v>
        <stp/>
        <stp>##V3_BDPV12</stp>
        <stp>AXP US Equity</stp>
        <stp>LAST_PRICE</stp>
        <stp>[Crispin Spreadsheet.xlsx]OEI!R659C7</stp>
        <tr r="G659" s="1"/>
      </tp>
      <tp>
        <v>1511</v>
        <stp/>
        <stp>##V3_BDPV12</stp>
        <stp>SMIN LN Equity</stp>
        <stp>LAST_PRICE</stp>
        <stp>[Crispin Spreadsheet.xlsx]OEI!R609C7</stp>
        <tr r="G609" s="1"/>
      </tp>
      <tp>
        <v>4.508</v>
        <stp/>
        <stp>##V3_BDPV12</stp>
        <stp>EDP PL Equity</stp>
        <stp>LAST_PRICE</stp>
        <stp>[Crispin Spreadsheet.xlsx]OEI!R359C7</stp>
        <tr r="G359" s="1"/>
      </tp>
      <tp>
        <v>955.6</v>
        <stp/>
        <stp>##V3_BDPV12</stp>
        <stp>PGHN SW Equity</stp>
        <stp>LAST_PRICE</stp>
        <stp>[Crispin Spreadsheet.xlsx]OEI!R429C7</stp>
        <tr r="G429" s="1"/>
      </tp>
      <tp>
        <v>105.42</v>
        <stp/>
        <stp>##V3_BDPV12</stp>
        <stp>PTON US Equity</stp>
        <stp>LAST_PRICE</stp>
        <stp>[Crispin Spreadsheet.xlsx]OEI!R769C7</stp>
        <tr r="G769" s="1"/>
      </tp>
      <tp>
        <v>30</v>
        <stp/>
        <stp>##V3_BDPV12</stp>
        <stp>TUNG LN Equity</stp>
        <stp>LAST_PRICE</stp>
        <stp>[Crispin Spreadsheet.xlsx]OEI!R630C7</stp>
        <tr r="G630" s="1"/>
      </tp>
      <tp>
        <v>169.83</v>
        <stp/>
        <stp>##V3_BDPV12</stp>
        <stp>TTWO US Equity</stp>
        <stp>LAST_PRICE</stp>
        <stp>[Crispin Spreadsheet.xlsx]OEI!R788C7</stp>
        <tr r="G788" s="1"/>
      </tp>
      <tp>
        <v>11.705</v>
        <stp/>
        <stp>##V3_BDPV12</stp>
        <stp>CSGN SW Equity</stp>
        <stp>LAST_PRICE</stp>
        <stp>[Crispin Spreadsheet.xlsx]OEI!R419C7</stp>
        <tr r="G419" s="1"/>
      </tp>
      <tp>
        <v>1.4590000000000001</v>
        <stp/>
        <stp>##V3_BDPV12</stp>
        <stp>AIBG ID Equity</stp>
        <stp>LAST_PRICE</stp>
        <stp>[Crispin Spreadsheet.xlsx]OEI!R230C7</stp>
        <tr r="G230" s="1"/>
      </tp>
      <tp>
        <v>120.25</v>
        <stp/>
        <stp>##V3_BDPV12</stp>
        <stp>MTRO LN Equity</stp>
        <stp>LAST_PRICE</stp>
        <stp>[Crispin Spreadsheet.xlsx]OEI!R558C7</stp>
        <tr r="G558" s="1"/>
      </tp>
      <tp>
        <v>218.3</v>
        <stp/>
        <stp>##V3_BDPV12</stp>
        <stp>DEMANT DC Equity</stp>
        <stp>PX_YEST_CLOSE</stp>
        <stp>[Crispin Spreadsheet.xlsx]SWAN!R25C6</stp>
        <tr r="F25" s="3"/>
      </tp>
      <tp>
        <v>4.9619999999999997</v>
        <stp/>
        <stp>##V3_BDPV12</stp>
        <stp>AF FP Equity</stp>
        <stp>LAST_PRICE</stp>
        <stp>[Crispin Spreadsheet.xlsx]OEI!R87C7</stp>
        <tr r="G87" s="1"/>
      </tp>
      <tp t="s">
        <v>USD</v>
        <stp/>
        <stp>##V3_BDPV12</stp>
        <stp>AGCO US Equity</stp>
        <stp>CRNCY</stp>
        <stp>[Crispin Spreadsheet.xlsx]ALEG!R65C4</stp>
        <tr r="D65" s="5"/>
      </tp>
      <tp>
        <v>6.55</v>
        <stp/>
        <stp>##V3_BDPV12</stp>
        <stp>NODL NO Equity</stp>
        <stp>PX_YEST_CLOSE</stp>
        <stp>[Crispin Spreadsheet.xlsx]ALEG!R30C6</stp>
        <tr r="F30" s="5"/>
      </tp>
      <tp>
        <v>415</v>
        <stp/>
        <stp>##V3_BDPV12</stp>
        <stp>5202 JT Equity</stp>
        <stp>PX_YEST_CLOSE</stp>
        <stp>[Crispin Spreadsheet.xlsx]OEI!R289C6</stp>
        <tr r="F289" s="1"/>
      </tp>
      <tp>
        <v>451.2</v>
        <stp/>
        <stp>##V3_BDPV12</stp>
        <stp>FRAS LN Equity</stp>
        <stp>PX_YEST_CLOSE</stp>
        <stp>[Crispin Spreadsheet.xlsx]FDXC!R60C6</stp>
        <tr r="F60" s="8"/>
      </tp>
      <tp t="s">
        <v>SUGAR #11 (WORLD) Mar21</v>
        <stp/>
        <stp>##V3_BDPV12</stp>
        <stp>SBA Comdty</stp>
        <stp>NAME</stp>
        <stp>[Crispin Spreadsheet.xlsx]OEI!R835C5</stp>
        <tr r="E835" s="1"/>
      </tp>
      <tp>
        <v>210.8</v>
        <stp/>
        <stp>##V3_BDPV12</stp>
        <stp>AKERBP NO Equity</stp>
        <stp>PX_YEST_CLOSE</stp>
        <stp>[Crispin Spreadsheet.xlsx]ALEG!R29C6</stp>
        <tr r="F29" s="5"/>
      </tp>
      <tp t="s">
        <v>USD</v>
        <stp/>
        <stp>##V3_BDPV12</stp>
        <stp>SLCJY US Equity</stp>
        <stp>CRNCY</stp>
        <stp>[Crispin Spreadsheet.xlsx]OPUS!R77C4</stp>
        <tr r="D77" s="6"/>
      </tp>
      <tp>
        <v>1572</v>
        <stp/>
        <stp>##V3_BDPV12</stp>
        <stp>PLUS LN Equity</stp>
        <stp>PX_YEST_CLOSE</stp>
        <stp>[Crispin Spreadsheet.xlsx]OPUS!R64C6</stp>
        <tr r="F64" s="6"/>
      </tp>
      <tp>
        <v>10.5657</v>
        <stp/>
        <stp>##V3_BDPV12</stp>
        <stp>EURNOK Curncy</stp>
        <stp>LAST_PRICE</stp>
        <stp>[Crispin Spreadsheet.xlsx]SWAN!R60C13</stp>
        <tr r="M60" s="3"/>
      </tp>
      <tp>
        <v>10.5657</v>
        <stp/>
        <stp>##V3_BDPV12</stp>
        <stp>EURNOK Curncy</stp>
        <stp>LAST_PRICE</stp>
        <stp>[Crispin Spreadsheet.xlsx]SWAN!R59C13</stp>
        <tr r="M59" s="3"/>
      </tp>
      <tp>
        <v>270.2</v>
        <stp/>
        <stp>##V3_BDPV12</stp>
        <stp>TOP DC Equity</stp>
        <stp>LAST_PRICE</stp>
        <stp>[Crispin Spreadsheet.xlsx]OEI!R68C7</stp>
        <tr r="G68" s="1"/>
      </tp>
    </main>
    <main first="bofaddin.rtdserver">
      <tp t="s">
        <v>#N/A Requesting Data...4265084401</v>
        <stp/>
        <stp>BDH|10099955805046513550</stp>
        <tr r="Z298" s="1"/>
      </tp>
      <tp t="s">
        <v>#N/A Requesting Data...4037986139</v>
        <stp/>
        <stp>BDH|12705581911055816957</stp>
        <tr r="Z730" s="1"/>
      </tp>
      <tp t="s">
        <v>#N/A Requesting Data...3289485687</v>
        <stp/>
        <stp>BDH|18408459120630600405</stp>
        <tr r="Z242" s="1"/>
      </tp>
      <tp t="s">
        <v>#N/A Requesting Data...3301706309</v>
        <stp/>
        <stp>BDH|16228785813369192315</stp>
        <tr r="Z291" s="1"/>
      </tp>
      <tp t="s">
        <v>#N/A Requesting Data...3241619415</v>
        <stp/>
        <stp>BDH|14916757468839882657</stp>
        <tr r="Z409" s="1"/>
      </tp>
      <tp t="s">
        <v>#N/A Requesting Data...3639464690</v>
        <stp/>
        <stp>BDH|15241943941205513794</stp>
        <tr r="Z75" s="1"/>
      </tp>
      <tp t="s">
        <v>#N/A Requesting Data...3379896514</v>
        <stp/>
        <stp>BDH|12390130892330083089</stp>
        <tr r="Z263" s="1"/>
      </tp>
      <tp t="s">
        <v>#N/A Requesting Data...3570523968</v>
        <stp/>
        <stp>BDH|17440169186797815362</stp>
        <tr r="Z17" s="1"/>
      </tp>
      <tp t="s">
        <v>#N/A Requesting Data...3650531266</v>
        <stp/>
        <stp>BDH|17760878760495897622</stp>
        <tr r="Z777" s="1"/>
      </tp>
      <tp t="s">
        <v>#N/A Requesting Data...4288822741</v>
        <stp/>
        <stp>BDH|11976916637494180523</stp>
        <tr r="Z305" s="1"/>
      </tp>
      <tp t="s">
        <v>#N/A Requesting Data...3657291675</v>
        <stp/>
        <stp>BDH|18045072330929974829</stp>
        <tr r="Z749" s="1"/>
      </tp>
    </main>
    <main first="bloomberg.rtd">
      <tp>
        <v>13.92</v>
        <stp/>
        <stp>##V3_BDPV12</stp>
        <stp>PDG LN Equity</stp>
        <stp>LAST_PRICE</stp>
        <stp>[Crispin Spreadsheet.xlsx]OPE!R52C7</stp>
        <tr r="G52" s="7"/>
      </tp>
      <tp>
        <v>7.15</v>
        <stp/>
        <stp>##V3_BDPV12</stp>
        <stp>SAND US Equity</stp>
        <stp>LAST_PRICE</stp>
        <stp>[Crispin Spreadsheet.xlsx]OEI!R782C7</stp>
        <tr r="G782" s="1"/>
      </tp>
      <tp>
        <v>254.6</v>
        <stp/>
        <stp>##V3_BDPV12</stp>
        <stp>JUP LN Equity</stp>
        <stp>LAST_PRICE</stp>
        <stp>[Crispin Spreadsheet.xlsx]OEI!R548C7</stp>
        <tr r="G548" s="1"/>
      </tp>
      <tp>
        <v>194.3</v>
        <stp/>
        <stp>##V3_BDPV12</stp>
        <stp>SAND SS Equity</stp>
        <stp>LAST_PRICE</stp>
        <stp>[Crispin Spreadsheet.xlsx]OEI!R402C7</stp>
        <tr r="G402" s="1"/>
      </tp>
      <tp>
        <v>468.3</v>
        <stp/>
        <stp>##V3_BDPV12</stp>
        <stp>STAN LN Equity</stp>
        <stp>LAST_PRICE</stp>
        <stp>[Crispin Spreadsheet.xlsx]OEI!R618C7</stp>
        <tr r="G618" s="1"/>
      </tp>
      <tp>
        <v>206</v>
        <stp/>
        <stp>##V3_BDPV12</stp>
        <stp>SKAB SS Equity</stp>
        <stp>LAST_PRICE</stp>
        <stp>[Crispin Spreadsheet.xlsx]OEI!R404C7</stp>
        <tr r="G404" s="1"/>
      </tp>
      <tp>
        <v>16.54</v>
        <stp/>
        <stp>##V3_BDPV12</stp>
        <stp>BPY US Equity</stp>
        <stp>LAST_PRICE</stp>
        <stp>[Crispin Spreadsheet.xlsx]OEI!R671C7</stp>
        <tr r="G671" s="1"/>
      </tp>
      <tp>
        <v>0.1195</v>
        <stp/>
        <stp>##V3_BDPV12</stp>
        <stp>BCP PL Equity</stp>
        <stp>LAST_PRICE</stp>
        <stp>[Crispin Spreadsheet.xlsx]OEI!R358C7</stp>
        <tr r="G358" s="1"/>
      </tp>
      <tp>
        <v>16.78</v>
        <stp/>
        <stp>##V3_BDPV12</stp>
        <stp>OXY US Equity</stp>
        <stp>LAST_PRICE</stp>
        <stp>[Crispin Spreadsheet.xlsx]OEI!R761C7</stp>
        <tr r="G761" s="1"/>
      </tp>
      <tp>
        <v>1350.2</v>
        <stp/>
        <stp>##V3_BDPV12</stp>
        <stp>RDSA LN Equity</stp>
        <stp>LAST_PRICE</stp>
        <stp>[Crispin Spreadsheet.xlsx]OEI!R597C7</stp>
        <tr r="G597" s="1"/>
      </tp>
      <tp>
        <v>5928</v>
        <stp/>
        <stp>##V3_BDPV12</stp>
        <stp>CRDA LN Equity</stp>
        <stp>LAST_PRICE</stp>
        <stp>[Crispin Spreadsheet.xlsx]OEI!R487C7</stp>
        <tr r="G487" s="1"/>
      </tp>
      <tp>
        <v>81.05</v>
        <stp/>
        <stp>##V3_BDPV12</stp>
        <stp>NOVN SW Equity</stp>
        <stp>LAST_PRICE</stp>
        <stp>[Crispin Spreadsheet.xlsx]OEI!R428C7</stp>
        <tr r="G428" s="1"/>
      </tp>
      <tp>
        <v>16.61</v>
        <stp/>
        <stp>##V3_BDPV12</stp>
        <stp>NLSN US Equity</stp>
        <stp>LAST_PRICE</stp>
        <stp>[Crispin Spreadsheet.xlsx]OEI!R758C7</stp>
        <tr r="G758" s="1"/>
      </tp>
      <tp>
        <v>360.3</v>
        <stp/>
        <stp>##V3_BDPV12</stp>
        <stp>MCRO LN Equity</stp>
        <stp>LAST_PRICE</stp>
        <stp>[Crispin Spreadsheet.xlsx]OEI!R559C7</stp>
        <tr r="G559" s="1"/>
      </tp>
      <tp>
        <v>326.5</v>
        <stp/>
        <stp>##V3_BDPV12</stp>
        <stp>SMDS LN Equity</stp>
        <stp>PX_YEST_CLOSE</stp>
        <stp>[Crispin Spreadsheet.xlsx]SWAN!R89C6</stp>
        <tr r="F89" s="3"/>
      </tp>
      <tp>
        <v>3135</v>
        <stp/>
        <stp>##V3_BDPV12</stp>
        <stp>8919 JT Equity</stp>
        <stp>PX_YEST_CLOSE</stp>
        <stp>[Crispin Spreadsheet.xlsx]OEI!R279C6</stp>
        <tr r="F279" s="1"/>
      </tp>
      <tp>
        <v>30.76</v>
        <stp/>
        <stp>##V3_BDPV12</stp>
        <stp>AC FP Equity</stp>
        <stp>LAST_PRICE</stp>
        <stp>[Crispin Spreadsheet.xlsx]OEI!R86C7</stp>
        <tr r="G86" s="1"/>
      </tp>
      <tp>
        <v>628.6</v>
        <stp/>
        <stp>##V3_BDPV12</stp>
        <stp>HWDN LN Equity</stp>
        <stp>PX_YEST_CLOSE</stp>
        <stp>[Crispin Spreadsheet.xlsx]ALEG!R50C6</stp>
        <tr r="F50" s="5"/>
      </tp>
      <tp t="s">
        <v>EUR</v>
        <stp/>
        <stp>##V3_BDPV12</stp>
        <stp>CNHI IM Equity</stp>
        <stp>CRNCY</stp>
        <stp>[Crispin Spreadsheet.xlsx]OPUS!R25C4</stp>
        <tr r="D25" s="6"/>
      </tp>
      <tp>
        <v>104.6</v>
        <stp/>
        <stp>##V3_BDPV12</stp>
        <stp>ERICB SS Equity</stp>
        <stp>PX_YEST_CLOSE</stp>
        <stp>[Crispin Spreadsheet.xlsx]FDXC!R41C6</stp>
        <tr r="F41" s="8"/>
      </tp>
      <tp t="s">
        <v>JPN 10Y BOND(OSE) Dec20</v>
        <stp/>
        <stp>##V3_BDPV12</stp>
        <stp>JBA Comdty</stp>
        <stp>NAME</stp>
        <stp>[Crispin Spreadsheet.xlsx]OEI!R824C5</stp>
        <tr r="E824" s="1"/>
      </tp>
      <tp>
        <v>15.2491</v>
        <stp/>
        <stp>##V3_BDPV12</stp>
        <stp>USDZAr Curncy</stp>
        <stp>LAST_PRICE</stp>
        <stp>[Crispin Spreadsheet.xlsx]FDXC!R38C13</stp>
        <tr r="M38" s="8"/>
      </tp>
      <tp>
        <v>15.2491</v>
        <stp/>
        <stp>##V3_BDPV12</stp>
        <stp>USDZAr Curncy</stp>
        <stp>LAST_PRICE</stp>
        <stp>[Crispin Spreadsheet.xlsx]FDXC!R37C13</stp>
        <tr r="M37" s="8"/>
      </tp>
      <tp>
        <v>11.3765</v>
        <stp/>
        <stp>##V3_BDPV12</stp>
        <stp>GBPSEK Curncy</stp>
        <stp>LAST_PRICE</stp>
        <stp>[Crispin Spreadsheet.xlsx]OPUS!R45C13</stp>
        <tr r="M45" s="6"/>
      </tp>
      <tp>
        <v>19.184999999999999</v>
        <stp/>
        <stp>##V3_BDPV12</stp>
        <stp>BAR BB Equity</stp>
        <stp>LAST_PRICE</stp>
        <stp>[Crispin Spreadsheet.xlsx]OEI!R36C7</stp>
        <tr r="G36" s="1"/>
      </tp>
      <tp>
        <v>169.17</v>
        <stp/>
        <stp>##V3_BDPV12</stp>
        <stp>GBS LN Equity</stp>
        <stp>LAST_PRICE</stp>
        <stp>[Crispin Spreadsheet.xlsx]OPE!R45C7</stp>
        <tr r="G45" s="7"/>
      </tp>
      <tp>
        <v>1.095</v>
        <stp/>
        <stp>##V3_BDPV12</stp>
        <stp>PRU AU Equity</stp>
        <stp>LAST_PRICE</stp>
        <stp>[Crispin Spreadsheet.xlsx]OEI!R22C7</stp>
        <tr r="G22" s="1"/>
      </tp>
    </main>
    <main first="bofaddin.rtdserver">
      <tp t="s">
        <v>#N/A Requesting Data...3434351572</v>
        <stp/>
        <stp>BDH|10904440216077251980</stp>
        <tr r="V9" s="5"/>
        <tr r="V9" s="8"/>
        <tr r="Z53" s="1"/>
        <tr r="V12" s="6"/>
        <tr r="Z19" s="3"/>
      </tp>
      <tp t="s">
        <v>#N/A Requesting Data...3666109029</v>
        <stp/>
        <stp>BDH|15838108278481748943</stp>
        <tr r="Z604" s="1"/>
      </tp>
      <tp t="s">
        <v>#N/A Requesting Data...3707396163</v>
        <stp/>
        <stp>BDH|13176975197879673148</stp>
        <tr r="Z406" s="1"/>
      </tp>
      <tp t="s">
        <v>#N/A Requesting Data...3628582162</v>
        <stp/>
        <stp>BDH|16640025584060440570</stp>
        <tr r="Z476" s="1"/>
      </tp>
      <tp t="s">
        <v>#N/A Requesting Data...4051011854</v>
        <stp/>
        <stp>BDH|18231443296109293704</stp>
        <tr r="V72" s="5"/>
        <tr r="V74" s="8"/>
        <tr r="Z808" s="1"/>
        <tr r="V80" s="6"/>
        <tr r="Z145" s="3"/>
      </tp>
      <tp t="s">
        <v>#N/A Requesting Data...3857277412</v>
        <stp/>
        <stp>BDH|16066912541784349415</stp>
        <tr r="Z336" s="1"/>
      </tp>
    </main>
    <main first="bloomberg.rtd">
      <tp>
        <v>56.95</v>
        <stp/>
        <stp>##V3_BDPV12</stp>
        <stp>ABI BB Equity</stp>
        <stp>LAST_PRICE</stp>
        <stp>[Crispin Spreadsheet.xlsx]OEI!R35C7</stp>
        <tr r="G35" s="1"/>
      </tp>
    </main>
    <main first="bofaddin.rtdserver">
      <tp t="s">
        <v>#N/A Requesting Data...4265467615</v>
        <stp/>
        <stp>BDH|16287865100734955180</stp>
        <tr r="Z715" s="1"/>
      </tp>
    </main>
    <main first="bloomberg.rtd">
      <tp>
        <v>73.88</v>
        <stp/>
        <stp>##V3_BDPV12</stp>
        <stp>ATO FP Equity</stp>
        <stp>LAST_PRICE</stp>
        <stp>[Crispin Spreadsheet.xlsx]OEI!R91C7</stp>
        <tr r="G91" s="1"/>
      </tp>
    </main>
    <main first="bofaddin.rtdserver">
      <tp t="s">
        <v>#N/A Requesting Data...3887043260</v>
        <stp/>
        <stp>BDH|10530004857939305775</stp>
        <tr r="Z539" s="1"/>
      </tp>
      <tp t="s">
        <v>#N/A Requesting Data...3438897991</v>
        <stp/>
        <stp>BDH|15756916415144591206</stp>
        <tr r="Z265" s="1"/>
      </tp>
      <tp t="s">
        <v>#N/A Requesting Data...4059111920</v>
        <stp/>
        <stp>BDH|15408805067874975433</stp>
        <tr r="Z156" s="3"/>
      </tp>
      <tp t="s">
        <v>#N/A Requesting Data...3871027069</v>
        <stp/>
        <stp>BDH|13381174514500965801</stp>
        <tr r="Z695" s="1"/>
      </tp>
      <tp t="s">
        <v>#N/A Requesting Data...3635278779</v>
        <stp/>
        <stp>BDH|12302518185824719086</stp>
        <tr r="Z781" s="1"/>
      </tp>
      <tp t="s">
        <v>#N/A Requesting Data...3532276847</v>
        <stp/>
        <stp>BDH|17900990593174186885</stp>
        <tr r="Z55" s="1"/>
      </tp>
      <tp t="s">
        <v>#N/A Requesting Data...3609604979</v>
        <stp/>
        <stp>BDH|10892919842613777510</stp>
        <tr r="Z724" s="1"/>
      </tp>
      <tp t="s">
        <v>#N/A Requesting Data...3740693317</v>
        <stp/>
        <stp>BDH|17925276051478037332</stp>
        <tr r="Z582" s="1"/>
      </tp>
      <tp t="s">
        <v>#N/A Requesting Data...4235140150</v>
        <stp/>
        <stp>BDH|14334064702789988629</stp>
        <tr r="Z416" s="1"/>
      </tp>
      <tp t="s">
        <v>#N/A Requesting Data...3688629758</v>
        <stp/>
        <stp>BDH|13869841834595053640</stp>
        <tr r="Z510" s="1"/>
      </tp>
      <tp t="s">
        <v>#N/A Requesting Data...3622986630</v>
        <stp/>
        <stp>BDH|10247271986492775382</stp>
        <tr r="Z137" s="1"/>
      </tp>
    </main>
    <main first="bloomberg.rtd">
      <tp>
        <v>124.16</v>
        <stp/>
        <stp>##V3_BDPV12</stp>
        <stp>VOD LN Equity</stp>
        <stp>LAST_PRICE</stp>
        <stp>[Crispin Spreadsheet.xlsx]OPE!R58C7</stp>
        <tr r="G58" s="7"/>
      </tp>
    </main>
    <main first="bofaddin.rtdserver">
      <tp t="s">
        <v>#N/A Requesting Data...4282406944</v>
        <stp/>
        <stp>BDH|18283030917617871505</stp>
        <tr r="Z312" s="1"/>
      </tp>
    </main>
    <main first="bloomberg.rtd">
      <tp>
        <v>275.60000000000002</v>
        <stp/>
        <stp>##V3_BDPV12</stp>
        <stp>ADS GY Equity</stp>
        <stp>LAST_PRICE</stp>
        <stp>[Crispin Spreadsheet.xlsx]OEI!R148C7</stp>
        <tr r="G148" s="1"/>
      </tp>
      <tp>
        <v>261.8</v>
        <stp/>
        <stp>##V3_BDPV12</stp>
        <stp>BBY LN Equity</stp>
        <stp>LAST_PRICE</stp>
        <stp>[Crispin Spreadsheet.xlsx]OEI!R462C7</stp>
        <tr r="G462" s="1"/>
      </tp>
      <tp>
        <v>1.6</v>
        <stp/>
        <stp>##V3_BDPV12</stp>
        <stp>EDR LN Equity</stp>
        <stp>LAST_PRICE</stp>
        <stp>[Crispin Spreadsheet.xlsx]OEI!R499C7</stp>
        <tr r="G499" s="1"/>
      </tp>
      <tp>
        <v>226.6</v>
        <stp/>
        <stp>##V3_BDPV12</stp>
        <stp>GFS LN Equity</stp>
        <stp>LAST_PRICE</stp>
        <stp>[Crispin Spreadsheet.xlsx]OEI!R508C7</stp>
        <tr r="G508" s="1"/>
      </tp>
      <tp>
        <v>23.11</v>
        <stp/>
        <stp>##V3_BDPV12</stp>
        <stp>FCX US Equity</stp>
        <stp>LAST_PRICE</stp>
        <stp>[Crispin Spreadsheet.xlsx]OEI!R713C7</stp>
        <tr r="G713" s="1"/>
      </tp>
      <tp>
        <v>371.9</v>
        <stp/>
        <stp>##V3_BDPV12</stp>
        <stp>YAR NO Equity</stp>
        <stp>LAST_PRICE</stp>
        <stp>[Crispin Spreadsheet.xlsx]OEI!R349C7</stp>
        <tr r="G349" s="1"/>
      </tp>
      <tp>
        <v>145.93</v>
        <stp/>
        <stp>##V3_BDPV12</stp>
        <stp>QCOM US Equity</stp>
        <stp>LAST_PRICE</stp>
        <stp>[Crispin Spreadsheet.xlsx]OEI!R778C7</stp>
        <tr r="G778" s="1"/>
      </tp>
      <tp>
        <v>26.72</v>
        <stp/>
        <stp>##V3_BDPV12</stp>
        <stp>PLUG US Equity</stp>
        <stp>LAST_PRICE</stp>
        <stp>[Crispin Spreadsheet.xlsx]OEI!R772C7</stp>
        <tr r="G772" s="1"/>
      </tp>
      <tp>
        <v>480.5</v>
        <stp/>
        <stp>##V3_BDPV12</stp>
        <stp>BLND LN Equity</stp>
        <stp>LAST_PRICE</stp>
        <stp>[Crispin Spreadsheet.xlsx]OEI!R471C7</stp>
        <tr r="G471" s="1"/>
      </tp>
      <tp>
        <v>194.1</v>
        <stp/>
        <stp>##V3_BDPV12</stp>
        <stp>DRLCO DC Equity</stp>
        <stp>PX_YEST_CLOSE</stp>
        <stp>[Crispin Spreadsheet.xlsx]OPE!R9C6</stp>
        <tr r="F9" s="7"/>
      </tp>
      <tp>
        <v>316</v>
        <stp/>
        <stp>##V3_BDPV12</stp>
        <stp>FBEL FP Equity</stp>
        <stp>LAST_PRICE</stp>
        <stp>[Crispin Spreadsheet.xlsx]OEI!R109C7</stp>
        <tr r="G109" s="1"/>
      </tp>
      <tp>
        <v>157.02000000000001</v>
        <stp/>
        <stp>##V3_BDPV12</stp>
        <stp>SWEDA SS Equity</stp>
        <stp>LAST_PRICE</stp>
        <stp>[Crispin Spreadsheet.xlsx]OEI!R407C7</stp>
        <tr r="G407" s="1"/>
      </tp>
      <tp>
        <v>89.3</v>
        <stp/>
        <stp>##V3_BDPV12</stp>
        <stp>HEIA NA Equity</stp>
        <stp>LAST_PRICE</stp>
        <stp>[Crispin Spreadsheet.xlsx]OEI!R324C7</stp>
        <tr r="G324" s="1"/>
      </tp>
      <tp>
        <v>629.6</v>
        <stp/>
        <stp>##V3_BDPV12</stp>
        <stp>4689 JT Equity</stp>
        <stp>PX_YEST_CLOSE</stp>
        <stp>[Crispin Spreadsheet.xlsx]OEI!R313C6</stp>
        <tr r="F313" s="1"/>
      </tp>
      <tp>
        <v>606</v>
        <stp/>
        <stp>##V3_BDPV12</stp>
        <stp>3099 JT Equity</stp>
        <stp>PX_YEST_CLOSE</stp>
        <stp>[Crispin Spreadsheet.xlsx]OEI!R272C6</stp>
        <tr r="F272" s="1"/>
      </tp>
      <tp t="s">
        <v>HKD</v>
        <stp/>
        <stp>##V3_BDPV12</stp>
        <stp>3328 HK Equity</stp>
        <stp>CRNCY</stp>
        <stp>[Crispin Spreadsheet.xlsx]OEI!R208C4</stp>
        <tr r="D208" s="1"/>
      </tp>
      <tp>
        <v>9.4719999999999995</v>
        <stp/>
        <stp>##V3_BDPV12</stp>
        <stp>CNHI IM Equity</stp>
        <stp>PX_YEST_CLOSE</stp>
        <stp>[Crispin Spreadsheet.xlsx]SWAN!R45C6</stp>
        <tr r="F45" s="3"/>
      </tp>
      <tp>
        <v>175.91</v>
        <stp/>
        <stp>##V3_BDPV12</stp>
        <stp>XGLD LN Equity</stp>
        <stp>LAST_PRICE</stp>
        <stp>[Crispin Spreadsheet.xlsx]SWAN!R155C7</stp>
        <tr r="G155" s="3"/>
      </tp>
      <tp t="s">
        <v>GBp</v>
        <stp/>
        <stp>##V3_BDPV12</stp>
        <stp>FLTR LN Equity</stp>
        <stp>CRNCY</stp>
        <stp>[Crispin Spreadsheet.xlsx]FDXC!R49C4</stp>
        <tr r="D49" s="8"/>
      </tp>
      <tp>
        <v>163.57</v>
        <stp/>
        <stp>##V3_BDPV12</stp>
        <stp>FNV CN Equity</stp>
        <stp>LAST_PRICE</stp>
        <stp>[Crispin Spreadsheet.xlsx]OEI!R56C7</stp>
        <tr r="G56" s="1"/>
      </tp>
    </main>
    <main first="bofaddin.rtdserver">
      <tp t="s">
        <v>#N/A Requesting Data...3609454392</v>
        <stp/>
        <stp>BDH|18283017489960813828</stp>
        <tr r="Z836" s="1"/>
      </tp>
      <tp t="s">
        <v>#N/A Requesting Data...3692443397</v>
        <stp/>
        <stp>BDH|16980182341289517257</stp>
        <tr r="Z646" s="1"/>
      </tp>
      <tp t="s">
        <v>#N/A Requesting Data...4245380754</v>
        <stp/>
        <stp>BDH|17320646912310653807</stp>
        <tr r="Z419" s="1"/>
      </tp>
      <tp t="s">
        <v>#N/A Requesting Data...4076301245</v>
        <stp/>
        <stp>BDH|11696293047059581699</stp>
        <tr r="Z514" s="1"/>
      </tp>
      <tp t="s">
        <v>#N/A Requesting Data...4215589192</v>
        <stp/>
        <stp>BDH|13265616894367629352</stp>
        <tr r="Z78" s="1"/>
      </tp>
      <tp t="s">
        <v>#N/A Requesting Data...4051121082</v>
        <stp/>
        <stp>BDH|13415849211875395750</stp>
        <tr r="V53" s="5"/>
        <tr r="V53" s="8"/>
        <tr r="Z555" s="1"/>
        <tr r="V50" s="7"/>
        <tr r="V60" s="6"/>
        <tr r="Z106" s="3"/>
      </tp>
      <tp t="s">
        <v>#N/A Requesting Data...3767185790</v>
        <stp/>
        <stp>BDH|11656919748262043686</stp>
        <tr r="Z475" s="1"/>
      </tp>
      <tp t="s">
        <v>#N/A Requesting Data...4200498665</v>
        <stp/>
        <stp>BDH|17535416576938543409</stp>
        <tr r="V38" s="5"/>
        <tr r="V41" s="8"/>
        <tr r="Z408" s="1"/>
        <tr r="V34" s="7"/>
        <tr r="V45" s="6"/>
        <tr r="Z72" s="3"/>
      </tp>
      <tp t="s">
        <v>#N/A Requesting Data...3991153480</v>
        <stp/>
        <stp>BDH|14447232156869356240</stp>
        <tr r="Z689" s="1"/>
      </tp>
      <tp t="s">
        <v>#N/A Requesting Data...3757568336</v>
        <stp/>
        <stp>BDH|14856194496973573748</stp>
        <tr r="Z479" s="1"/>
      </tp>
      <tp t="s">
        <v>#N/A Requesting Data...3794444455</v>
        <stp/>
        <stp>BDH|12069379430852529842</stp>
        <tr r="Z279" s="1"/>
      </tp>
      <tp t="s">
        <v>#N/A Requesting Data...3606536683</v>
        <stp/>
        <stp>BDH|10921953571114198273</stp>
        <tr r="Z414" s="1"/>
      </tp>
      <tp t="s">
        <v>#N/A Requesting Data...3632487329</v>
        <stp/>
        <stp>BDH|13167142283707956541</stp>
        <tr r="Z693" s="1"/>
      </tp>
      <tp t="s">
        <v>#N/A Requesting Data...3983477697</v>
        <stp/>
        <stp>BDH|14920944866770611379</stp>
        <tr r="Z270" s="1"/>
      </tp>
      <tp t="s">
        <v>#N/A Requesting Data...4146651274</v>
        <stp/>
        <stp>BDH|11247009634302912856</stp>
        <tr r="Z490" s="1"/>
      </tp>
      <tp t="s">
        <v>#N/A Requesting Data...3716966712</v>
        <stp/>
        <stp>BDH|12989912337307444773</stp>
        <tr r="Z304" s="1"/>
      </tp>
      <tp t="s">
        <v>#N/A Requesting Data...3818619854</v>
        <stp/>
        <stp>BDH|18037527671556878475</stp>
        <tr r="V67" s="5"/>
        <tr r="V69" s="8"/>
        <tr r="Z709" s="1"/>
        <tr r="V75" s="6"/>
      </tp>
    </main>
    <main first="bloomberg.rtd">
      <tp>
        <v>35.4</v>
        <stp/>
        <stp>##V3_BDPV12</stp>
        <stp>SKG ID Equity</stp>
        <stp>LAST_PRICE</stp>
        <stp>[Crispin Spreadsheet.xlsx]OPE!R15C7</stp>
        <tr r="G15" s="7"/>
      </tp>
    </main>
    <main first="bofaddin.rtdserver">
      <tp t="s">
        <v>#N/A Requesting Data...3952749649</v>
        <stp/>
        <stp>BDH|14551130573132966823</stp>
        <tr r="Z79" s="1"/>
      </tp>
      <tp t="s">
        <v>#N/A Requesting Data...4174014823</v>
        <stp/>
        <stp>BDH|18415697467000242067</stp>
        <tr r="Z325" s="1"/>
        <tr r="Z56" s="3"/>
      </tp>
    </main>
    <main first="bloomberg.rtd">
      <tp>
        <v>152.55000000000001</v>
        <stp/>
        <stp>##V3_BDPV12</stp>
        <stp>DSY FP Equity</stp>
        <stp>LAST_PRICE</stp>
        <stp>[Crispin Spreadsheet.xlsx]OEI!R103C7</stp>
        <tr r="G103" s="1"/>
      </tp>
      <tp>
        <v>86.88</v>
        <stp/>
        <stp>##V3_BDPV12</stp>
        <stp>SUBC NO Equity</stp>
        <stp>LAST_PRICE</stp>
        <stp>[Crispin Spreadsheet.xlsx]OEI!R347C7</stp>
        <tr r="G347" s="1"/>
      </tp>
      <tp>
        <v>28.29</v>
        <stp/>
        <stp>##V3_BDPV12</stp>
        <stp>IFX GY Equity</stp>
        <stp>LAST_PRICE</stp>
        <stp>[Crispin Spreadsheet.xlsx]OEI!R172C7</stp>
        <tr r="G172" s="1"/>
      </tp>
      <tp>
        <v>29.21</v>
        <stp/>
        <stp>##V3_BDPV12</stp>
        <stp>FOX US Equity</stp>
        <stp>LAST_PRICE</stp>
        <stp>[Crispin Spreadsheet.xlsx]OEI!R712C7</stp>
        <tr r="G712" s="1"/>
      </tp>
      <tp>
        <v>151.49</v>
        <stp/>
        <stp>##V3_BDPV12</stp>
        <stp>DIS US Equity</stp>
        <stp>LAST_PRICE</stp>
        <stp>[Crispin Spreadsheet.xlsx]OEI!R809C7</stp>
        <tr r="G809" s="1"/>
      </tp>
      <tp>
        <v>35</v>
        <stp/>
        <stp>##V3_BDPV12</stp>
        <stp>LPX US Equity</stp>
        <stp>LAST_PRICE</stp>
        <stp>[Crispin Spreadsheet.xlsx]OEI!R742C7</stp>
        <tr r="G742" s="1"/>
      </tp>
      <tp>
        <v>107.5</v>
        <stp/>
        <stp>##V3_BDPV12</stp>
        <stp>RGLD US Equity</stp>
        <stp>LAST_PRICE</stp>
        <stp>[Crispin Spreadsheet.xlsx]OEI!R780C7</stp>
        <tr r="G780" s="1"/>
      </tp>
      <tp>
        <v>152.14000000000001</v>
        <stp/>
        <stp>##V3_BDPV12</stp>
        <stp>JBZ0 Comdty</stp>
        <stp>PX_YEST_CLOSE</stp>
        <stp>[Crispin Spreadsheet.xlsx]SWAN!R164C6</stp>
        <tr r="F164" s="3"/>
      </tp>
      <tp>
        <v>27.93</v>
        <stp/>
        <stp>##V3_BDPV12</stp>
        <stp>SSABA SS Equity</stp>
        <stp>LAST_PRICE</stp>
        <stp>[Crispin Spreadsheet.xlsx]OEI!R406C7</stp>
        <tr r="G406" s="1"/>
      </tp>
      <tp t="s">
        <v>ARS</v>
        <stp/>
        <stp>##V3_BDPV12</stp>
        <stp>ARARGE3203R1 Govt</stp>
        <stp>CRNCY</stp>
        <stp>[Crispin Spreadsheet.xlsx]SWAN!R152C4</stp>
        <tr r="D152" s="3"/>
      </tp>
      <tp>
        <v>220.1</v>
        <stp/>
        <stp>##V3_BDPV12</stp>
        <stp>LUNE SS Equity</stp>
        <stp>LAST_PRICE</stp>
        <stp>[Crispin Spreadsheet.xlsx]OEI!R401C7</stp>
        <tr r="G401" s="1"/>
      </tp>
      <tp>
        <v>13.795</v>
        <stp/>
        <stp>##V3_BDPV12</stp>
        <stp>CA FP Equity</stp>
        <stp>LAST_PRICE</stp>
        <stp>[Crispin Spreadsheet.xlsx]OEI!R96C7</stp>
        <tr r="G96" s="1"/>
      </tp>
      <tp>
        <v>4.25</v>
        <stp/>
        <stp>##V3_BDPV12</stp>
        <stp>TSTR LN Equity</stp>
        <stp>LAST_PRICE</stp>
        <stp>[Crispin Spreadsheet.xlsx]SWAN!R118C7</stp>
        <tr r="G118" s="3"/>
      </tp>
      <tp>
        <v>33940</v>
        <stp/>
        <stp>##V3_BDPV12</stp>
        <stp>8035 JT Equity</stp>
        <stp>PX_YEST_CLOSE</stp>
        <stp>[Crispin Spreadsheet.xlsx]OEI!R309C6</stp>
        <tr r="F309" s="1"/>
      </tp>
      <tp>
        <v>108.85</v>
        <stp/>
        <stp>##V3_BDPV12</stp>
        <stp>ML FP Equity</stp>
        <stp>LAST_PRICE</stp>
        <stp>[Crispin Spreadsheet.xlsx]OEI!R98C7</stp>
        <tr r="G98" s="1"/>
      </tp>
      <tp>
        <v>720</v>
        <stp/>
        <stp>##V3_BDPV12</stp>
        <stp>5727 JT Equity</stp>
        <stp>PX_YEST_CLOSE</stp>
        <stp>[Crispin Spreadsheet.xlsx]OEI!R308C6</stp>
        <tr r="F308" s="1"/>
      </tp>
      <tp>
        <v>376.9</v>
        <stp/>
        <stp>##V3_BDPV12</stp>
        <stp>5020 JT Equity</stp>
        <stp>PX_YEST_CLOSE</stp>
        <stp>[Crispin Spreadsheet.xlsx]OEI!R278C6</stp>
        <tr r="F278" s="1"/>
      </tp>
      <tp>
        <v>150.19999999999999</v>
        <stp/>
        <stp>##V3_BDPV12</stp>
        <stp>BARC LN Equity</stp>
        <stp>PX_YEST_CLOSE</stp>
        <stp>[Crispin Spreadsheet.xlsx]OPUS!R50C6</stp>
        <tr r="F50" s="6"/>
      </tp>
      <tp>
        <v>1580.5</v>
        <stp/>
        <stp>##V3_BDPV12</stp>
        <stp>8591 JT Equity</stp>
        <stp>PX_YEST_CLOSE</stp>
        <stp>[Crispin Spreadsheet.xlsx]OEI!R293C6</stp>
        <tr r="F293" s="1"/>
      </tp>
      <tp t="s">
        <v>HKD</v>
        <stp/>
        <stp>##V3_BDPV12</stp>
        <stp>1928 HK Equity</stp>
        <stp>CRNCY</stp>
        <stp>[Crispin Spreadsheet.xlsx]OEI!R219C4</stp>
        <tr r="D219" s="1"/>
      </tp>
      <tp>
        <v>451.2</v>
        <stp/>
        <stp>##V3_BDPV12</stp>
        <stp>FRAS LN Equity</stp>
        <stp>PX_YEST_CLOSE</stp>
        <stp>[Crispin Spreadsheet.xlsx]ALEG!R47C6</stp>
        <tr r="F47" s="5"/>
      </tp>
    </main>
    <main first="bofaddin.rtdserver">
      <tp t="s">
        <v>#N/A Requesting Data...3837269197</v>
        <stp/>
        <stp>BDH|15680964073577723558</stp>
        <tr r="V56" s="5"/>
        <tr r="V56" s="8"/>
        <tr r="Z577" s="1"/>
        <tr r="V53" s="7"/>
        <tr r="V64" s="6"/>
        <tr r="Z112" s="3"/>
      </tp>
      <tp t="s">
        <v>#N/A Requesting Data...4096355833</v>
        <stp/>
        <stp>BDH|13743160894671015344</stp>
        <tr r="Z239" s="1"/>
      </tp>
      <tp t="s">
        <v>#N/A Requesting Data...4029214583</v>
        <stp/>
        <stp>BDH|10326989618614239516</stp>
        <tr r="V59" s="5"/>
        <tr r="V61" s="8"/>
        <tr r="Z622" s="1"/>
        <tr r="V67" s="6"/>
      </tp>
      <tp t="s">
        <v>#N/A Requesting Data...3999354756</v>
        <stp/>
        <stp>BDH|17211815967563449304</stp>
        <tr r="Z435" s="1"/>
      </tp>
      <tp t="s">
        <v>#N/A Requesting Data...3998322769</v>
        <stp/>
        <stp>BDH|13679106186074423773</stp>
        <tr r="V71" s="5"/>
        <tr r="V73" s="8"/>
        <tr r="Z790" s="1"/>
        <tr r="V79" s="6"/>
      </tp>
      <tp t="s">
        <v>#N/A Requesting Data...4168094287</v>
        <stp/>
        <stp>BDH|16351800803214312366</stp>
        <tr r="Z294" s="1"/>
      </tp>
      <tp t="s">
        <v>#N/A Requesting Data...3950690274</v>
        <stp/>
        <stp>BDH|14831471421832243955</stp>
        <tr r="Z118" s="1"/>
      </tp>
      <tp t="s">
        <v>#N/A Requesting Data...4019884049</v>
        <stp/>
        <stp>BDH|12652232407240371982</stp>
        <tr r="Z289" s="1"/>
      </tp>
      <tp t="s">
        <v>#N/A Requesting Data...4184290154</v>
        <stp/>
        <stp>BDH|18205471134530969625</stp>
        <tr r="Z171" s="1"/>
      </tp>
      <tp t="s">
        <v>#N/A Requesting Data...3798268421</v>
        <stp/>
        <stp>BDH|13526914399012383830</stp>
        <tr r="Z253" s="1"/>
      </tp>
      <tp t="s">
        <v>#N/A Requesting Data...4104489732</v>
        <stp/>
        <stp>BDH|18101092340622175745</stp>
        <tr r="Z339" s="1"/>
      </tp>
      <tp t="s">
        <v>#N/A Requesting Data...4088828931</v>
        <stp/>
        <stp>BDH|13601316761136342995</stp>
        <tr r="Z692" s="1"/>
      </tp>
      <tp t="s">
        <v>#N/A Requesting Data...4212422926</v>
        <stp/>
        <stp>BDH|15171155566659971248</stp>
        <tr r="Z355" s="1"/>
        <tr r="Z63" s="3"/>
      </tp>
      <tp t="s">
        <v>#N/A Requesting Data...3897362611</v>
        <stp/>
        <stp>BDH|15908973680858381539</stp>
        <tr r="Z827" s="1"/>
      </tp>
    </main>
    <main first="bloomberg.rtd">
      <tp>
        <v>225.4</v>
        <stp/>
        <stp>##V3_BDPV12</stp>
        <stp>SIKA SW Equity</stp>
        <stp>LAST_PRICE</stp>
        <stp>[Crispin Spreadsheet.xlsx]OEI!R432C7</stp>
        <tr r="G432" s="1"/>
      </tp>
      <tp>
        <v>210.3</v>
        <stp/>
        <stp>##V3_BDPV12</stp>
        <stp>RACE US Equity</stp>
        <stp>LAST_PRICE</stp>
        <stp>[Crispin Spreadsheet.xlsx]OEI!R706C7</stp>
        <tr r="G706" s="1"/>
      </tp>
      <tp>
        <v>555.38</v>
        <stp/>
        <stp>##V3_BDPV12</stp>
        <stp>TSLA US Equity</stp>
        <stp>LAST_PRICE</stp>
        <stp>[Crispin Spreadsheet.xlsx]OEI!R792C7</stp>
        <tr r="G792" s="1"/>
      </tp>
      <tp>
        <v>41.22</v>
        <stp/>
        <stp>##V3_BDPV12</stp>
        <stp>FIBK US Equity</stp>
        <stp>LAST_PRICE</stp>
        <stp>[Crispin Spreadsheet.xlsx]OEI!R708C7</stp>
        <tr r="G708" s="1"/>
      </tp>
      <tp>
        <v>12.19</v>
        <stp/>
        <stp>##V3_BDPV12</stp>
        <stp>ERIC US Equity</stp>
        <stp>LAST_PRICE</stp>
        <stp>[Crispin Spreadsheet.xlsx]OEI!R790C7</stp>
        <tr r="G790" s="1"/>
      </tp>
      <tp>
        <v>25440</v>
        <stp/>
        <stp>##V3_BDPV12</stp>
        <stp>6954 JT Equity</stp>
        <stp>PX_YEST_CLOSE</stp>
        <stp>[Crispin Spreadsheet.xlsx]OEI!R268C6</stp>
        <tr r="F268" s="1"/>
      </tp>
      <tp>
        <v>628.6</v>
        <stp/>
        <stp>##V3_BDPV12</stp>
        <stp>HWDN LN Equity</stp>
        <stp>PX_YEST_CLOSE</stp>
        <stp>[Crispin Spreadsheet.xlsx]FDXC!R51C6</stp>
        <tr r="F51" s="8"/>
      </tp>
      <tp t="s">
        <v>GBp</v>
        <stp/>
        <stp>##V3_BDPV12</stp>
        <stp>FEVR LN Equity</stp>
        <stp>CRNCY</stp>
        <stp>[Crispin Spreadsheet.xlsx]SWAN!R90C4</stp>
        <tr r="D90" s="3"/>
      </tp>
      <tp>
        <v>570000</v>
        <stp/>
        <stp>##V3_BDPV12</stp>
        <stp>8951 JT Equity</stp>
        <stp>PX_YEST_CLOSE</stp>
        <stp>[Crispin Spreadsheet.xlsx]OEI!R288C6</stp>
        <tr r="F288" s="1"/>
      </tp>
      <tp>
        <v>16.489999999999998</v>
        <stp/>
        <stp>##V3_BDPV12</stp>
        <stp>BMA US Equity</stp>
        <stp>LAST_PRICE</stp>
        <stp>[Crispin Spreadsheet.xlsx]SWAN!R128C7</stp>
        <tr r="G128" s="3"/>
      </tp>
      <tp t="s">
        <v>GOLD 100 OZ FUTR  Feb21</v>
        <stp/>
        <stp>##V3_BDPV12</stp>
        <stp>GCA Comdty</stp>
        <stp>NAME</stp>
        <stp>[Crispin Spreadsheet.xlsx]OEI!R830C5</stp>
        <tr r="E830" s="1"/>
      </tp>
      <tp t="s">
        <v>GBp</v>
        <stp/>
        <stp>##V3_BDPV12</stp>
        <stp>BARC LN Equity</stp>
        <stp>CRNCY</stp>
        <stp>[Crispin Spreadsheet.xlsx]SWAN!R84C4</stp>
        <tr r="D84" s="3"/>
      </tp>
      <tp>
        <v>6.98</v>
        <stp/>
        <stp>##V3_BDPV12</stp>
        <stp>KGC US Equity</stp>
        <stp>LAST_PRICE</stp>
        <stp>[Crispin Spreadsheet.xlsx]SWAN!R138C7</stp>
        <tr r="G138" s="3"/>
      </tp>
      <tp t="s">
        <v>#N/A N/A</v>
        <stp/>
        <stp>##V3_BDPV12</stp>
        <stp>SLCJY US Equity</stp>
        <stp>PX_YEST_CLOSE</stp>
        <stp>[Crispin Spreadsheet.xlsx]ALEG!R69C6</stp>
        <tr r="F69" s="5"/>
      </tp>
      <tp>
        <v>124.18</v>
        <stp/>
        <stp>##V3_BDPV12</stp>
        <stp>EURJPY Curncy</stp>
        <stp>LAST_PRICE</stp>
        <stp>[Crispin Spreadsheet.xlsx]SWAN!R51C13</stp>
        <tr r="M51" s="3"/>
      </tp>
      <tp>
        <v>124.18</v>
        <stp/>
        <stp>##V3_BDPV12</stp>
        <stp>EURJPY Curncy</stp>
        <stp>LAST_PRICE</stp>
        <stp>[Crispin Spreadsheet.xlsx]SWAN!R50C13</stp>
        <tr r="M50" s="3"/>
      </tp>
      <tp>
        <v>3.02</v>
        <stp/>
        <stp>##V3_BDPV12</stp>
        <stp>MTS AU Equity</stp>
        <stp>LAST_PRICE</stp>
        <stp>[Crispin Spreadsheet.xlsx]OEI!R21C7</stp>
        <tr r="G21" s="1"/>
      </tp>
    </main>
    <main first="bofaddin.rtdserver">
      <tp t="s">
        <v>#N/A Requesting Data...3867120126</v>
        <stp/>
        <stp>BDH|18020395640829903814</stp>
        <tr r="Z424" s="1"/>
      </tp>
      <tp t="s">
        <v>#N/A Requesting Data...4172774229</v>
        <stp/>
        <stp>BDH|13960989123342704440</stp>
        <tr r="Z62" s="1"/>
      </tp>
    </main>
    <main first="bloomberg.rtd">
      <tp>
        <v>1.0844800000000001</v>
        <stp/>
        <stp>##V3_BDPV12</stp>
        <stp>EURCHF Curncy</stp>
        <stp>LAST_PRICE</stp>
        <stp>[Crispin Spreadsheet.xlsx]OEI!R868C7</stp>
        <tr r="G868" s="1"/>
      </tp>
    </main>
    <main first="bofaddin.rtdserver">
      <tp t="s">
        <v>#N/A Requesting Data...3925291383</v>
        <stp/>
        <stp>BDH|17513871790030447851</stp>
        <tr r="Z358" s="1"/>
      </tp>
      <tp t="s">
        <v>#N/A Requesting Data...3891807773</v>
        <stp/>
        <stp>BDH|11016620080443827293</stp>
        <tr r="Z594" s="1"/>
      </tp>
    </main>
    <main first="bloomberg.rtd">
      <tp t="s">
        <v>#N/A N/A</v>
        <stp/>
        <stp>##V3_BDPV12</stp>
        <stp>SVH AU Equity</stp>
        <stp>LAST_PRICE</stp>
        <stp>[Crispin Spreadsheet.xlsx]OEI!R23C7</stp>
        <tr r="G23" s="1"/>
      </tp>
    </main>
    <main first="bofaddin.rtdserver">
      <tp t="s">
        <v>#N/A Requesting Data...4258797567</v>
        <stp/>
        <stp>BDH|17136184159105517871</stp>
        <tr r="Z522" s="1"/>
        <tr r="V48" s="7"/>
        <tr r="Z97" s="3"/>
      </tp>
      <tp t="s">
        <v>#N/A Requesting Data...3997409317</v>
        <stp/>
        <stp>BDH|17814443483042536785</stp>
        <tr r="Z634" s="1"/>
      </tp>
      <tp t="s">
        <v>#N/A Requesting Data...4017090545</v>
        <stp/>
        <stp>BDH|18256158273454865493</stp>
        <tr r="Z454" s="1"/>
      </tp>
      <tp t="s">
        <v>#N/A Requesting Data...4205624298</v>
        <stp/>
        <stp>BDH|18336233361286330462</stp>
        <tr r="Z241" s="1"/>
        <tr r="Z44" s="3"/>
      </tp>
      <tp t="s">
        <v>#N/A Requesting Data...3935525649</v>
        <stp/>
        <stp>BDH|13756704600322798848</stp>
        <tr r="Z87" s="1"/>
      </tp>
      <tp t="s">
        <v>#N/A Requesting Data...4070367174</v>
        <stp/>
        <stp>BDH|12024774632271545943</stp>
        <tr r="Z418" s="1"/>
      </tp>
      <tp t="s">
        <v>#N/A Requesting Data...3912558752</v>
        <stp/>
        <stp>BDH|12604069205278280431</stp>
        <tr r="Z686" s="1"/>
      </tp>
      <tp t="s">
        <v>#N/A Requesting Data...4050142102</v>
        <stp/>
        <stp>BDH|17712256160349459411</stp>
        <tr r="Z511" s="1"/>
        <tr r="Z94" s="3"/>
      </tp>
      <tp t="s">
        <v>#N/A Requesting Data...4074270506</v>
        <stp/>
        <stp>BDH|16512848946963453741</stp>
        <tr r="Z214" s="1"/>
      </tp>
      <tp t="s">
        <v>#N/A Requesting Data...4249373759</v>
        <stp/>
        <stp>BDH|16114943134524228656</stp>
        <tr r="Z184" s="1"/>
      </tp>
      <tp t="s">
        <v>#N/A Requesting Data...4172683238</v>
        <stp/>
        <stp>BDH|13427064694072328636</stp>
        <tr r="Z127" s="1"/>
      </tp>
      <tp t="s">
        <v>#N/A Requesting Data...4014763575</v>
        <stp/>
        <stp>BDH|15518985545604862264</stp>
        <tr r="Z50" s="1"/>
      </tp>
      <tp t="s">
        <v>#N/A Requesting Data...4257031345</v>
        <stp/>
        <stp>BDH|17684678715308404696</stp>
        <tr r="Z311" s="1"/>
      </tp>
      <tp t="s">
        <v>#N/A Requesting Data...4023346279</v>
        <stp/>
        <stp>BDH|13070622907113812851</stp>
        <tr r="Z392" s="1"/>
      </tp>
      <tp t="s">
        <v>#N/A Requesting Data...3974020467</v>
        <stp/>
        <stp>BDH|15481295134059708356</stp>
        <tr r="Z195" s="1"/>
      </tp>
      <tp t="s">
        <v>#N/A Requesting Data...4128523098</v>
        <stp/>
        <stp>BDH|14586316909368051178</stp>
        <tr r="Z792" s="1"/>
        <tr r="Z142" s="3"/>
      </tp>
    </main>
    <main first="bloomberg.rtd">
      <tp>
        <v>290</v>
        <stp/>
        <stp>##V3_BDPV12</stp>
        <stp>PFG LN Equity</stp>
        <stp>LAST_PRICE</stp>
        <stp>[Crispin Spreadsheet.xlsx]OPE!R54C7</stp>
        <tr r="G54" s="7"/>
      </tp>
    </main>
    <main first="bofaddin.rtdserver">
      <tp t="s">
        <v>#N/A Requesting Data...4293153232</v>
        <stp/>
        <stp>BDH|10460431791646133580</stp>
        <tr r="Z210" s="1"/>
      </tp>
    </main>
    <main first="bloomberg.rtd">
      <tp>
        <v>355</v>
        <stp/>
        <stp>##V3_BDPV12</stp>
        <stp>SSPG LN Equity</stp>
        <stp>LAST_PRICE</stp>
        <stp>[Crispin Spreadsheet.xlsx]OEI!R615C7</stp>
        <tr r="G615" s="1"/>
      </tp>
      <tp>
        <v>13.06</v>
        <stp/>
        <stp>##V3_BDPV12</stp>
        <stp>SZU GY Equity</stp>
        <stp>LAST_PRICE</stp>
        <stp>[Crispin Spreadsheet.xlsx]OEI!R189C7</stp>
        <tr r="G189" s="1"/>
      </tp>
      <tp>
        <v>41.51</v>
        <stp/>
        <stp>##V3_BDPV12</stp>
        <stp>KNX US Equity</stp>
        <stp>LAST_PRICE</stp>
        <stp>[Crispin Spreadsheet.xlsx]OEI!R734C7</stp>
        <tr r="G734" s="1"/>
      </tp>
      <tp>
        <v>28.19</v>
        <stp/>
        <stp>##V3_BDPV12</stp>
        <stp>ITX SQ Equity</stp>
        <stp>LAST_PRICE</stp>
        <stp>[Crispin Spreadsheet.xlsx]OEI!R384C7</stp>
        <tr r="G384" s="1"/>
      </tp>
      <tp>
        <v>4.26</v>
        <stp/>
        <stp>##V3_BDPV12</stp>
        <stp>WETF US Equity</stp>
        <stp>LAST_PRICE</stp>
        <stp>[Crispin Spreadsheet.xlsx]OEI!R814C7</stp>
        <tr r="G814" s="1"/>
      </tp>
      <tp>
        <v>144.75</v>
        <stp/>
        <stp>##V3_BDPV12</stp>
        <stp>SECUB SS Equity</stp>
        <stp>LAST_PRICE</stp>
        <stp>[Crispin Spreadsheet.xlsx]OEI!R403C7</stp>
        <tr r="G403" s="1"/>
      </tp>
      <tp>
        <v>13.135</v>
        <stp/>
        <stp>##V3_BDPV12</stp>
        <stp>UBSG SW Equity</stp>
        <stp>LAST_PRICE</stp>
        <stp>[Crispin Spreadsheet.xlsx]OEI!R435C7</stp>
        <tr r="G435" s="1"/>
      </tp>
      <tp>
        <v>31.98</v>
        <stp/>
        <stp>##V3_BDPV12</stp>
        <stp>USFD US Equity</stp>
        <stp>LAST_PRICE</stp>
        <stp>[Crispin Spreadsheet.xlsx]OEI!R806C7</stp>
        <tr r="G806" s="1"/>
      </tp>
      <tp>
        <v>279.95999999999998</v>
        <stp/>
        <stp>##V3_BDPV12</stp>
        <stp>BABA US Equity</stp>
        <stp>LAST_PRICE</stp>
        <stp>[Crispin Spreadsheet.xlsx]OEI!R653C7</stp>
        <tr r="G653" s="1"/>
      </tp>
      <tp>
        <v>124.1</v>
        <stp/>
        <stp>##V3_BDPV12</stp>
        <stp>BT/A LN Equity</stp>
        <stp>LAST_PRICE</stp>
        <stp>[Crispin Spreadsheet.xlsx]OEI!R473C7</stp>
        <tr r="G473" s="1"/>
      </tp>
      <tp>
        <v>22.8</v>
        <stp/>
        <stp>##V3_BDPV12</stp>
        <stp>OTPD LI Equity</stp>
        <stp>LAST_PRICE</stp>
        <stp>[Crispin Spreadsheet.xlsx]OEI!R566C7</stp>
        <tr r="G566" s="1"/>
      </tp>
      <tp>
        <v>1.1884999999999999</v>
        <stp/>
        <stp>##V3_BDPV12</stp>
        <stp>EURUSD Curncy</stp>
        <stp>PX_LAST</stp>
        <stp>[Crispin Spreadsheet.xlsx]SWAN!R177C12</stp>
        <tr r="L177" s="3"/>
      </tp>
      <tp>
        <v>1.1884999999999999</v>
        <stp/>
        <stp>##V3_BDPV12</stp>
        <stp>EURUSD Curncy</stp>
        <stp>PX_LAST</stp>
        <stp>[Crispin Spreadsheet.xlsx]SWAN!R153C12</stp>
        <tr r="L153" s="3"/>
      </tp>
      <tp>
        <v>1.1884999999999999</v>
        <stp/>
        <stp>##V3_BDPV12</stp>
        <stp>EURUSD Curncy</stp>
        <stp>PX_LAST</stp>
        <stp>[Crispin Spreadsheet.xlsx]SWAN!R152C12</stp>
        <tr r="L152" s="3"/>
      </tp>
      <tp>
        <v>1.1884999999999999</v>
        <stp/>
        <stp>##V3_BDPV12</stp>
        <stp>EURUSD Curncy</stp>
        <stp>PX_LAST</stp>
        <stp>[Crispin Spreadsheet.xlsx]SWAN!R154C12</stp>
        <tr r="L154" s="3"/>
      </tp>
      <tp>
        <v>67</v>
        <stp/>
        <stp>##V3_BDPV12</stp>
        <stp>OBD LN Equity</stp>
        <stp>LAST_PRICE</stp>
        <stp>[Crispin Spreadsheet.xlsx]SWAN!R109C7</stp>
        <tr r="G109" s="3"/>
      </tp>
      <tp>
        <v>5630</v>
        <stp/>
        <stp>##V3_BDPV12</stp>
        <stp>9684 JT Equity</stp>
        <stp>PX_YEST_CLOSE</stp>
        <stp>[Crispin Spreadsheet.xlsx]OEI!R304C6</stp>
        <tr r="F304" s="1"/>
      </tp>
      <tp t="s">
        <v>HKD</v>
        <stp/>
        <stp>##V3_BDPV12</stp>
        <stp>2899 HK Equity</stp>
        <stp>CRNCY</stp>
        <stp>[Crispin Spreadsheet.xlsx]OEI!R214C4</stp>
        <tr r="D214" s="1"/>
      </tp>
      <tp>
        <v>11560</v>
        <stp/>
        <stp>##V3_BDPV12</stp>
        <stp>6383 JT Equity</stp>
        <stp>PX_YEST_CLOSE</stp>
        <stp>[Crispin Spreadsheet.xlsx]OEI!R264C6</stp>
        <tr r="F264" s="1"/>
      </tp>
      <tp>
        <v>1383</v>
        <stp/>
        <stp>##V3_BDPV12</stp>
        <stp>6753 JT Equity</stp>
        <stp>PX_YEST_CLOSE</stp>
        <stp>[Crispin Spreadsheet.xlsx]OEI!R299C6</stp>
        <tr r="F299" s="1"/>
      </tp>
      <tp>
        <v>16.54</v>
        <stp/>
        <stp>##V3_BDPV12</stp>
        <stp>BPY US Equity</stp>
        <stp>LAST_PRICE</stp>
        <stp>[Crispin Spreadsheet.xlsx]SWAN!R129C7</stp>
        <tr r="G129" s="3"/>
      </tp>
      <tp t="s">
        <v>CHF</v>
        <stp/>
        <stp>##V3_BDPV12</stp>
        <stp>PGHN SW Equity</stp>
        <stp>CRNCY</stp>
        <stp>[Crispin Spreadsheet.xlsx]SWAN!R76C4</stp>
        <tr r="D76" s="3"/>
      </tp>
      <tp t="s">
        <v>GBp</v>
        <stp/>
        <stp>##V3_BDPV12</stp>
        <stp>AUTO LN Equity</stp>
        <stp>CRNCY</stp>
        <stp>[Crispin Spreadsheet.xlsx]SWAN!R83C4</stp>
        <tr r="D83" s="3"/>
      </tp>
      <tp t="s">
        <v>USD</v>
        <stp/>
        <stp>##V3_BDPV12</stp>
        <stp>VSAT US Equity</stp>
        <stp>CRNCY</stp>
        <stp>[Crispin Spreadsheet.xlsx]ALEG!R72C4</stp>
        <tr r="D72" s="5"/>
      </tp>
      <tp>
        <v>31.62</v>
        <stp/>
        <stp>##V3_BDPV12</stp>
        <stp>TLW LN Equity</stp>
        <stp>LAST_PRICE</stp>
        <stp>[Crispin Spreadsheet.xlsx]SWAN!R119C7</stp>
        <tr r="G119" s="3"/>
      </tp>
      <tp>
        <v>436.8</v>
        <stp/>
        <stp>##V3_BDPV12</stp>
        <stp>ASHM LN Equity</stp>
        <stp>PX_YEST_CLOSE</stp>
        <stp>[Crispin Spreadsheet.xlsx]SWAN!R81C6</stp>
        <tr r="F81" s="3"/>
      </tp>
      <tp t="s">
        <v>NOK</v>
        <stp/>
        <stp>##V3_BDPV12</stp>
        <stp>AKERBP NO Equity</stp>
        <stp>CRNCY</stp>
        <stp>[Crispin Spreadsheet.xlsx]OPUS!R36C4</stp>
        <tr r="D36" s="6"/>
      </tp>
    </main>
    <main first="bofaddin.rtdserver">
      <tp t="s">
        <v>#N/A Requesting Data...4116104459</v>
        <stp/>
        <stp>BDH|16214527324999778721</stp>
        <tr r="Z662" s="1"/>
      </tp>
      <tp t="s">
        <v>#N/A Requesting Data...4240732062</v>
        <stp/>
        <stp>BDH|11347065380060356672</stp>
        <tr r="Z710" s="1"/>
      </tp>
      <tp t="s">
        <v>#N/A Requesting Data...4156417771</v>
        <stp/>
        <stp>BDH|17680916965560730760</stp>
        <tr r="Z237" s="1"/>
      </tp>
      <tp t="s">
        <v>#N/A Requesting Data...4115880142</v>
        <stp/>
        <stp>BDH|17135827451912081776</stp>
        <tr r="Z469" s="1"/>
      </tp>
      <tp t="s">
        <v>#N/A Requesting Data...4292044907</v>
        <stp/>
        <stp>BDH|11077695188208632821</stp>
        <tr r="Z737" s="1"/>
      </tp>
      <tp t="s">
        <v>#N/A Requesting Data...4221794098</v>
        <stp/>
        <stp>BDH|10216452128208209187</stp>
        <tr r="Z74" s="1"/>
      </tp>
      <tp t="s">
        <v>#N/A Requesting Data...4198046151</v>
        <stp/>
        <stp>BDH|14988876123112108383</stp>
        <tr r="Z611" s="1"/>
        <tr r="Z117" s="3"/>
      </tp>
      <tp t="s">
        <v>#N/A Requesting Data...4243542940</v>
        <stp/>
        <stp>BDH|14146063323360108913</stp>
        <tr r="Z130" s="1"/>
        <tr r="Z29" s="3"/>
      </tp>
    </main>
    <main first="bloomberg.rtd">
      <tp>
        <v>0.89166000000000001</v>
        <stp/>
        <stp>##V3_BDPV12</stp>
        <stp>EURGBP Curncy</stp>
        <stp>LAST_PRICE</stp>
        <stp>[Crispin Spreadsheet.xlsx]OEI!R879C7</stp>
        <tr r="G879" s="1"/>
      </tp>
    </main>
    <main first="bofaddin.rtdserver">
      <tp t="s">
        <v>#N/A Requesting Data...4198662453</v>
        <stp/>
        <stp>BDH|17099816722110535210</stp>
        <tr r="Z536" s="1"/>
        <tr r="Z99" s="3"/>
      </tp>
      <tp t="s">
        <v>#N/A Requesting Data...4205121286</v>
        <stp/>
        <stp>BDH|14774878551120030660</stp>
        <tr r="Z722" s="1"/>
      </tp>
      <tp t="s">
        <v>#N/A Requesting Data...4135259247</v>
        <stp/>
        <stp>BDH|15129569002316607952</stp>
        <tr r="Z685" s="1"/>
      </tp>
      <tp t="s">
        <v>#N/A Requesting Data...4226887572</v>
        <stp/>
        <stp>BDH|17097646294683038495</stp>
        <tr r="Z211" s="1"/>
      </tp>
      <tp t="s">
        <v>#N/A Requesting Data...4165287019</v>
        <stp/>
        <stp>BDH|11900305547438139173</stp>
        <tr r="Z323" s="1"/>
      </tp>
    </main>
    <main first="bloomberg.rtd">
      <tp>
        <v>124.18</v>
        <stp/>
        <stp>##V3_BDPV12</stp>
        <stp>EURJPY Curncy</stp>
        <stp>LAST_PRICE</stp>
        <stp>[Crispin Spreadsheet.xlsx]OEI!R869C7</stp>
        <tr r="G869" s="1"/>
      </tp>
    </main>
    <main first="bofaddin.rtdserver">
      <tp t="s">
        <v>#N/A Requesting Data...4180067309</v>
        <stp/>
        <stp>BDH|15904879224649326936</stp>
        <tr r="Z524" s="1"/>
      </tp>
      <tp t="s">
        <v>#N/A Requesting Data...4283835899</v>
        <stp/>
        <stp>BDH|12919679274059266524</stp>
        <tr r="Z626" s="1"/>
      </tp>
      <tp t="s">
        <v>#N/A Requesting Data...4267532980</v>
        <stp/>
        <stp>BDH|11967996416354936258</stp>
        <tr r="Z502" s="1"/>
      </tp>
      <tp t="s">
        <v>#N/A Requesting Data...4183809280</v>
        <stp/>
        <stp>BDH|18393940348699434311</stp>
        <tr r="Z30" s="1"/>
      </tp>
      <tp t="s">
        <v>#N/A Requesting Data...4256680694</v>
        <stp/>
        <stp>BDH|17266268468614770813</stp>
        <tr r="Z218" s="1"/>
      </tp>
      <tp t="s">
        <v>#N/A Requesting Data...4254088532</v>
        <stp/>
        <stp>BDH|11344890803854627225</stp>
        <tr r="Z593" s="1"/>
      </tp>
      <tp t="s">
        <v>#N/A Requesting Data...4174085082</v>
        <stp/>
        <stp>BDH|12069014199704446015</stp>
        <tr r="Z112" s="1"/>
      </tp>
    </main>
    <main first="bloomberg.rtd">
      <tp t="s">
        <v>USD</v>
        <stp/>
        <stp>##V3_BDPV12</stp>
        <stp>K US Equity</stp>
        <stp>CRNCY</stp>
        <stp>[Crispin Spreadsheet.xlsx]SWAN!R137C4</stp>
        <tr r="D137" s="3"/>
      </tp>
    </main>
    <main first="bofaddin.rtdserver">
      <tp t="s">
        <v>#N/A Requesting Data...4193548772</v>
        <stp/>
        <stp>BDH|11827713780446239778</stp>
        <tr r="Z575" s="1"/>
      </tp>
      <tp t="s">
        <v>#N/A Requesting Data...4264465705</v>
        <stp/>
        <stp>BDH|10838514047049045720</stp>
        <tr r="Z640" s="1"/>
      </tp>
      <tp t="s">
        <v>#N/A Requesting Data...4202996192</v>
        <stp/>
        <stp>BDH|17207860600485888539</stp>
        <tr r="Z470" s="1"/>
      </tp>
      <tp t="s">
        <v>#N/A Requesting Data...4219724884</v>
        <stp/>
        <stp>BDH|18215207410967489383</stp>
        <tr r="Z319" s="1"/>
        <tr r="Z54" s="3"/>
      </tp>
    </main>
    <main first="bloomberg.rtd">
      <tp>
        <v>87.6</v>
        <stp/>
        <stp>##V3_BDPV12</stp>
        <stp>ENX FP Equity</stp>
        <stp>LAST_PRICE</stp>
        <stp>[Crispin Spreadsheet.xlsx]OEI!R107C7</stp>
        <tr r="G107" s="1"/>
      </tp>
      <tp>
        <v>36.06</v>
        <stp/>
        <stp>##V3_BDPV12</stp>
        <stp>SOW GY Equity</stp>
        <stp>LAST_PRICE</stp>
        <stp>[Crispin Spreadsheet.xlsx]OEI!R188C7</stp>
        <tr r="G188" s="1"/>
      </tp>
      <tp>
        <v>15.295999999999999</v>
        <stp/>
        <stp>##V3_BDPV12</stp>
        <stp>RDSA NA Equity</stp>
        <stp>LAST_PRICE</stp>
        <stp>[Crispin Spreadsheet.xlsx]OEI!R330C7</stp>
        <tr r="G330" s="1"/>
      </tp>
      <tp>
        <v>37.049999999999997</v>
        <stp/>
        <stp>##V3_BDPV12</stp>
        <stp>ADYEY US Equity</stp>
        <stp>LAST_PRICE</stp>
        <stp>[Crispin Spreadsheet.xlsx]OEI!R649C7</stp>
        <tr r="G649" s="1"/>
      </tp>
      <tp>
        <v>35.81</v>
        <stp/>
        <stp>##V3_BDPV12</stp>
        <stp>LIGHT NA Equity</stp>
        <stp>LAST_PRICE</stp>
        <stp>[Crispin Spreadsheet.xlsx]OEI!R329C7</stp>
        <tr r="G329" s="1"/>
      </tp>
      <tp>
        <v>23.64</v>
        <stp/>
        <stp>##V3_BDPV12</stp>
        <stp>CLAB SS Equity</stp>
        <stp>LAST_PRICE</stp>
        <stp>[Crispin Spreadsheet.xlsx]OEI!R393C7</stp>
        <tr r="G393" s="1"/>
      </tp>
      <tp>
        <v>8.7799999999999994</v>
        <stp/>
        <stp>##V3_BDPV12</stp>
        <stp>COFA FP Equity</stp>
        <stp>LAST_PRICE</stp>
        <stp>[Crispin Spreadsheet.xlsx]OEI!R100C7</stp>
        <tr r="G100" s="1"/>
      </tp>
      <tp>
        <v>816</v>
        <stp/>
        <stp>##V3_BDPV12</stp>
        <stp>BVIC LN Equity</stp>
        <stp>LAST_PRICE</stp>
        <stp>[Crispin Spreadsheet.xlsx]OEI!R472C7</stp>
        <tr r="G472" s="1"/>
      </tp>
      <tp t="s">
        <v>USD</v>
        <stp/>
        <stp>##V3_BDPV12</stp>
        <stp>AGCO US Equity</stp>
        <stp>CRNCY</stp>
        <stp>[Crispin Spreadsheet.xlsx]FDXC!R67C4</stp>
        <tr r="D67" s="8"/>
      </tp>
      <tp>
        <v>9.4719999999999995</v>
        <stp/>
        <stp>##V3_BDPV12</stp>
        <stp>CNHI IM Equity</stp>
        <stp>PX_YEST_CLOSE</stp>
        <stp>[Crispin Spreadsheet.xlsx]ALEG!R18C6</stp>
        <tr r="F18" s="5"/>
      </tp>
      <tp>
        <v>8523</v>
        <stp/>
        <stp>##V3_BDPV12</stp>
        <stp>6981 JT Equity</stp>
        <stp>PX_YEST_CLOSE</stp>
        <stp>[Crispin Spreadsheet.xlsx]OEI!R287C6</stp>
        <tr r="F287" s="1"/>
      </tp>
      <tp>
        <v>194.1</v>
        <stp/>
        <stp>##V3_BDPV12</stp>
        <stp>DRLCO DC Equity</stp>
        <stp>PX_YEST_CLOSE</stp>
        <stp>[Crispin Spreadsheet.xlsx]OPUS!R16C6</stp>
        <tr r="F16" s="6"/>
      </tp>
      <tp>
        <v>12940</v>
        <stp/>
        <stp>##V3_BDPV12</stp>
        <stp>FLTR LN Equity</stp>
        <stp>PX_YEST_CLOSE</stp>
        <stp>[Crispin Spreadsheet.xlsx]OPUS!R53C6</stp>
        <tr r="F53" s="6"/>
      </tp>
      <tp>
        <v>18.120699999999999</v>
        <stp/>
        <stp>##V3_BDPV12</stp>
        <stp>EURZAr Curncy</stp>
        <stp>LAST_PRICE</stp>
        <stp>[Crispin Spreadsheet.xlsx]ALEG!R34C13</stp>
        <tr r="M34" s="5"/>
      </tp>
      <tp>
        <v>18.120699999999999</v>
        <stp/>
        <stp>##V3_BDPV12</stp>
        <stp>EURZAr Curncy</stp>
        <stp>LAST_PRICE</stp>
        <stp>[Crispin Spreadsheet.xlsx]ALEG!R35C13</stp>
        <tr r="M35" s="5"/>
      </tp>
      <tp>
        <v>1.3327</v>
        <stp/>
        <stp>##V3_BDPV12</stp>
        <stp>GBPUSD Curncy</stp>
        <stp>LAST_PRICE</stp>
        <stp>[Crispin Spreadsheet.xlsx]OEI!R878C7</stp>
        <tr r="G878" s="1"/>
      </tp>
    </main>
    <main first="bofaddin.rtdserver">
      <tp t="s">
        <v>#N/A Requesting Data...4290105107</v>
        <stp/>
        <stp>BDH|14445188866017304882</stp>
        <tr r="Z165" s="1"/>
      </tp>
      <tp t="s">
        <v>#N/A Requesting Data...4290941279</v>
        <stp/>
        <stp>BDH|14581561164413218856</stp>
        <tr r="Z91" s="1"/>
      </tp>
      <tp t="s">
        <v>#N/A Requesting Data...4283615711</v>
        <stp/>
        <stp>BDH|13269763231372220979</stp>
        <tr r="Z825" s="1"/>
      </tp>
      <tp t="s">
        <v>#N/A Requesting Data...4283073827</v>
        <stp/>
        <stp>BDH|16980977920425402499</stp>
        <tr r="Z687" s="1"/>
      </tp>
      <tp t="s">
        <v>#N/A Requesting Data...4294123990</v>
        <stp/>
        <stp>BDH|15223468051080390848</stp>
        <tr r="Z678" s="1"/>
      </tp>
      <tp t="s">
        <v>#N/A Requesting Data...4290005600</v>
        <stp/>
        <stp>BDH|11260525854129349458</stp>
        <tr r="V43" s="5"/>
        <tr r="V46" s="8"/>
        <tr r="V39" s="7"/>
        <tr r="V50" s="6"/>
        <tr r="Z84" s="3"/>
        <tr r="Z463" s="1"/>
      </tp>
    </main>
    <main first="bloomberg.rtd">
      <tp>
        <v>115.6</v>
        <stp/>
        <stp>##V3_BDPV12</stp>
        <stp>DC/ LN Equity</stp>
        <stp>LAST_PRICE</stp>
        <stp>[Crispin Spreadsheet.xlsx]OPUS!R52C7</stp>
        <tr r="G52" s="6"/>
      </tp>
    </main>
    <main first="bofaddin.rtdserver">
      <tp t="s">
        <v>#N/A Requesting Data...4294702231</v>
        <stp/>
        <stp>BDH|13818688594974034410</stp>
        <tr r="Z833" s="1"/>
      </tp>
      <tp t="s">
        <v>#N/A Requesting Data...4294073227</v>
        <stp/>
        <stp>BDH|15335083888894484521</stp>
        <tr r="Z446" s="1"/>
      </tp>
      <tp t="s">
        <v>#N/A Requesting Data...423148989</v>
        <stp/>
        <stp>BDH|15338294579484593810</stp>
        <tr r="Z16" s="1"/>
      </tp>
      <tp t="s">
        <v>#N/A Requesting Data...2306898290</v>
        <stp/>
        <stp>BDH|14326375680344353714</stp>
        <tr r="Z185" s="1"/>
      </tp>
      <tp t="s">
        <v>#N/A Requesting Data...1648593386</v>
        <stp/>
        <stp>BDH|17932595382551534714</stp>
        <tr r="Z618" s="1"/>
      </tp>
      <tp t="s">
        <v>#N/A Requesting Data...4149796968</v>
        <stp/>
        <stp>BDH|18383538000213858219</stp>
        <tr r="V51" s="5"/>
        <tr r="V49" s="7"/>
        <tr r="V58" s="6"/>
        <tr r="Z163" s="3"/>
      </tp>
      <tp t="s">
        <v>#N/A Requesting Data...3270817573</v>
        <stp/>
        <stp>BDH|11707922935196960106</stp>
        <tr r="Z773" s="1"/>
      </tp>
      <tp t="s">
        <v>#N/A Requesting Data...2779743090</v>
        <stp/>
        <stp>BDH|12335936378014745465</stp>
        <tr r="V19" s="5"/>
        <tr r="V22" s="8"/>
        <tr r="Z252" s="1"/>
        <tr r="V19" s="7"/>
        <tr r="V26" s="6"/>
        <tr r="Z47" s="3"/>
      </tp>
      <tp t="s">
        <v>#N/A Requesting Data...2162318677</v>
        <stp/>
        <stp>BDH|14582446712345965810</stp>
        <tr r="V34" s="5"/>
        <tr r="V37" s="8"/>
        <tr r="Z369" s="1"/>
        <tr r="V41" s="6"/>
        <tr r="Z66" s="3"/>
      </tp>
      <tp t="s">
        <v>#N/A Requesting Data...1983559530</v>
        <stp/>
        <stp>BDH|15032144836618682391</stp>
        <tr r="Z532" s="1"/>
      </tp>
      <tp t="s">
        <v>#N/A Requesting Data...3343186940</v>
        <stp/>
        <stp>BDH|14769798287716268170</stp>
        <tr r="Z486" s="1"/>
      </tp>
      <tp t="s">
        <v>#N/A Requesting Data...3781918106</v>
        <stp/>
        <stp>BDH|10028285325435806990</stp>
        <tr r="Z769" s="1"/>
      </tp>
      <tp t="s">
        <v>#N/A Requesting Data...3713153569</v>
        <stp/>
        <stp>BDH|14008694287305400361</stp>
        <tr r="Z111" s="1"/>
      </tp>
      <tp t="s">
        <v>#N/A Requesting Data...2881538164</v>
        <stp/>
        <stp>BDH|16527553691172758496</stp>
        <tr r="Z526" s="1"/>
      </tp>
      <tp t="s">
        <v>#N/A Requesting Data...688916481</v>
        <stp/>
        <stp>BDH|14443214748179056725</stp>
        <tr r="Z609" s="1"/>
      </tp>
      <tp t="s">
        <v>#N/A Requesting Data...863685579</v>
        <stp/>
        <stp>BDH|18303732732408913856</stp>
        <tr r="Z81" s="1"/>
      </tp>
    </main>
    <main first="bloomberg.rtd">
      <tp>
        <v>183.6</v>
        <stp/>
        <stp>##V3_BDPV12</stp>
        <stp>MRW LN Equity</stp>
        <stp>LAST_PRICE</stp>
        <stp>[Crispin Spreadsheet.xlsx]OEI!R639C7</stp>
        <tr r="G639" s="1"/>
      </tp>
      <tp>
        <v>772</v>
        <stp/>
        <stp>##V3_BDPV12</stp>
        <stp>BOY LN Equity</stp>
        <stp>LAST_PRICE</stp>
        <stp>[Crispin Spreadsheet.xlsx]OEI!R467C7</stp>
        <tr r="G467" s="1"/>
      </tp>
      <tp>
        <v>335.2</v>
        <stp/>
        <stp>##V3_BDPV12</stp>
        <stp>DRX LN Equity</stp>
        <stp>LAST_PRICE</stp>
        <stp>[Crispin Spreadsheet.xlsx]OEI!R496C7</stp>
        <tr r="G496" s="1"/>
      </tp>
      <tp>
        <v>22</v>
        <stp/>
        <stp>##V3_BDPV12</stp>
        <stp>ENW LN Equity</stp>
        <stp>LAST_PRICE</stp>
        <stp>[Crispin Spreadsheet.xlsx]OEI!R589C7</stp>
        <tr r="G589" s="1"/>
      </tp>
      <tp>
        <v>95.62</v>
        <stp/>
        <stp>##V3_BDPV12</stp>
        <stp>CVX US Equity</stp>
        <stp>LAST_PRICE</stp>
        <stp>[Crispin Spreadsheet.xlsx]OEI!R676C7</stp>
        <tr r="G676" s="1"/>
      </tp>
      <tp>
        <v>9.1940000000000008</v>
        <stp/>
        <stp>##V3_BDPV12</stp>
        <stp>ACX SQ Equity</stp>
        <stp>LAST_PRICE</stp>
        <stp>[Crispin Spreadsheet.xlsx]OEI!R376C7</stp>
        <tr r="G376" s="1"/>
      </tp>
      <tp>
        <v>55.8</v>
        <stp/>
        <stp>##V3_BDPV12</stp>
        <stp>SAVE FP Equity</stp>
        <stp>LAST_PRICE</stp>
        <stp>[Crispin Spreadsheet.xlsx]OEI!R125C7</stp>
        <tr r="G125" s="1"/>
      </tp>
      <tp>
        <v>270</v>
        <stp/>
        <stp>##V3_BDPV12</stp>
        <stp>VLX LN Equity</stp>
        <stp>LAST_PRICE</stp>
        <stp>[Crispin Spreadsheet.xlsx]OEI!R636C7</stp>
        <tr r="G636" s="1"/>
      </tp>
      <tp>
        <v>31.62</v>
        <stp/>
        <stp>##V3_BDPV12</stp>
        <stp>TLW LN Equity</stp>
        <stp>LAST_PRICE</stp>
        <stp>[Crispin Spreadsheet.xlsx]OEI!R629C7</stp>
        <tr r="G629" s="1"/>
      </tp>
      <tp>
        <v>143.08000000000001</v>
        <stp/>
        <stp>##V3_BDPV12</stp>
        <stp>BARC LN Equity</stp>
        <stp>LAST_PRICE</stp>
        <stp>[Crispin Spreadsheet.xlsx]OEI!R463C7</stp>
        <tr r="G463" s="1"/>
      </tp>
      <tp>
        <v>29.48</v>
        <stp/>
        <stp>##V3_BDPV12</stp>
        <stp>FOXA US Equity</stp>
        <stp>LAST_PRICE</stp>
        <stp>[Crispin Spreadsheet.xlsx]OEI!R711C7</stp>
        <tr r="G711" s="1"/>
      </tp>
      <tp>
        <v>115.6</v>
        <stp/>
        <stp>##V3_BDPV12</stp>
        <stp>DC/ LN Equity</stp>
        <stp>LAST_PRICE</stp>
        <stp>[Crispin Spreadsheet.xlsx]OPE!R42C7</stp>
        <tr r="G42" s="7"/>
      </tp>
      <tp>
        <v>111.8</v>
        <stp/>
        <stp>##V3_BDPV12</stp>
        <stp>DGOC LN Equity</stp>
        <stp>LAST_PRICE</stp>
        <stp>[Crispin Spreadsheet.xlsx]OEI!R493C7</stp>
        <tr r="G493" s="1"/>
      </tp>
      <tp>
        <v>400.25</v>
        <stp/>
        <stp>##V3_BDPV12</stp>
        <stp>HSBA LN Equity</stp>
        <stp>LAST_PRICE</stp>
        <stp>[Crispin Spreadsheet.xlsx]OEI!R521C7</stp>
        <tr r="G521" s="1"/>
      </tp>
      <tp>
        <v>62.5</v>
        <stp/>
        <stp>##V3_BDPV12</stp>
        <stp>HLAG GY Equity</stp>
        <stp>LAST_PRICE</stp>
        <stp>[Crispin Spreadsheet.xlsx]OEI!R167C7</stp>
        <tr r="G167" s="1"/>
      </tp>
      <tp t="s">
        <v>#N/A N/A</v>
        <stp/>
        <stp>##V3_BDPV12</stp>
        <stp>SVH AU Equity</stp>
        <stp>LAST_PRICE</stp>
        <stp>[Crispin Spreadsheet.xlsx]SWAN!R8C7</stp>
        <tr r="G8" s="3"/>
      </tp>
      <tp>
        <v>175.2</v>
        <stp/>
        <stp>##V3_BDPV12</stp>
        <stp>MOWI NO Equity</stp>
        <stp>LAST_PRICE</stp>
        <stp>[Crispin Spreadsheet.xlsx]OEI!R339C7</stp>
        <tr r="G339" s="1"/>
      </tp>
      <tp t="s">
        <v>DKK</v>
        <stp/>
        <stp>##V3_BDPV12</stp>
        <stp>DRLCO DC Equity</stp>
        <stp>CRNCY</stp>
        <stp>[Crispin Spreadsheet.xlsx]SWAN!R24C4</stp>
        <tr r="D24" s="3"/>
      </tp>
      <tp t="s">
        <v>GBp</v>
        <stp/>
        <stp>##V3_BDPV12</stp>
        <stp>FLTR LN Equity</stp>
        <stp>CRNCY</stp>
        <stp>[Crispin Spreadsheet.xlsx]SWAN!R91C4</stp>
        <tr r="D91" s="3"/>
      </tp>
      <tp>
        <v>33.51</v>
        <stp/>
        <stp>##V3_BDPV12</stp>
        <stp>EN FP Equity</stp>
        <stp>LAST_PRICE</stp>
        <stp>[Crispin Spreadsheet.xlsx]OEI!R94C7</stp>
        <tr r="G94" s="1"/>
      </tp>
      <tp>
        <v>831</v>
        <stp/>
        <stp>##V3_BDPV12</stp>
        <stp>6395 JT Equity</stp>
        <stp>PX_YEST_CLOSE</stp>
        <stp>[Crispin Spreadsheet.xlsx]OEI!R307C6</stp>
        <tr r="F307" s="1"/>
      </tp>
      <tp>
        <v>6.55</v>
        <stp/>
        <stp>##V3_BDPV12</stp>
        <stp>NODL NO Equity</stp>
        <stp>PX_YEST_CLOSE</stp>
        <stp>[Crispin Spreadsheet.xlsx]FDXC!R33C6</stp>
        <tr r="F33" s="8"/>
      </tp>
      <tp t="s">
        <v>HKD</v>
        <stp/>
        <stp>##V3_BDPV12</stp>
        <stp>2689 HK Equity</stp>
        <stp>CRNCY</stp>
        <stp>[Crispin Spreadsheet.xlsx]OEI!R217C4</stp>
        <tr r="D217" s="1"/>
      </tp>
      <tp>
        <v>28.08</v>
        <stp/>
        <stp>##V3_BDPV12</stp>
        <stp>UN01 GY Equity</stp>
        <stp>PX_YEST_CLOSE</stp>
        <stp>[Crispin Spreadsheet.xlsx]OEI!R193C6</stp>
        <tr r="F193" s="1"/>
      </tp>
      <tp>
        <v>1409</v>
        <stp/>
        <stp>##V3_BDPV12</stp>
        <stp>8871 JT Equity</stp>
        <stp>PX_YEST_CLOSE</stp>
        <stp>[Crispin Spreadsheet.xlsx]OEI!R269C6</stp>
        <tr r="F269" s="1"/>
      </tp>
      <tp>
        <v>1820</v>
        <stp/>
        <stp>##V3_BDPV12</stp>
        <stp>7181 JT Equity</stp>
        <stp>PX_YEST_CLOSE</stp>
        <stp>[Crispin Spreadsheet.xlsx]OEI!R276C6</stp>
        <tr r="F276" s="1"/>
      </tp>
      <tp>
        <v>19.724</v>
        <stp/>
        <stp>##V3_BDPV12</stp>
        <stp>CS FP Equity</stp>
        <stp>LAST_PRICE</stp>
        <stp>[Crispin Spreadsheet.xlsx]OEI!R92C7</stp>
        <tr r="G92" s="1"/>
      </tp>
      <tp t="s">
        <v>USD</v>
        <stp/>
        <stp>##V3_BDPV12</stp>
        <stp>VSAT US Equity</stp>
        <stp>CRNCY</stp>
        <stp>[Crispin Spreadsheet.xlsx]FDXC!R74C4</stp>
        <tr r="D74" s="8"/>
      </tp>
      <tp>
        <v>1.3327</v>
        <stp/>
        <stp>##V3_BDPV12</stp>
        <stp>GBPUSD Curncy</stp>
        <stp>LAST_PRICE</stp>
        <stp>[Crispin Spreadsheet.xlsx]OPUS!R80C13</stp>
        <tr r="M80" s="6"/>
      </tp>
      <tp>
        <v>1.3327</v>
        <stp/>
        <stp>##V3_BDPV12</stp>
        <stp>GBPUSD Curncy</stp>
        <stp>LAST_PRICE</stp>
        <stp>[Crispin Spreadsheet.xlsx]OPUS!R19C13</stp>
        <tr r="M19" s="6"/>
      </tp>
      <tp>
        <v>1.3327</v>
        <stp/>
        <stp>##V3_BDPV12</stp>
        <stp>GBPUSD Curncy</stp>
        <stp>LAST_PRICE</stp>
        <stp>[Crispin Spreadsheet.xlsx]OPUS!R67C13</stp>
        <tr r="M67" s="6"/>
      </tp>
      <tp>
        <v>1.3327</v>
        <stp/>
        <stp>##V3_BDPV12</stp>
        <stp>GBPUSD Curncy</stp>
        <stp>LAST_PRICE</stp>
        <stp>[Crispin Spreadsheet.xlsx]OPUS!R78C13</stp>
        <tr r="M78" s="6"/>
      </tp>
      <tp>
        <v>1.3327</v>
        <stp/>
        <stp>##V3_BDPV12</stp>
        <stp>GBPUSD Curncy</stp>
        <stp>LAST_PRICE</stp>
        <stp>[Crispin Spreadsheet.xlsx]OPUS!R79C13</stp>
        <tr r="M79" s="6"/>
      </tp>
      <tp>
        <v>1.3327</v>
        <stp/>
        <stp>##V3_BDPV12</stp>
        <stp>GBPUSD Curncy</stp>
        <stp>LAST_PRICE</stp>
        <stp>[Crispin Spreadsheet.xlsx]OPUS!R74C13</stp>
        <tr r="M74" s="6"/>
      </tp>
      <tp>
        <v>1.3327</v>
        <stp/>
        <stp>##V3_BDPV12</stp>
        <stp>GBPUSD Curncy</stp>
        <stp>LAST_PRICE</stp>
        <stp>[Crispin Spreadsheet.xlsx]OPUS!R75C13</stp>
        <tr r="M75" s="6"/>
      </tp>
      <tp>
        <v>1.3327</v>
        <stp/>
        <stp>##V3_BDPV12</stp>
        <stp>GBPUSD Curncy</stp>
        <stp>LAST_PRICE</stp>
        <stp>[Crispin Spreadsheet.xlsx]OPUS!R76C13</stp>
        <tr r="M76" s="6"/>
      </tp>
      <tp>
        <v>1.3327</v>
        <stp/>
        <stp>##V3_BDPV12</stp>
        <stp>GBPUSD Curncy</stp>
        <stp>LAST_PRICE</stp>
        <stp>[Crispin Spreadsheet.xlsx]OPUS!R77C13</stp>
        <tr r="M77" s="6"/>
      </tp>
      <tp>
        <v>1.3327</v>
        <stp/>
        <stp>##V3_BDPV12</stp>
        <stp>GBPUSD Curncy</stp>
        <stp>LAST_PRICE</stp>
        <stp>[Crispin Spreadsheet.xlsx]OPUS!R73C13</stp>
        <tr r="M73" s="6"/>
      </tp>
      <tp>
        <v>1.3327</v>
        <stp/>
        <stp>##V3_BDPV12</stp>
        <stp>GBPUSD Curncy</stp>
        <stp>LAST_PRICE</stp>
        <stp>[Crispin Spreadsheet.xlsx]OPUS!R58C13</stp>
        <tr r="M58" s="6"/>
      </tp>
      <tp>
        <v>1.3327</v>
        <stp/>
        <stp>##V3_BDPV12</stp>
        <stp>GBPUSD Curncy</stp>
        <stp>LAST_PRICE</stp>
        <stp>[Crispin Spreadsheet.xlsx]OPUS!R55C13</stp>
        <tr r="M55" s="6"/>
      </tp>
      <tp>
        <v>1.3327</v>
        <stp/>
        <stp>##V3_BDPV12</stp>
        <stp>GBPUSD Curncy</stp>
        <stp>LAST_PRICE</stp>
        <stp>[Crispin Spreadsheet.xlsx]OEI!R899C7</stp>
        <tr r="G899" s="1"/>
      </tp>
    </main>
    <main first="bofaddin.rtdserver">
      <tp t="s">
        <v>#N/A Requesting Data...4287213646</v>
        <stp/>
        <stp>BDH|10015075929147729880</stp>
        <tr r="Z756" s="1"/>
        <tr r="Z139" s="3"/>
      </tp>
      <tp t="s">
        <v>#N/A Requesting Data...585158155</v>
        <stp/>
        <stp>BDH|10777374194055430259</stp>
        <tr r="Z98" s="1"/>
      </tp>
      <tp t="s">
        <v>#N/A Requesting Data...3553532204</v>
        <stp/>
        <stp>BDH|10507722793094600770</stp>
        <tr r="Z681" s="1"/>
      </tp>
      <tp t="s">
        <v>#N/A Requesting Data...569003503</v>
        <stp/>
        <stp>BDH|16074869782322798963</stp>
        <tr r="Z343" s="1"/>
      </tp>
      <tp t="s">
        <v>#N/A Requesting Data...2148640119</v>
        <stp/>
        <stp>BDH|12256838311723487516</stp>
        <tr r="Z807" s="1"/>
      </tp>
      <tp t="s">
        <v>#N/A Requesting Data...1337131614</v>
        <stp/>
        <stp>BDH|10084902251821137049</stp>
        <tr r="Z750" s="1"/>
      </tp>
      <tp t="s">
        <v>#N/A Requesting Data...3372719263</v>
        <stp/>
        <stp>BDH|13065428393155018651</stp>
        <tr r="Z382" s="1"/>
      </tp>
      <tp t="s">
        <v>#N/A Requesting Data...4177727410</v>
        <stp/>
        <stp>BDH|18104512332995573632</stp>
        <tr r="Z308" s="1"/>
      </tp>
      <tp t="s">
        <v>#N/A Requesting Data...1630946514</v>
        <stp/>
        <stp>BDH|15724956022326051571</stp>
        <tr r="Z461" s="1"/>
      </tp>
      <tp t="s">
        <v>#N/A Requesting Data...1988549237</v>
        <stp/>
        <stp>BDH|10497362490270116754</stp>
        <tr r="Z370" s="1"/>
      </tp>
      <tp t="s">
        <v>#N/A Requesting Data...3202619397</v>
        <stp/>
        <stp>BDH|12264852379554134497</stp>
        <tr r="Z752" s="1"/>
      </tp>
      <tp t="s">
        <v>#N/A Requesting Data...4045122958</v>
        <stp/>
        <stp>BDH|10873809304564610137</stp>
        <tr r="Z208" s="1"/>
      </tp>
    </main>
    <main first="bloomberg.rtd">
      <tp>
        <v>91.9</v>
        <stp/>
        <stp>##V3_BDPV12</stp>
        <stp>UCB BB Equity</stp>
        <stp>LAST_PRICE</stp>
        <stp>[Crispin Spreadsheet.xlsx]OEI!R42C7</stp>
        <tr r="G42" s="1"/>
      </tp>
    </main>
    <main first="bofaddin.rtdserver">
      <tp t="s">
        <v>#N/A Requesting Data...1531160214</v>
        <stp/>
        <stp>BDH|16065890607614685701</stp>
        <tr r="Z275" s="1"/>
      </tp>
      <tp t="s">
        <v>#N/A Requesting Data...2198940058</v>
        <stp/>
        <stp>BDH|14159359889052499026</stp>
        <tr r="Z538" s="1"/>
        <tr r="Z100" s="3"/>
      </tp>
      <tp t="s">
        <v>#N/A Requesting Data...3765893105</v>
        <stp/>
        <stp>BDH|12220300320556034886</stp>
        <tr r="Z94" s="1"/>
      </tp>
      <tp t="s">
        <v>#N/A Requesting Data...3292222952</v>
        <stp/>
        <stp>BDH|11392102057678195086</stp>
        <tr r="Z238" s="1"/>
      </tp>
      <tp t="s">
        <v>#N/A Requesting Data...1143540003</v>
        <stp/>
        <stp>BDH|17037384807040116925</stp>
        <tr r="Z276" s="1"/>
      </tp>
      <tp t="s">
        <v>#N/A Requesting Data...2785721427</v>
        <stp/>
        <stp>BDH|15495414987750810459</stp>
        <tr r="Z394" s="1"/>
      </tp>
      <tp t="s">
        <v>#N/A Requesting Data...2616547614</v>
        <stp/>
        <stp>BDH|10921074100588936581</stp>
        <tr r="Z783" s="1"/>
      </tp>
      <tp t="s">
        <v>#N/A Requesting Data...2170635881</v>
        <stp/>
        <stp>BDH|16408485524545774818</stp>
        <tr r="Z189" s="1"/>
      </tp>
      <tp t="s">
        <v>#N/A Requesting Data...3633647658</v>
        <stp/>
        <stp>BDH|11794608601153865906</stp>
        <tr r="Z548" s="1"/>
      </tp>
      <tp t="s">
        <v>#N/A Requesting Data...3573426269</v>
        <stp/>
        <stp>BDH|12498931583366947838</stp>
        <tr r="Z24" s="1"/>
      </tp>
    </main>
    <main first="bloomberg.rtd">
      <tp>
        <v>71.3</v>
        <stp/>
        <stp>##V3_BDPV12</stp>
        <stp>KSP ID Equity</stp>
        <stp>LAST_PRICE</stp>
        <stp>[Crispin Spreadsheet.xlsx]OEI!R231C7</stp>
        <tr r="G231" s="1"/>
      </tp>
      <tp>
        <v>1095.5</v>
        <stp/>
        <stp>##V3_BDPV12</stp>
        <stp>HSX LN Equity</stp>
        <stp>LAST_PRICE</stp>
        <stp>[Crispin Spreadsheet.xlsx]OEI!R519C7</stp>
        <tr r="G519" s="1"/>
      </tp>
      <tp>
        <v>4.7279999999999998</v>
        <stp/>
        <stp>##V3_BDPV12</stp>
        <stp>HUR LN Equity</stp>
        <stp>LAST_PRICE</stp>
        <stp>[Crispin Spreadsheet.xlsx]OEI!R523C7</stp>
        <tr r="G523" s="1"/>
      </tp>
      <tp>
        <v>235.4</v>
        <stp/>
        <stp>##V3_BDPV12</stp>
        <stp>UHR SW Equity</stp>
        <stp>LAST_PRICE</stp>
        <stp>[Crispin Spreadsheet.xlsx]OEI!R433C7</stp>
        <tr r="G433" s="1"/>
      </tp>
      <tp>
        <v>2610</v>
        <stp/>
        <stp>##V3_BDPV12</stp>
        <stp>SGSN SW Equity</stp>
        <stp>LAST_PRICE</stp>
        <stp>[Crispin Spreadsheet.xlsx]OEI!R431C7</stp>
        <tr r="G431" s="1"/>
      </tp>
      <tp>
        <v>60.09</v>
        <stp/>
        <stp>##V3_BDPV12</stp>
        <stp>BAS GY Equity</stp>
        <stp>LAST_PRICE</stp>
        <stp>[Crispin Spreadsheet.xlsx]OEI!R152C7</stp>
        <tr r="G152" s="1"/>
      </tp>
      <tp>
        <v>75.5</v>
        <stp/>
        <stp>##V3_BDPV12</stp>
        <stp>NRR LN Equity</stp>
        <stp>LAST_PRICE</stp>
        <stp>[Crispin Spreadsheet.xlsx]OEI!R563C7</stp>
        <tr r="G563" s="1"/>
      </tp>
      <tp>
        <v>36.68</v>
        <stp/>
        <stp>##V3_BDPV12</stp>
        <stp>TUP US Equity</stp>
        <stp>LAST_PRICE</stp>
        <stp>[Crispin Spreadsheet.xlsx]OEI!R801C7</stp>
        <tr r="G801" s="1"/>
      </tp>
      <tp>
        <v>4.9320000000000004</v>
        <stp/>
        <stp>##V3_BDPV12</stp>
        <stp>FUR NA Equity</stp>
        <stp>LAST_PRICE</stp>
        <stp>[Crispin Spreadsheet.xlsx]OEI!R323C7</stp>
        <tr r="G323" s="1"/>
      </tp>
      <tp>
        <v>169.17</v>
        <stp/>
        <stp>##V3_BDPV12</stp>
        <stp>GBS LN Equity</stp>
        <stp>LAST_PRICE</stp>
        <stp>[Crispin Spreadsheet.xlsx]OEI!R512C7</stp>
        <tr r="G512" s="1"/>
      </tp>
      <tp>
        <v>0.59150000000000003</v>
        <stp/>
        <stp>##V3_BDPV12</stp>
        <stp>SRS IM Equity</stp>
        <stp>LAST_PRICE</stp>
        <stp>[Crispin Spreadsheet.xlsx]OEI!R252C7</stp>
        <tr r="G252" s="1"/>
      </tp>
      <tp>
        <v>6.7850000000000001</v>
        <stp/>
        <stp>##V3_BDPV12</stp>
        <stp>IDR SQ Equity</stp>
        <stp>LAST_PRICE</stp>
        <stp>[Crispin Spreadsheet.xlsx]OEI!R383C7</stp>
        <tr r="G383" s="1"/>
      </tp>
      <tp>
        <v>30.15</v>
        <stp/>
        <stp>##V3_BDPV12</stp>
        <stp>TCS LI Equity</stp>
        <stp>LAST_PRICE</stp>
        <stp>[Crispin Spreadsheet.xlsx]OEI!R622C7</stp>
        <tr r="G622" s="1"/>
      </tp>
      <tp>
        <v>75.23</v>
        <stp/>
        <stp>##V3_BDPV12</stp>
        <stp>ATVI US Equity</stp>
        <stp>LAST_PRICE</stp>
        <stp>[Crispin Spreadsheet.xlsx]OEI!R646C7</stp>
        <tr r="G646" s="1"/>
      </tp>
      <tp>
        <v>209.8</v>
        <stp/>
        <stp>##V3_BDPV12</stp>
        <stp>GLEN LN Equity</stp>
        <stp>LAST_PRICE</stp>
        <stp>[Crispin Spreadsheet.xlsx]OEI!R511C7</stp>
        <tr r="G511" s="1"/>
      </tp>
      <tp>
        <v>57.57</v>
        <stp/>
        <stp>##V3_BDPV12</stp>
        <stp>ORCL US Equity</stp>
        <stp>LAST_PRICE</stp>
        <stp>[Crispin Spreadsheet.xlsx]OEI!R763C7</stp>
        <tr r="G763" s="1"/>
      </tp>
      <tp>
        <v>198.8</v>
        <stp/>
        <stp>##V3_BDPV12</stp>
        <stp>AMBUB DC Equity</stp>
        <stp>PX_YEST_CLOSE</stp>
        <stp>[Crispin Spreadsheet.xlsx]SWAN!R23C6</stp>
        <tr r="F23" s="3"/>
      </tp>
      <tp t="s">
        <v>GBp</v>
        <stp/>
        <stp>##V3_BDPV12</stp>
        <stp>TUNG LN Equity</stp>
        <stp>CRNCY</stp>
        <stp>[Crispin Spreadsheet.xlsx]OPUS!R69C4</stp>
        <tr r="D69" s="6"/>
      </tp>
      <tp t="s">
        <v>NOK</v>
        <stp/>
        <stp>##V3_BDPV12</stp>
        <stp>SDRL NO Equity</stp>
        <stp>CRNCY</stp>
        <stp>[Crispin Spreadsheet.xlsx]FDXC!R34C4</stp>
        <tr r="D34" s="8"/>
      </tp>
      <tp>
        <v>1554</v>
        <stp/>
        <stp>##V3_BDPV12</stp>
        <stp>8929 JT Equity</stp>
        <stp>PX_YEST_CLOSE</stp>
        <stp>[Crispin Spreadsheet.xlsx]OEI!R263C6</stp>
        <tr r="F263" s="1"/>
      </tp>
      <tp>
        <v>50</v>
        <stp/>
        <stp>##V3_BDPV12</stp>
        <stp>6740 JT Equity</stp>
        <stp>PX_YEST_CLOSE</stp>
        <stp>[Crispin Spreadsheet.xlsx]OEI!R275C6</stp>
        <tr r="F275" s="1"/>
      </tp>
      <tp t="s">
        <v>USD</v>
        <stp/>
        <stp>##V3_BDPV12</stp>
        <stp>ERIC US Equity</stp>
        <stp>CRNCY</stp>
        <stp>[Crispin Spreadsheet.xlsx]FDXC!R73C4</stp>
        <tr r="D73" s="8"/>
      </tp>
      <tp t="s">
        <v>HKD</v>
        <stp/>
        <stp>##V3_BDPV12</stp>
        <stp>1919 HK Equity</stp>
        <stp>CRNCY</stp>
        <stp>[Crispin Spreadsheet.xlsx]OEI!R211C4</stp>
        <tr r="D211" s="1"/>
      </tp>
      <tp>
        <v>1</v>
        <stp/>
        <stp>##V3_BDPV12</stp>
        <stp>EURGBp Curncy</stp>
        <stp>QUOTE_FACTOR</stp>
        <stp>[Crispin Spreadsheet.xlsx]OEI!R640C12</stp>
        <tr r="L640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Spreadsheet.xlsx]OEI!R639C12</stp>
        <tr r="L639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5640</v>
        <stp/>
        <stp>##V3_BDPV12</stp>
        <stp>2331 JT Equity</stp>
        <stp>PX_YEST_CLOSE</stp>
        <stp>[Crispin Spreadsheet.xlsx]OEI!R302C6</stp>
        <tr r="F3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1600</v>
        <stp/>
        <stp>##V3_BDPV12</stp>
        <stp>7012 JT Equity</stp>
        <stp>PX_YEST_CLOSE</stp>
        <stp>[Crispin Spreadsheet.xlsx]OEI!R280C6</stp>
        <tr r="F280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7431</v>
        <stp/>
        <stp>##V3_BDPV12</stp>
        <stp>7203 JT Equity</stp>
        <stp>PX_YEST_CLOSE</stp>
        <stp>[Crispin Spreadsheet.xlsx]OEI!R311C6</stp>
        <tr r="F311" s="1"/>
      </tp>
      <tp>
        <v>2273</v>
        <stp/>
        <stp>##V3_BDPV12</stp>
        <stp>2503 JT Equity</stp>
        <stp>PX_YEST_CLOSE</stp>
        <stp>[Crispin Spreadsheet.xlsx]OEI!R281C6</stp>
        <tr r="F281" s="1"/>
      </tp>
      <tp>
        <v>35.299999999999997</v>
        <stp/>
        <stp>##V3_BDPV12</stp>
        <stp>IGLN LN Equity</stp>
        <stp>PX_YEST_CLOSE</stp>
        <stp>[Crispin Spreadsheet.xlsx]ALEG!R51C6</stp>
        <tr r="F51" s="5"/>
      </tp>
      <tp t="s">
        <v>DKK</v>
        <stp/>
        <stp>##V3_BDPV12</stp>
        <stp>DRLCO DC Equity</stp>
        <stp>CRNCY</stp>
        <stp>[Crispin Spreadsheet.xlsx]ALEG!R12C4</stp>
        <tr r="D12" s="5"/>
      </tp>
      <tp>
        <v>319.88</v>
        <stp/>
        <stp>##V3_BDPV12</stp>
        <stp>FDS US Equity</stp>
        <stp>LAST_PRICE</stp>
        <stp>[Crispin Spreadsheet.xlsx]SWAN!R134C7</stp>
        <tr r="G134" s="3"/>
      </tp>
      <tp t="s">
        <v>GBp</v>
        <stp/>
        <stp>##V3_BDPV12</stp>
        <stp>PLUS LN Equity</stp>
        <stp>CRNCY</stp>
        <stp>[Crispin Spreadsheet.xlsx]ALEG!R56C4</stp>
        <tr r="D56" s="5"/>
      </tp>
      <tp t="s">
        <v>#N/A N/A</v>
        <stp/>
        <stp>##V3_BDPV12</stp>
        <stp>SLCJY US Equity</stp>
        <stp>PX_YEST_CLOSE</stp>
        <stp>[Crispin Spreadsheet.xlsx]FDXC!R71C6</stp>
        <tr r="F71" s="8"/>
      </tp>
      <tp>
        <v>472</v>
        <stp/>
        <stp>##V3_BDPV12</stp>
        <stp>SFOR LN Equity</stp>
        <stp>LAST_PRICE</stp>
        <stp>[Crispin Spreadsheet.xlsx]SWAN!R114C7</stp>
        <tr r="G114" s="3"/>
      </tp>
      <tp>
        <v>7.62</v>
        <stp/>
        <stp>##V3_BDPV12</stp>
        <stp>BDRILL NO Equity</stp>
        <stp>LAST_PRICE</stp>
        <stp>[Crispin Spreadsheet.xlsx]OEI!R335C7</stp>
        <tr r="G335" s="1"/>
      </tp>
      <tp>
        <v>8.5364000000000004</v>
        <stp/>
        <stp>##V3_BDPV12</stp>
        <stp>USDSEK Curncy</stp>
        <stp>LAST_PRICE</stp>
        <stp>[Crispin Spreadsheet.xlsx]FDXC!R41C13</stp>
        <tr r="M41" s="8"/>
      </tp>
      <tp>
        <v>20.318300000000001</v>
        <stp/>
        <stp>##V3_BDPV12</stp>
        <stp>GBPZAr Curncy</stp>
        <stp>LAST_PRICE</stp>
        <stp>[Crispin Spreadsheet.xlsx]OPUS!R41C13</stp>
        <tr r="M41" s="6"/>
      </tp>
      <tp>
        <v>20.318300000000001</v>
        <stp/>
        <stp>##V3_BDPV12</stp>
        <stp>GBPZAr Curncy</stp>
        <stp>LAST_PRICE</stp>
        <stp>[Crispin Spreadsheet.xlsx]OPUS!R42C13</stp>
        <tr r="M42" s="6"/>
      </tp>
      <tp>
        <v>7.1050000000000004</v>
        <stp/>
        <stp>##V3_BDPV12</stp>
        <stp>EURN BB Equity</stp>
        <stp>PX_YEST_CLOSE</stp>
        <stp>[Crispin Spreadsheet.xlsx]OPE!R6C6</stp>
        <tr r="F6" s="7"/>
      </tp>
      <tp>
        <v>1.1882999999999999</v>
        <stp/>
        <stp>##V3_BDPV12</stp>
        <stp>EURUSD Curncy</stp>
        <stp>LAST_PRICE</stp>
        <stp>[Crispin Spreadsheet.xlsx]OEI!R864C7</stp>
        <tr r="G864" s="1"/>
      </tp>
      <tp>
        <v>6411</v>
        <stp/>
        <stp>##V3_BDPV12</stp>
        <stp>Z A Index</stp>
        <stp>PX_YEST_CLOSE</stp>
        <stp>[Crispin Spreadsheet.xlsx]OEI!R442C6</stp>
        <tr r="F442" s="1"/>
      </tp>
    </main>
    <main first="bofaddin.rtdserver">
      <tp t="s">
        <v>#N/A Requesting Data...1888722548</v>
        <stp/>
        <stp>BDH|18412822460773443732</stp>
        <tr r="Z721" s="1"/>
      </tp>
      <tp t="s">
        <v>#N/A Requesting Data...4236585314</v>
        <stp/>
        <stp>BDH|10148555659375530790</stp>
        <tr r="Z834" s="1"/>
      </tp>
      <tp t="s">
        <v>#N/A Requesting Data...2337983187</v>
        <stp/>
        <stp>BDH|13474205870603768726</stp>
        <tr r="Z47" s="1"/>
      </tp>
      <tp t="s">
        <v>#N/A Requesting Data...2498519806</v>
        <stp/>
        <stp>BDH|13461012723955312651</stp>
        <tr r="Z452" s="1"/>
      </tp>
      <tp t="s">
        <v>#N/A Requesting Data...2859492909</v>
        <stp/>
        <stp>BDH|13304701072509237835</stp>
        <tr r="Z457" s="1"/>
        <tr r="Z83" s="3"/>
      </tp>
      <tp t="s">
        <v>#N/A Requesting Data...1460614007</v>
        <stp/>
        <stp>BDH|15165546834467469653</stp>
        <tr r="Z554" s="1"/>
        <tr r="Z105" s="3"/>
      </tp>
      <tp t="s">
        <v>#N/A Requesting Data...1564458639</v>
        <stp/>
        <stp>BDH|14159014200723077501</stp>
        <tr r="Z272" s="1"/>
      </tp>
      <tp t="s">
        <v>#N/A Requesting Data...3427745983</v>
        <stp/>
        <stp>BDH|11143448315441772744</stp>
        <tr r="Z728" s="1"/>
      </tp>
      <tp t="s">
        <v>#N/A Requesting Data...3417307167</v>
        <stp/>
        <stp>BDH|17078736705100734221</stp>
        <tr r="Z388" s="1"/>
      </tp>
      <tp t="s">
        <v>#N/A Requesting Data...4053367033</v>
        <stp/>
        <stp>BDH|10644829820890056877</stp>
        <tr r="Z498" s="1"/>
      </tp>
      <tp t="s">
        <v>#N/A Requesting Data...3799876550</v>
        <stp/>
        <stp>BDH|17307547823072519023</stp>
        <tr r="Z714" s="1"/>
      </tp>
    </main>
    <main first="bloomberg.rtd">
      <tp>
        <v>1076.5</v>
        <stp/>
        <stp>##V3_BDPV12</stp>
        <stp>III LN Equity</stp>
        <stp>LAST_PRICE</stp>
        <stp>[Crispin Spreadsheet.xlsx]OPE!R37C7</stp>
        <tr r="G37" s="7"/>
      </tp>
      <tp>
        <v>37.869999999999997</v>
        <stp/>
        <stp>##V3_BDPV12</stp>
        <stp>UMI BB Equity</stp>
        <stp>LAST_PRICE</stp>
        <stp>[Crispin Spreadsheet.xlsx]OEI!R43C7</stp>
        <tr r="G43" s="1"/>
      </tp>
    </main>
    <main first="bofaddin.rtdserver">
      <tp t="s">
        <v>#N/A Requesting Data...4015163544</v>
        <stp/>
        <stp>BDH|10369612665852076023</stp>
        <tr r="Z744" s="1"/>
      </tp>
      <tp t="s">
        <v>#N/A Requesting Data...1579076846</v>
        <stp/>
        <stp>BDH|15586653350533704721</stp>
        <tr r="Z809" s="1"/>
      </tp>
      <tp t="s">
        <v>#N/A Requesting Data...2902290673</v>
        <stp/>
        <stp>BDH|18403269185464548479</stp>
        <tr r="Z450" s="1"/>
      </tp>
      <tp t="s">
        <v>#N/A Requesting Data...3883602042</v>
        <stp/>
        <stp>BDH|10913517183988791796</stp>
        <tr r="Z818" s="1"/>
      </tp>
      <tp t="s">
        <v>#N/A Requesting Data...4053901650</v>
        <stp/>
        <stp>BDH|12319543273762255012</stp>
        <tr r="Z61" s="1"/>
        <tr r="Z23" s="3"/>
      </tp>
      <tp t="s">
        <v>#N/A Requesting Data...3493681909</v>
        <stp/>
        <stp>BDH|17571344196568102712</stp>
        <tr r="V58" s="5"/>
        <tr r="V58" s="8"/>
        <tr r="Z606" s="1"/>
        <tr r="V55" s="7"/>
        <tr r="V66" s="6"/>
        <tr r="Z115" s="3"/>
      </tp>
      <tp t="s">
        <v>#N/A Requesting Data...4214660513</v>
        <stp/>
        <stp>BDH|11037557111436616146</stp>
        <tr r="Z668" s="1"/>
      </tp>
      <tp t="s">
        <v>#N/A Requesting Data...2952549134</v>
        <stp/>
        <stp>BDH|10140851196340903325</stp>
        <tr r="Z477" s="1"/>
      </tp>
      <tp t="s">
        <v>#N/A Requesting Data...2580217047</v>
        <stp/>
        <stp>BDH|15715291836552748465</stp>
        <tr r="Z175" s="1"/>
      </tp>
      <tp t="s">
        <v>#N/A Requesting Data...2048568412</v>
        <stp/>
        <stp>BDH|15280611015634771498</stp>
        <tr r="V30" s="5"/>
        <tr r="V33" s="8"/>
        <tr r="Z341" s="1"/>
        <tr r="V30" s="7"/>
        <tr r="V37" s="6"/>
        <tr r="Z60" s="3"/>
      </tp>
      <tp t="s">
        <v>#N/A Requesting Data...3294198157</v>
        <stp/>
        <stp>BDH|15869332522741659747</stp>
        <tr r="Z233" s="1"/>
      </tp>
      <tp t="s">
        <v>#N/A Requesting Data...2994797698</v>
        <stp/>
        <stp>BDH|13853207906512554102</stp>
        <tr r="Z823" s="1"/>
      </tp>
      <tp t="s">
        <v>#N/A Requesting Data...2511474694</v>
        <stp/>
        <stp>BDH|16631083745236443651</stp>
        <tr r="Z493" s="1"/>
      </tp>
      <tp t="s">
        <v>#N/A Requesting Data...3343217409</v>
        <stp/>
        <stp>BDH|11409091265815377065</stp>
        <tr r="Z307" s="1"/>
      </tp>
      <tp t="s">
        <v>#N/A Requesting Data...2274399252</v>
        <stp/>
        <stp>BDH|12534540905066012399</stp>
        <tr r="Z7" s="4"/>
        <tr r="Z845" s="1"/>
      </tp>
      <tp t="s">
        <v>#N/A Requesting Data...4135268777</v>
        <stp/>
        <stp>BDH|14089522518121671307</stp>
        <tr r="Z286" s="1"/>
      </tp>
      <tp t="s">
        <v>#N/A Requesting Data...3432993554</v>
        <stp/>
        <stp>BDH|15695624228184976791</stp>
        <tr r="Z759" s="1"/>
      </tp>
      <tp t="s">
        <v>#N/A Requesting Data...2897423709</v>
        <stp/>
        <stp>BDH|10560661159929278876</stp>
        <tr r="Z271" s="1"/>
      </tp>
      <tp t="s">
        <v>#N/A Requesting Data...1942038210</v>
        <stp/>
        <stp>BDH|15020575794989441299</stp>
        <tr r="V54" s="5"/>
        <tr r="V54" s="8"/>
        <tr r="Z556" s="1"/>
        <tr r="V51" s="7"/>
        <tr r="V61" s="6"/>
        <tr r="Z107" s="3"/>
      </tp>
    </main>
    <main first="bloomberg.rtd">
      <tp>
        <v>6556</v>
        <stp/>
        <stp>##V3_BDPV12</stp>
        <stp>NXT LN Equity</stp>
        <stp>LAST_PRICE</stp>
        <stp>[Crispin Spreadsheet.xlsx]OEI!R564C7</stp>
        <tr r="G564" s="1"/>
      </tp>
      <tp>
        <v>3180</v>
        <stp/>
        <stp>##V3_BDPV12</stp>
        <stp>AHT LN Equity</stp>
        <stp>LAST_PRICE</stp>
        <stp>[Crispin Spreadsheet.xlsx]OEI!R454C7</stp>
        <tr r="G454" s="1"/>
      </tp>
      <tp>
        <v>16.5</v>
        <stp/>
        <stp>##V3_BDPV12</stp>
        <stp>AGY LN Equity</stp>
        <stp>LAST_PRICE</stp>
        <stp>[Crispin Spreadsheet.xlsx]OEI!R449C7</stp>
        <tr r="G449" s="1"/>
      </tp>
      <tp>
        <v>200.22</v>
        <stp/>
        <stp>##V3_BDPV12</stp>
        <stp>WHR US Equity</stp>
        <stp>LAST_PRICE</stp>
        <stp>[Crispin Spreadsheet.xlsx]OEI!R812C7</stp>
        <tr r="G812" s="1"/>
      </tp>
      <tp>
        <v>29.8</v>
        <stp/>
        <stp>##V3_BDPV12</stp>
        <stp>CIR LN Equity</stp>
        <stp>LAST_PRICE</stp>
        <stp>[Crispin Spreadsheet.xlsx]OEI!R482C7</stp>
        <tr r="G482" s="1"/>
      </tp>
      <tp>
        <v>602.9</v>
        <stp/>
        <stp>##V3_BDPV12</stp>
        <stp>KER FP Equity</stp>
        <stp>LAST_PRICE</stp>
        <stp>[Crispin Spreadsheet.xlsx]OEI!R112C7</stp>
        <tr r="G112" s="1"/>
      </tp>
      <tp>
        <v>289</v>
        <stp/>
        <stp>##V3_BDPV12</stp>
        <stp>STVG LN Equity</stp>
        <stp>LAST_PRICE</stp>
        <stp>[Crispin Spreadsheet.xlsx]OEI!R619C7</stp>
        <tr r="G619" s="1"/>
      </tp>
      <tp>
        <v>8.3360000000000003</v>
        <stp/>
        <stp>##V3_BDPV12</stp>
        <stp>SESG FP Equity</stp>
        <stp>LAST_PRICE</stp>
        <stp>[Crispin Spreadsheet.xlsx]OEI!R129C7</stp>
        <tr r="G129" s="1"/>
      </tp>
      <tp>
        <v>945</v>
        <stp/>
        <stp>##V3_BDPV12</stp>
        <stp>SVS LN Equity</stp>
        <stp>LAST_PRICE</stp>
        <stp>[Crispin Spreadsheet.xlsx]OEI!R603C7</stp>
        <tr r="G603" s="1"/>
      </tp>
      <tp>
        <v>76</v>
        <stp/>
        <stp>##V3_BDPV12</stp>
        <stp>SLP LN Equity</stp>
        <stp>LAST_PRICE</stp>
        <stp>[Crispin Spreadsheet.xlsx]OEI!R620C7</stp>
        <tr r="G620" s="1"/>
      </tp>
      <tp>
        <v>2096</v>
        <stp/>
        <stp>##V3_BDPV12</stp>
        <stp>VCT LN Equity</stp>
        <stp>LAST_PRICE</stp>
        <stp>[Crispin Spreadsheet.xlsx]OEI!R634C7</stp>
        <tr r="G634" s="1"/>
      </tp>
      <tp>
        <v>751.4</v>
        <stp/>
        <stp>##V3_BDPV12</stp>
        <stp>WPP LN Equity</stp>
        <stp>LAST_PRICE</stp>
        <stp>[Crispin Spreadsheet.xlsx]OEI!R640C7</stp>
        <tr r="G640" s="1"/>
      </tp>
      <tp>
        <v>4.2759999999999998</v>
        <stp/>
        <stp>##V3_BDPV12</stp>
        <stp>PGS NO Equity</stp>
        <stp>LAST_PRICE</stp>
        <stp>[Crispin Spreadsheet.xlsx]OEI!R343C7</stp>
        <tr r="G343" s="1"/>
      </tp>
      <tp>
        <v>0.37630000000000002</v>
        <stp/>
        <stp>##V3_BDPV12</stp>
        <stp>TIT IM Equity</stp>
        <stp>LAST_PRICE</stp>
        <stp>[Crispin Spreadsheet.xlsx]OEI!R254C7</stp>
        <tr r="G254" s="1"/>
      </tp>
      <tp>
        <v>42.61</v>
        <stp/>
        <stp>##V3_BDPV12</stp>
        <stp>CSCO US Equity</stp>
        <stp>LAST_PRICE</stp>
        <stp>[Crispin Spreadsheet.xlsx]OEI!R681C7</stp>
        <tr r="G681" s="1"/>
      </tp>
      <tp>
        <v>115.17</v>
        <stp/>
        <stp>##V3_BDPV12</stp>
        <stp>AAPL US Equity</stp>
        <stp>LAST_PRICE</stp>
        <stp>[Crispin Spreadsheet.xlsx]OEI!R662C7</stp>
        <tr r="G662" s="1"/>
      </tp>
      <tp>
        <v>434.6</v>
        <stp/>
        <stp>##V3_BDPV12</stp>
        <stp>ASHM LN Equity</stp>
        <stp>LAST_PRICE</stp>
        <stp>[Crispin Spreadsheet.xlsx]OEI!R453C7</stp>
        <tr r="G453" s="1"/>
      </tp>
      <tp>
        <v>355.1</v>
        <stp/>
        <stp>##V3_BDPV12</stp>
        <stp>ASML NA Equity</stp>
        <stp>LAST_PRICE</stp>
        <stp>[Crispin Spreadsheet.xlsx]OEI!R322C7</stp>
        <tr r="G322" s="1"/>
      </tp>
      <tp>
        <v>1226</v>
        <stp/>
        <stp>##V3_BDPV12</stp>
        <stp>ANTO LN Equity</stp>
        <stp>LAST_PRICE</stp>
        <stp>[Crispin Spreadsheet.xlsx]OEI!R451C7</stp>
        <tr r="G451" s="1"/>
      </tp>
      <tp>
        <v>101.5</v>
        <stp/>
        <stp>##V3_BDPV12</stp>
        <stp>FRAN LN Equity</stp>
        <stp>LAST_PRICE</stp>
        <stp>[Crispin Spreadsheet.xlsx]OEI!R570C7</stp>
        <tr r="G570" s="1"/>
      </tp>
      <tp>
        <v>50.3</v>
        <stp/>
        <stp>##V3_BDPV12</stp>
        <stp>DUFN SW Equity</stp>
        <stp>LAST_PRICE</stp>
        <stp>[Crispin Spreadsheet.xlsx]OEI!R420C7</stp>
        <tr r="G420" s="1"/>
      </tp>
      <tp>
        <v>5630</v>
        <stp/>
        <stp>##V3_BDPV12</stp>
        <stp>ITRK LN Equity</stp>
        <stp>LAST_PRICE</stp>
        <stp>[Crispin Spreadsheet.xlsx]OEI!R535C7</stp>
        <tr r="G535" s="1"/>
      </tp>
      <tp>
        <v>623.6</v>
        <stp/>
        <stp>##V3_BDPV12</stp>
        <stp>HWDN LN Equity</stp>
        <stp>LAST_PRICE</stp>
        <stp>[Crispin Spreadsheet.xlsx]OEI!R520C7</stp>
        <tr r="G520" s="1"/>
      </tp>
      <tp>
        <v>1179</v>
        <stp/>
        <stp>##V3_BDPV12</stp>
        <stp>1808 JT Equity</stp>
        <stp>PX_YEST_CLOSE</stp>
        <stp>[Crispin Spreadsheet.xlsx]OEI!R270C6</stp>
        <tr r="F270" s="1"/>
      </tp>
      <tp t="s">
        <v>NOK</v>
        <stp/>
        <stp>##V3_BDPV12</stp>
        <stp>SDRL NO Equity</stp>
        <stp>CRNCY</stp>
        <stp>[Crispin Spreadsheet.xlsx]ALEG!R31C4</stp>
        <tr r="D31" s="5"/>
      </tp>
      <tp>
        <v>7720</v>
        <stp/>
        <stp>##V3_BDPV12</stp>
        <stp>LSE LN Equity</stp>
        <stp>LAST_PRICE</stp>
        <stp>[Crispin Spreadsheet.xlsx]SWAN!R105C7</stp>
        <tr r="G105" s="3"/>
      </tp>
      <tp>
        <v>2222</v>
        <stp/>
        <stp>##V3_BDPV12</stp>
        <stp>5019 JT Equity</stp>
        <stp>PX_YEST_CLOSE</stp>
        <stp>[Crispin Spreadsheet.xlsx]OEI!R271C6</stp>
        <tr r="F271" s="1"/>
      </tp>
      <tp t="s">
        <v>HKD</v>
        <stp/>
        <stp>##V3_BDPV12</stp>
        <stp>1233 HK Equity</stp>
        <stp>CRNCY</stp>
        <stp>[Crispin Spreadsheet.xlsx]OEI!R222C4</stp>
        <tr r="D222" s="1"/>
      </tp>
      <tp>
        <v>210.8</v>
        <stp/>
        <stp>##V3_BDPV12</stp>
        <stp>AKERBP NO Equity</stp>
        <stp>PX_YEST_CLOSE</stp>
        <stp>[Crispin Spreadsheet.xlsx]SWAN!R59C6</stp>
        <tr r="F59" s="3"/>
      </tp>
      <tp>
        <v>1660.5</v>
        <stp/>
        <stp>##V3_BDPV12</stp>
        <stp>8750 JT Equity</stp>
        <stp>PX_YEST_CLOSE</stp>
        <stp>[Crispin Spreadsheet.xlsx]OEI!R265C6</stp>
        <tr r="F265" s="1"/>
      </tp>
      <tp>
        <v>7300</v>
        <stp/>
        <stp>##V3_BDPV12</stp>
        <stp>4911 JT Equity</stp>
        <stp>PX_YEST_CLOSE</stp>
        <stp>[Crispin Spreadsheet.xlsx]OEI!R301C6</stp>
        <tr r="F301" s="1"/>
      </tp>
      <tp>
        <v>1277</v>
        <stp/>
        <stp>##V3_BDPV12</stp>
        <stp>5401 JT Equity</stp>
        <stp>PX_YEST_CLOSE</stp>
        <stp>[Crispin Spreadsheet.xlsx]OEI!R290C6</stp>
        <tr r="F290" s="1"/>
      </tp>
      <tp>
        <v>7660</v>
        <stp/>
        <stp>##V3_BDPV12</stp>
        <stp>6201 JT Equity</stp>
        <stp>PX_YEST_CLOSE</stp>
        <stp>[Crispin Spreadsheet.xlsx]OEI!R310C6</stp>
        <tr r="F310" s="1"/>
      </tp>
      <tp t="s">
        <v>HKD</v>
        <stp/>
        <stp>##V3_BDPV12</stp>
        <stp>1128 HK Equity</stp>
        <stp>CRNCY</stp>
        <stp>[Crispin Spreadsheet.xlsx]OEI!R223C4</stp>
        <tr r="D223" s="1"/>
      </tp>
      <tp>
        <v>3387</v>
        <stp/>
        <stp>##V3_BDPV12</stp>
        <stp>3382 JT Equity</stp>
        <stp>PX_YEST_CLOSE</stp>
        <stp>[Crispin Spreadsheet.xlsx]OEI!R298C6</stp>
        <tr r="F298" s="1"/>
      </tp>
      <tp>
        <v>42</v>
        <stp/>
        <stp>##V3_BDPV12</stp>
        <stp>AER US Equity</stp>
        <stp>LAST_PRICE</stp>
        <stp>[Crispin Spreadsheet.xlsx]SWAN!R125C7</stp>
        <tr r="G125" s="3"/>
      </tp>
      <tp>
        <v>555.38</v>
        <stp/>
        <stp>##V3_BDPV12</stp>
        <stp>TSLA US Equity</stp>
        <stp>LAST_PRICE</stp>
        <stp>[Crispin Spreadsheet.xlsx]SWAN!R142C7</stp>
        <tr r="G142" s="3"/>
      </tp>
      <tp>
        <v>171.76</v>
        <stp/>
        <stp>##V3_BDPV12</stp>
        <stp>PHAU LN Equity</stp>
        <stp>LAST_PRICE</stp>
        <stp>[Crispin Spreadsheet.xlsx]SWAN!R156C7</stp>
        <tr r="G156" s="3"/>
      </tp>
      <tp t="s">
        <v>PLATINUM FUTURE   Jan21</v>
        <stp/>
        <stp>##V3_BDPV12</stp>
        <stp>PLA Comdty</stp>
        <stp>NAME</stp>
        <stp>[Crispin Spreadsheet.xlsx]OEI!R832C5</stp>
        <tr r="E832" s="1"/>
      </tp>
      <tp>
        <v>118.1</v>
        <stp/>
        <stp>##V3_BDPV12</stp>
        <stp>SRP LN Equity</stp>
        <stp>LAST_PRICE</stp>
        <stp>[Crispin Spreadsheet.xlsx]SWAN!R115C7</stp>
        <tr r="G115" s="3"/>
      </tp>
      <tp t="s">
        <v>GBp</v>
        <stp/>
        <stp>##V3_BDPV12</stp>
        <stp>FLTR LN Equity</stp>
        <stp>CRNCY</stp>
        <stp>[Crispin Spreadsheet.xlsx]ALEG!R46C4</stp>
        <tr r="D46" s="5"/>
      </tp>
      <tp>
        <v>175.46</v>
        <stp/>
        <stp>##V3_BDPV12</stp>
        <stp>SGLD LN Equity</stp>
        <stp>LAST_PRICE</stp>
        <stp>[Crispin Spreadsheet.xlsx]SWAN!R165C7</stp>
        <tr r="G165" s="3"/>
      </tp>
      <tp t="s">
        <v>GBp</v>
        <stp/>
        <stp>##V3_BDPV12</stp>
        <stp>TSTR LN Equity</stp>
        <stp>CRNCY</stp>
        <stp>[Crispin Spreadsheet.xlsx]FDXC!R62C4</stp>
        <tr r="D62" s="8"/>
      </tp>
      <tp>
        <v>6.55</v>
        <stp/>
        <stp>##V3_BDPV12</stp>
        <stp>NODL NO Equity</stp>
        <stp>PX_YEST_CLOSE</stp>
        <stp>[Crispin Spreadsheet.xlsx]SWAN!R60C6</stp>
        <tr r="F60" s="3"/>
      </tp>
      <tp>
        <v>0.89166000000000001</v>
        <stp/>
        <stp>##V3_BDPV12</stp>
        <stp>EURGBp Curncy</stp>
        <stp>LAST_PRICE</stp>
        <stp>[Crispin Spreadsheet.xlsx]SWAN!R93C13</stp>
        <tr r="M93" s="3"/>
      </tp>
      <tp>
        <v>0.89166000000000001</v>
        <stp/>
        <stp>##V3_BDPV12</stp>
        <stp>EURGBp Curncy</stp>
        <stp>LAST_PRICE</stp>
        <stp>[Crispin Spreadsheet.xlsx]SWAN!R92C13</stp>
        <tr r="M92" s="3"/>
      </tp>
      <tp>
        <v>0.89166000000000001</v>
        <stp/>
        <stp>##V3_BDPV12</stp>
        <stp>EURGBp Curncy</stp>
        <stp>LAST_PRICE</stp>
        <stp>[Crispin Spreadsheet.xlsx]SWAN!R91C13</stp>
        <tr r="M91" s="3"/>
      </tp>
      <tp>
        <v>0.89166000000000001</v>
        <stp/>
        <stp>##V3_BDPV12</stp>
        <stp>EURGBp Curncy</stp>
        <stp>LAST_PRICE</stp>
        <stp>[Crispin Spreadsheet.xlsx]SWAN!R90C13</stp>
        <tr r="M90" s="3"/>
      </tp>
      <tp>
        <v>0.89166000000000001</v>
        <stp/>
        <stp>##V3_BDPV12</stp>
        <stp>EURGBp Curncy</stp>
        <stp>LAST_PRICE</stp>
        <stp>[Crispin Spreadsheet.xlsx]SWAN!R97C13</stp>
        <tr r="M97" s="3"/>
      </tp>
      <tp>
        <v>0.89166000000000001</v>
        <stp/>
        <stp>##V3_BDPV12</stp>
        <stp>EURGBp Curncy</stp>
        <stp>LAST_PRICE</stp>
        <stp>[Crispin Spreadsheet.xlsx]SWAN!R96C13</stp>
        <tr r="M96" s="3"/>
      </tp>
      <tp>
        <v>0.89166000000000001</v>
        <stp/>
        <stp>##V3_BDPV12</stp>
        <stp>EURGBp Curncy</stp>
        <stp>LAST_PRICE</stp>
        <stp>[Crispin Spreadsheet.xlsx]SWAN!R95C13</stp>
        <tr r="M95" s="3"/>
      </tp>
      <tp>
        <v>0.89166000000000001</v>
        <stp/>
        <stp>##V3_BDPV12</stp>
        <stp>EURGBp Curncy</stp>
        <stp>LAST_PRICE</stp>
        <stp>[Crispin Spreadsheet.xlsx]SWAN!R94C13</stp>
        <tr r="M94" s="3"/>
      </tp>
      <tp>
        <v>0.89166000000000001</v>
        <stp/>
        <stp>##V3_BDPV12</stp>
        <stp>EURGBp Curncy</stp>
        <stp>LAST_PRICE</stp>
        <stp>[Crispin Spreadsheet.xlsx]SWAN!R99C13</stp>
        <tr r="M99" s="3"/>
      </tp>
      <tp>
        <v>0.89166000000000001</v>
        <stp/>
        <stp>##V3_BDPV12</stp>
        <stp>EURGBp Curncy</stp>
        <stp>LAST_PRICE</stp>
        <stp>[Crispin Spreadsheet.xlsx]SWAN!R98C13</stp>
        <tr r="M98" s="3"/>
      </tp>
      <tp>
        <v>0.89166000000000001</v>
        <stp/>
        <stp>##V3_BDPV12</stp>
        <stp>EURGBp Curncy</stp>
        <stp>LAST_PRICE</stp>
        <stp>[Crispin Spreadsheet.xlsx]SWAN!R83C13</stp>
        <tr r="M83" s="3"/>
      </tp>
      <tp>
        <v>0.89166000000000001</v>
        <stp/>
        <stp>##V3_BDPV12</stp>
        <stp>EURGBp Curncy</stp>
        <stp>LAST_PRICE</stp>
        <stp>[Crispin Spreadsheet.xlsx]SWAN!R82C13</stp>
        <tr r="M82" s="3"/>
      </tp>
      <tp>
        <v>0.89166000000000001</v>
        <stp/>
        <stp>##V3_BDPV12</stp>
        <stp>EURGBp Curncy</stp>
        <stp>LAST_PRICE</stp>
        <stp>[Crispin Spreadsheet.xlsx]SWAN!R81C13</stp>
        <tr r="M81" s="3"/>
      </tp>
      <tp>
        <v>0.89166000000000001</v>
        <stp/>
        <stp>##V3_BDPV12</stp>
        <stp>EURGBp Curncy</stp>
        <stp>LAST_PRICE</stp>
        <stp>[Crispin Spreadsheet.xlsx]SWAN!R80C13</stp>
        <tr r="M80" s="3"/>
      </tp>
      <tp>
        <v>0.89166000000000001</v>
        <stp/>
        <stp>##V3_BDPV12</stp>
        <stp>EURGBp Curncy</stp>
        <stp>LAST_PRICE</stp>
        <stp>[Crispin Spreadsheet.xlsx]SWAN!R87C13</stp>
        <tr r="M87" s="3"/>
      </tp>
      <tp>
        <v>0.89166000000000001</v>
        <stp/>
        <stp>##V3_BDPV12</stp>
        <stp>EURGBp Curncy</stp>
        <stp>LAST_PRICE</stp>
        <stp>[Crispin Spreadsheet.xlsx]SWAN!R85C13</stp>
        <tr r="M85" s="3"/>
      </tp>
      <tp>
        <v>0.89166000000000001</v>
        <stp/>
        <stp>##V3_BDPV12</stp>
        <stp>EURGBp Curncy</stp>
        <stp>LAST_PRICE</stp>
        <stp>[Crispin Spreadsheet.xlsx]SWAN!R84C13</stp>
        <tr r="M84" s="3"/>
      </tp>
      <tp>
        <v>0.89166000000000001</v>
        <stp/>
        <stp>##V3_BDPV12</stp>
        <stp>EURGBp Curncy</stp>
        <stp>LAST_PRICE</stp>
        <stp>[Crispin Spreadsheet.xlsx]SWAN!R89C13</stp>
        <tr r="M89" s="3"/>
      </tp>
      <tp>
        <v>0.89166000000000001</v>
        <stp/>
        <stp>##V3_BDPV12</stp>
        <stp>EURGBp Curncy</stp>
        <stp>LAST_PRICE</stp>
        <stp>[Crispin Spreadsheet.xlsx]SWAN!R88C13</stp>
        <tr r="M88" s="3"/>
      </tp>
      <tp>
        <v>0.89166000000000001</v>
        <stp/>
        <stp>##V3_BDPV12</stp>
        <stp>EURGBP Curncy</stp>
        <stp>LAST_PRICE</stp>
        <stp>[Crispin Spreadsheet.xlsx]SWAN!R86C13</stp>
        <tr r="M86" s="3"/>
      </tp>
      <tp>
        <v>1.1882999999999999</v>
        <stp/>
        <stp>##V3_BDPV12</stp>
        <stp>EURUSD Curncy</stp>
        <stp>LAST_PRICE</stp>
        <stp>[Crispin Spreadsheet.xlsx]ALEG!R59C13</stp>
        <tr r="M59" s="5"/>
      </tp>
      <tp>
        <v>1.1882999999999999</v>
        <stp/>
        <stp>##V3_BDPV12</stp>
        <stp>EURUSD Curncy</stp>
        <stp>LAST_PRICE</stp>
        <stp>[Crispin Spreadsheet.xlsx]ALEG!R51C13</stp>
        <tr r="M51" s="5"/>
      </tp>
      <tp>
        <v>1.1882999999999999</v>
        <stp/>
        <stp>##V3_BDPV12</stp>
        <stp>EURUSD Curncy</stp>
        <stp>LAST_PRICE</stp>
        <stp>[Crispin Spreadsheet.xlsx]ALEG!R48C13</stp>
        <tr r="M48" s="5"/>
      </tp>
      <tp>
        <v>1.1882999999999999</v>
        <stp/>
        <stp>##V3_BDPV12</stp>
        <stp>EURUSD Curncy</stp>
        <stp>LAST_PRICE</stp>
        <stp>[Crispin Spreadsheet.xlsx]ALEG!R72C13</stp>
        <tr r="M72" s="5"/>
      </tp>
      <tp>
        <v>1.1882999999999999</v>
        <stp/>
        <stp>##V3_BDPV12</stp>
        <stp>EURUSD Curncy</stp>
        <stp>LAST_PRICE</stp>
        <stp>[Crispin Spreadsheet.xlsx]ALEG!R70C13</stp>
        <tr r="M70" s="5"/>
      </tp>
      <tp>
        <v>1.1882999999999999</v>
        <stp/>
        <stp>##V3_BDPV12</stp>
        <stp>EURUSD Curncy</stp>
        <stp>LAST_PRICE</stp>
        <stp>[Crispin Spreadsheet.xlsx]ALEG!R71C13</stp>
        <tr r="M71" s="5"/>
      </tp>
      <tp>
        <v>1.1882999999999999</v>
        <stp/>
        <stp>##V3_BDPV12</stp>
        <stp>EURUSD Curncy</stp>
        <stp>LAST_PRICE</stp>
        <stp>[Crispin Spreadsheet.xlsx]ALEG!R68C13</stp>
        <tr r="M68" s="5"/>
      </tp>
      <tp>
        <v>1.1882999999999999</v>
        <stp/>
        <stp>##V3_BDPV12</stp>
        <stp>EURUSD Curncy</stp>
        <stp>LAST_PRICE</stp>
        <stp>[Crispin Spreadsheet.xlsx]ALEG!R69C13</stp>
        <tr r="M69" s="5"/>
      </tp>
      <tp>
        <v>1.1882999999999999</v>
        <stp/>
        <stp>##V3_BDPV12</stp>
        <stp>EURUSD Curncy</stp>
        <stp>LAST_PRICE</stp>
        <stp>[Crispin Spreadsheet.xlsx]ALEG!R66C13</stp>
        <tr r="M66" s="5"/>
      </tp>
      <tp>
        <v>1.1882999999999999</v>
        <stp/>
        <stp>##V3_BDPV12</stp>
        <stp>EURUSD Curncy</stp>
        <stp>LAST_PRICE</stp>
        <stp>[Crispin Spreadsheet.xlsx]ALEG!R67C13</stp>
        <tr r="M67" s="5"/>
      </tp>
      <tp>
        <v>1.1882999999999999</v>
        <stp/>
        <stp>##V3_BDPV12</stp>
        <stp>EURUSD Curncy</stp>
        <stp>LAST_PRICE</stp>
        <stp>[Crispin Spreadsheet.xlsx]ALEG!R65C13</stp>
        <tr r="M65" s="5"/>
      </tp>
    </main>
    <main first="bofaddin.rtdserver">
      <tp t="s">
        <v>#N/A Requesting Data...3561258014</v>
        <stp/>
        <stp>BDH|14923480971887564342</stp>
        <tr r="Z786" s="1"/>
      </tp>
      <tp t="s">
        <v>#N/A Requesting Data...3282250385</v>
        <stp/>
        <stp>BDH|14739089077032981202</stp>
        <tr r="Z590" s="1"/>
      </tp>
      <tp t="s">
        <v>#N/A Requesting Data...2859561495</v>
        <stp/>
        <stp>BDH|16412917570572314976</stp>
        <tr r="V41" s="5"/>
        <tr r="V44" s="8"/>
        <tr r="Z444" s="1"/>
        <tr r="V37" s="7"/>
        <tr r="V48" s="6"/>
        <tr r="Z80" s="3"/>
      </tp>
      <tp t="s">
        <v>#N/A Requesting Data...4000110902</v>
        <stp/>
        <stp>BDH|17265548710671539135</stp>
        <tr r="Z531" s="1"/>
      </tp>
      <tp t="s">
        <v>#N/A Requesting Data...1937727547</v>
        <stp/>
        <stp>BDH|15590779781379153028</stp>
        <tr r="Z177" s="1"/>
      </tp>
      <tp t="s">
        <v>#N/A Requesting Data...3529338283</v>
        <stp/>
        <stp>BDH|14363995994403838468</stp>
        <tr r="Z515" s="1"/>
      </tp>
      <tp t="s">
        <v>#N/A Requesting Data...3944641055</v>
        <stp/>
        <stp>BDH|10938479393666683883</stp>
        <tr r="V23" s="5"/>
        <tr r="V26" s="8"/>
        <tr r="Z282" s="1"/>
        <tr r="V23" s="7"/>
        <tr r="V30" s="6"/>
        <tr r="Z51" s="3"/>
      </tp>
      <tp t="s">
        <v>#N/A Requesting Data...2452282851</v>
        <stp/>
        <stp>BDH|13381487119184742176</stp>
        <tr r="Z720" s="1"/>
      </tp>
      <tp t="s">
        <v>#N/A Requesting Data...2982597086</v>
        <stp/>
        <stp>BDH|16280339371419637844</stp>
        <tr r="Z417" s="1"/>
      </tp>
      <tp t="s">
        <v>#N/A Requesting Data...3726637627</v>
        <stp/>
        <stp>BDH|12350500334474035356</stp>
        <tr r="Z610" s="1"/>
        <tr r="Z116" s="3"/>
      </tp>
      <tp t="s">
        <v>#N/A Requesting Data...3704952499</v>
        <stp/>
        <stp>BDH|10197056430660910083</stp>
        <tr r="Z492" s="1"/>
      </tp>
      <tp t="s">
        <v>#N/A Requesting Data...2825533005</v>
        <stp/>
        <stp>BDH|15258607731827277450</stp>
        <tr r="Z657" s="1"/>
      </tp>
    </main>
    <main first="bloomberg.rtd">
      <tp>
        <v>0.89166000000000001</v>
        <stp/>
        <stp>##V3_BDPV12</stp>
        <stp>EURGBP Curncy</stp>
        <stp>LAST_PRICE</stp>
        <stp>[Crispin Spreadsheet.xlsx]OEI!R865C7</stp>
        <tr r="G865" s="1"/>
      </tp>
    </main>
    <main first="bofaddin.rtdserver">
      <tp t="s">
        <v>#N/A Requesting Data...1904365501</v>
        <stp/>
        <stp>BDH|10067604812910528401</stp>
        <tr r="Z395" s="1"/>
        <tr r="Z71" s="3"/>
      </tp>
      <tp t="s">
        <v>#N/A Requesting Data...2010726113</v>
        <stp/>
        <stp>BDH|15337982750148895250</stp>
        <tr r="Z664" s="1"/>
      </tp>
      <tp t="s">
        <v>#N/A Requesting Data...3679613669</v>
        <stp/>
        <stp>BDH|13625182617660478048</stp>
        <tr r="V44" s="5"/>
        <tr r="V47" s="8"/>
        <tr r="Z473" s="1"/>
        <tr r="V40" s="7"/>
        <tr r="V51" s="6"/>
        <tr r="Z85" s="3"/>
      </tp>
      <tp t="s">
        <v>#N/A Requesting Data...4221952434</v>
        <stp/>
        <stp>BDH|16729399545871120335</stp>
        <tr r="Z342" s="1"/>
      </tp>
      <tp t="s">
        <v>#N/A Requesting Data...2739858414</v>
        <stp/>
        <stp>BDH|15002736733336896418</stp>
        <tr r="Z698" s="1"/>
      </tp>
      <tp t="s">
        <v>#N/A Requesting Data...3015170109</v>
        <stp/>
        <stp>BDH|17709252284446687884</stp>
        <tr r="Z671" s="1"/>
        <tr r="Z129" s="3"/>
      </tp>
      <tp t="s">
        <v>#N/A Requesting Data...2283867848</v>
        <stp/>
        <stp>BDH|17668126630251404785</stp>
        <tr r="Z56" s="1"/>
      </tp>
      <tp t="s">
        <v>#N/A Requesting Data...4024365259</v>
        <stp/>
        <stp>BDH|14786754635964978765</stp>
        <tr r="V42" s="5"/>
        <tr r="V45" s="8"/>
        <tr r="Z455" s="1"/>
        <tr r="V38" s="7"/>
        <tr r="V49" s="6"/>
        <tr r="Z82" s="3"/>
      </tp>
      <tp t="s">
        <v>#N/A Requesting Data...2864424966</v>
        <stp/>
        <stp>BDH|12291303173081983407</stp>
        <tr r="V61" s="5"/>
        <tr r="V63" s="8"/>
        <tr r="Z630" s="1"/>
        <tr r="V57" s="7"/>
        <tr r="V69" s="6"/>
        <tr r="Z120" s="3"/>
      </tp>
      <tp t="s">
        <v>#N/A Requesting Data...2463492837</v>
        <stp/>
        <stp>BDH|14200372739475741208</stp>
        <tr r="Z223" s="1"/>
      </tp>
      <tp t="s">
        <v>#N/A Requesting Data...2531149311</v>
        <stp/>
        <stp>BDH|14786919889236269060</stp>
        <tr r="Z774" s="1"/>
      </tp>
    </main>
    <main first="bloomberg.rtd">
      <tp>
        <v>141.04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Requesting Data...1951143140</v>
        <stp/>
        <stp>BDH|14077164226117840378</stp>
        <tr r="V49" s="5"/>
        <tr r="V50" s="8"/>
        <tr r="Z513" s="1"/>
        <tr r="V46" s="7"/>
        <tr r="V56" s="6"/>
        <tr r="Z95" s="3"/>
      </tp>
      <tp t="s">
        <v>#N/A Requesting Data...2695138215</v>
        <stp/>
        <stp>BDH|12185948439522530965</stp>
        <tr r="Z427" s="1"/>
      </tp>
      <tp t="s">
        <v>#N/A Requesting Data...3286390115</v>
        <stp/>
        <stp>BDH|10339972682065153784</stp>
        <tr r="Z260" s="1"/>
      </tp>
    </main>
    <main first="bloomberg.rtd">
      <tp>
        <v>638.79999999999995</v>
        <stp/>
        <stp>##V3_BDPV12</stp>
        <stp>KAZ LN Equity</stp>
        <stp>LAST_PRICE</stp>
        <stp>[Crispin Spreadsheet.xlsx]OEI!R549C7</stp>
        <tr r="G549" s="1"/>
      </tp>
      <tp>
        <v>75.319999999999993</v>
        <stp/>
        <stp>##V3_BDPV12</stp>
        <stp>BMW GY Equity</stp>
        <stp>LAST_PRICE</stp>
        <stp>[Crispin Spreadsheet.xlsx]OEI!R154C7</stp>
        <tr r="G154" s="1"/>
      </tp>
      <tp>
        <v>164.1</v>
        <stp/>
        <stp>##V3_BDPV12</stp>
        <stp>VOW GY Equity</stp>
        <stp>LAST_PRICE</stp>
        <stp>[Crispin Spreadsheet.xlsx]OEI!R194C7</stp>
        <tr r="G194" s="1"/>
      </tp>
      <tp>
        <v>826.8</v>
        <stp/>
        <stp>##V3_BDPV12</stp>
        <stp>RMS FP Equity</stp>
        <stp>LAST_PRICE</stp>
        <stp>[Crispin Spreadsheet.xlsx]OEI!R110C7</stp>
        <tr r="G110" s="1"/>
      </tp>
      <tp>
        <v>24.25</v>
        <stp/>
        <stp>##V3_BDPV12</stp>
        <stp>PAT GY Equity</stp>
        <stp>LAST_PRICE</stp>
        <stp>[Crispin Spreadsheet.xlsx]OEI!R177C7</stp>
        <tr r="G177" s="1"/>
      </tp>
      <tp>
        <v>44</v>
        <stp/>
        <stp>##V3_BDPV12</stp>
        <stp>NAV US Equity</stp>
        <stp>LAST_PRICE</stp>
        <stp>[Crispin Spreadsheet.xlsx]OEI!R755C7</stp>
        <tr r="G755" s="1"/>
      </tp>
      <tp>
        <v>292</v>
        <stp/>
        <stp>##V3_BDPV12</stp>
        <stp>TWLO US Equity</stp>
        <stp>LAST_PRICE</stp>
        <stp>[Crispin Spreadsheet.xlsx]OEI!R802C7</stp>
        <tr r="G802" s="1"/>
      </tp>
      <tp>
        <v>203.4</v>
        <stp/>
        <stp>##V3_BDPV12</stp>
        <stp>VOLVB SS Equity</stp>
        <stp>LAST_PRICE</stp>
        <stp>[Crispin Spreadsheet.xlsx]OEI!R409C7</stp>
        <tr r="G409" s="1"/>
      </tp>
      <tp>
        <v>9.4700000000000006</v>
        <stp/>
        <stp>##V3_BDPV12</stp>
        <stp>CNHI IM Equity</stp>
        <stp>LAST_PRICE</stp>
        <stp>[Crispin Spreadsheet.xlsx]OEI!R244C7</stp>
        <tr r="G244" s="1"/>
      </tp>
      <tp>
        <v>49.055</v>
        <stp/>
        <stp>##V3_BDPV12</stp>
        <stp>BAYN GY Equity</stp>
        <stp>LAST_PRICE</stp>
        <stp>[Crispin Spreadsheet.xlsx]OEI!R153C7</stp>
        <tr r="G153" s="1"/>
      </tp>
      <tp>
        <v>96.21</v>
        <stp/>
        <stp>##V3_BDPV12</stp>
        <stp>AGCO US Equity</stp>
        <stp>LAST_PRICE</stp>
        <stp>[Crispin Spreadsheet.xlsx]OEI!R652C7</stp>
        <tr r="G652" s="1"/>
      </tp>
      <tp>
        <v>24.25</v>
        <stp/>
        <stp>##V3_BDPV12</stp>
        <stp>ABBN SW Equity</stp>
        <stp>LAST_PRICE</stp>
        <stp>[Crispin Spreadsheet.xlsx]OEI!R413C7</stp>
        <tr r="G413" s="1"/>
      </tp>
      <tp>
        <v>32.950000000000003</v>
        <stp/>
        <stp>##V3_BDPV12</stp>
        <stp>APAM NA Equity</stp>
        <stp>LAST_PRICE</stp>
        <stp>[Crispin Spreadsheet.xlsx]OEI!R320C7</stp>
        <tr r="G320" s="1"/>
      </tp>
      <tp>
        <v>1.32</v>
        <stp/>
        <stp>##V3_BDPV12</stp>
        <stp>HTZGQ US Equity</stp>
        <stp>LAST_PRICE</stp>
        <stp>[Crispin Spreadsheet.xlsx]OEI!R724C7</stp>
        <tr r="G724" s="1"/>
      </tp>
      <tp>
        <v>106.26</v>
        <stp/>
        <stp>##V3_BDPV12</stp>
        <stp>DNKN US Equity</stp>
        <stp>LAST_PRICE</stp>
        <stp>[Crispin Spreadsheet.xlsx]OEI!R693C7</stp>
        <tr r="G693" s="1"/>
      </tp>
      <tp t="s">
        <v>JPY</v>
        <stp/>
        <stp>##V3_BDPV12</stp>
        <stp>JBZ0 Comdty</stp>
        <stp>CRNCY</stp>
        <stp>[Crispin Spreadsheet.xlsx]SWAN!R164C4</stp>
        <tr r="D164" s="3"/>
      </tp>
      <tp>
        <v>5.1405000000000003</v>
        <stp/>
        <stp>##V3_BDPV12</stp>
        <stp>IRAO RX Equity</stp>
        <stp>LAST_PRICE</stp>
        <stp>[Crispin Spreadsheet.xlsx]OEI!R362C7</stp>
        <tr r="G362" s="1"/>
      </tp>
      <tp>
        <v>4.883</v>
        <stp/>
        <stp>##V3_BDPV12</stp>
        <stp>OGZD LI Equity</stp>
        <stp>LAST_PRICE</stp>
        <stp>[Crispin Spreadsheet.xlsx]OEI!R509C7</stp>
        <tr r="G509" s="1"/>
      </tp>
      <tp>
        <v>6.23</v>
        <stp/>
        <stp>##V3_BDPV12</stp>
        <stp>NODL NO Equity</stp>
        <stp>LAST_PRICE</stp>
        <stp>[Crispin Spreadsheet.xlsx]OEI!R341C7</stp>
        <tr r="G341" s="1"/>
      </tp>
      <tp>
        <v>2.2400000000000002</v>
        <stp/>
        <stp>##V3_BDPV12</stp>
        <stp>SDRL NO Equity</stp>
        <stp>PX_YEST_CLOSE</stp>
        <stp>[Crispin Spreadsheet.xlsx]OPUS!R38C6</stp>
        <tr r="F38" s="6"/>
      </tp>
      <tp>
        <v>30.2</v>
        <stp/>
        <stp>##V3_BDPV12</stp>
        <stp>TUNG LN Equity</stp>
        <stp>PX_YEST_CLOSE</stp>
        <stp>[Crispin Spreadsheet.xlsx]ALEG!R61C6</stp>
        <tr r="F61" s="5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 t="s">
        <v>GBp</v>
        <stp/>
        <stp>##V3_BDPV12</stp>
        <stp>BARC LN Equity</stp>
        <stp>CRNCY</stp>
        <stp>[Crispin Spreadsheet.xlsx]ALEG!R43C4</stp>
        <tr r="D43" s="5"/>
      </tp>
      <tp>
        <v>122.75</v>
        <stp/>
        <stp>##V3_BDPV12</stp>
        <stp>EMG LN Equity</stp>
        <stp>LAST_PRICE</stp>
        <stp>[Crispin Spreadsheet.xlsx]SWAN!R106C7</stp>
        <tr r="G106" s="3"/>
      </tp>
      <tp>
        <v>2007</v>
        <stp/>
        <stp>##V3_BDPV12</stp>
        <stp>1820 JT Equity</stp>
        <stp>PX_YEST_CLOSE</stp>
        <stp>[Crispin Spreadsheet.xlsx]OEI!R291C6</stp>
        <tr r="F291" s="1"/>
      </tp>
      <tp>
        <v>1030</v>
        <stp/>
        <stp>##V3_BDPV12</stp>
        <stp>7202 JT Equity</stp>
        <stp>PX_YEST_CLOSE</stp>
        <stp>[Crispin Spreadsheet.xlsx]OEI!R273C6</stp>
        <tr r="F273" s="1"/>
      </tp>
      <tp>
        <v>8900</v>
        <stp/>
        <stp>##V3_BDPV12</stp>
        <stp>6963 JT Equity</stp>
        <stp>PX_YEST_CLOSE</stp>
        <stp>[Crispin Spreadsheet.xlsx]OEI!R295C6</stp>
        <tr r="F295" s="1"/>
      </tp>
      <tp>
        <v>1047</v>
        <stp/>
        <stp>##V3_BDPV12</stp>
        <stp>6113 JT Equity</stp>
        <stp>PX_YEST_CLOSE</stp>
        <stp>[Crispin Spreadsheet.xlsx]OEI!R262C6</stp>
        <tr r="F262" s="1"/>
      </tp>
      <tp t="s">
        <v>GBp</v>
        <stp/>
        <stp>##V3_BDPV12</stp>
        <stp>FRAS LN Equity</stp>
        <stp>CRNCY</stp>
        <stp>[Crispin Spreadsheet.xlsx]OPUS!R54C4</stp>
        <tr r="D54" s="6"/>
      </tp>
      <tp t="s">
        <v>Euro-BTP Future   Dec20</v>
        <stp/>
        <stp>##V3_BDPV12</stp>
        <stp>IKA Comdty</stp>
        <stp>NAME</stp>
        <stp>[Crispin Spreadsheet.xlsx]OEI!R826C5</stp>
        <tr r="E826" s="1"/>
      </tp>
      <tp>
        <v>7.4416000000000002</v>
        <stp/>
        <stp>##V3_BDPV12</stp>
        <stp>EURDKK Curncy</stp>
        <stp>LAST_PRICE</stp>
        <stp>[Crispin Spreadsheet.xlsx]SWAN!R23C13</stp>
        <tr r="M23" s="3"/>
      </tp>
      <tp>
        <v>7.4416000000000002</v>
        <stp/>
        <stp>##V3_BDPV12</stp>
        <stp>EURDKK Curncy</stp>
        <stp>LAST_PRICE</stp>
        <stp>[Crispin Spreadsheet.xlsx]SWAN!R25C13</stp>
        <tr r="M25" s="3"/>
      </tp>
      <tp>
        <v>7.4416000000000002</v>
        <stp/>
        <stp>##V3_BDPV12</stp>
        <stp>EURDKK Curncy</stp>
        <stp>LAST_PRICE</stp>
        <stp>[Crispin Spreadsheet.xlsx]SWAN!R24C13</stp>
        <tr r="M24" s="3"/>
      </tp>
      <tp>
        <v>29.34</v>
        <stp/>
        <stp>##V3_BDPV12</stp>
        <stp>KCR FH Equity</stp>
        <stp>LAST_PRICE</stp>
        <stp>[Crispin Spreadsheet.xlsx]OEI!R75C7</stp>
        <tr r="G75" s="1"/>
      </tp>
      <tp>
        <v>20.318300000000001</v>
        <stp/>
        <stp>##V3_BDPV12</stp>
        <stp>GBPZAR Curncy</stp>
        <stp>LAST_PRICE</stp>
        <stp>[Crispin Spreadsheet.xlsx]OEI!R884C7</stp>
        <tr r="G884" s="1"/>
      </tp>
    </main>
    <main first="bofaddin.rtdserver">
      <tp t="s">
        <v>#N/A Requesting Data...3989837407</v>
        <stp/>
        <stp>BDH|18239615412256761968</stp>
        <tr r="Z255" s="1"/>
      </tp>
      <tp t="s">
        <v>#N/A Requesting Data...3006045584</v>
        <stp/>
        <stp>BDH|16680131726687266217</stp>
        <tr r="Z767" s="1"/>
      </tp>
      <tp t="s">
        <v>#N/A Requesting Data...2672226427</v>
        <stp/>
        <stp>BDH|11287999915340748995</stp>
        <tr r="Z802" s="1"/>
        <tr r="Z144" s="3"/>
      </tp>
      <tp t="s">
        <v>#N/A Requesting Data...3508847098</v>
        <stp/>
        <stp>BDH|17020409204722635103</stp>
        <tr r="Z824" s="1"/>
      </tp>
      <tp t="s">
        <v>#N/A Requesting Data...3195086073</v>
        <stp/>
        <stp>BDH|17469241372575168716</stp>
        <tr r="Z65" s="1"/>
      </tp>
      <tp t="s">
        <v>#N/A Requesting Data...2159562924</v>
        <stp/>
        <stp>BDH|14548201831780211547</stp>
        <tr r="V22" s="5"/>
        <tr r="V25" s="8"/>
        <tr r="Z274" s="1"/>
        <tr r="V22" s="7"/>
        <tr r="V29" s="6"/>
        <tr r="Z50" s="3"/>
      </tp>
      <tp t="s">
        <v>#N/A Requesting Data...2720912991</v>
        <stp/>
        <stp>BDH|12621159517912386022</stp>
        <tr r="Z174" s="1"/>
      </tp>
      <tp t="s">
        <v>#N/A Requesting Data...3325335539</v>
        <stp/>
        <stp>BDH|14314157644999684817</stp>
        <tr r="Z194" s="1"/>
      </tp>
      <tp t="s">
        <v>#N/A Requesting Data...2893737544</v>
        <stp/>
        <stp>BDH|15287684079507674312</stp>
        <tr r="Z84" s="1"/>
      </tp>
      <tp t="s">
        <v>#N/A Requesting Data...4111602829</v>
        <stp/>
        <stp>BDH|18063678806597315954</stp>
        <tr r="Z796" s="1"/>
      </tp>
      <tp t="s">
        <v>#N/A Requesting Data...2133976214</v>
        <stp/>
        <stp>BDH|11966012786859933002</stp>
        <tr r="V57" s="5"/>
        <tr r="V57" s="8"/>
        <tr r="Z581" s="1"/>
        <tr r="V54" s="7"/>
        <tr r="V65" s="6"/>
        <tr r="Z113" s="3"/>
      </tp>
      <tp t="s">
        <v>#N/A Requesting Data...2294299430</v>
        <stp/>
        <stp>BDH|14838530785229120085</stp>
        <tr r="Z192" s="1"/>
      </tp>
      <tp t="s">
        <v>#N/A Requesting Data...2219642982</v>
        <stp/>
        <stp>BDH|11379560436592759525</stp>
        <tr r="Z331" s="1"/>
      </tp>
      <tp t="s">
        <v>#N/A Requesting Data...3483279695</v>
        <stp/>
        <stp>BDH|14858726756575064351</stp>
        <tr r="Z464" s="1"/>
      </tp>
      <tp t="s">
        <v>#N/A Requesting Data...4158670604</v>
        <stp/>
        <stp>BDH|17217885714979078762</stp>
        <tr r="Z561" s="1"/>
      </tp>
      <tp t="s">
        <v>#N/A Requesting Data...3132434460</v>
        <stp/>
        <stp>BDH|17784741689200468860</stp>
        <tr r="Z166" s="3"/>
      </tp>
      <tp t="s">
        <v>#N/A Requesting Data...3635700615</v>
        <stp/>
        <stp>BDH|12827193697552834865</stp>
        <tr r="Z397" s="1"/>
      </tp>
      <tp t="s">
        <v>#N/A Requesting Data...2724294399</v>
        <stp/>
        <stp>BDH|12236319661583046496</stp>
        <tr r="Z571" s="1"/>
      </tp>
      <tp t="s">
        <v>#N/A Requesting Data...3808729880</v>
        <stp/>
        <stp>BDH|10321443158489743837</stp>
        <tr r="Z168" s="1"/>
      </tp>
      <tp t="s">
        <v>#N/A Requesting Data...2277226289</v>
        <stp/>
        <stp>BDH|15952488009640675118</stp>
        <tr r="Z647" s="1"/>
      </tp>
    </main>
    <main first="bloomberg.rtd">
      <tp>
        <v>10</v>
        <stp/>
        <stp>##V3_BDPV12</stp>
        <stp>PBR US Equity</stp>
        <stp>LAST_PRICE</stp>
        <stp>[Crispin Spreadsheet.xlsx]OEI!R770C7</stp>
        <tr r="G770" s="1"/>
      </tp>
      <tp>
        <v>42</v>
        <stp/>
        <stp>##V3_BDPV12</stp>
        <stp>AER US Equity</stp>
        <stp>LAST_PRICE</stp>
        <stp>[Crispin Spreadsheet.xlsx]OEI!R650C7</stp>
        <tr r="G650" s="1"/>
      </tp>
      <tp>
        <v>93.75</v>
        <stp/>
        <stp>##V3_BDPV12</stp>
        <stp>ALV US Equity</stp>
        <stp>LAST_PRICE</stp>
        <stp>[Crispin Spreadsheet.xlsx]OEI!R664C7</stp>
        <tr r="G664" s="1"/>
      </tp>
      <tp>
        <v>1501</v>
        <stp/>
        <stp>##V3_BDPV12</stp>
        <stp>SMSN LI Equity</stp>
        <stp>LAST_PRICE</stp>
        <stp>[Crispin Spreadsheet.xlsx]OEI!R602C7</stp>
        <tr r="G602" s="1"/>
      </tp>
      <tp>
        <v>4162.03</v>
        <stp/>
        <stp>##V3_BDPV12</stp>
        <stp>NVR US Equity</stp>
        <stp>LAST_PRICE</stp>
        <stp>[Crispin Spreadsheet.xlsx]OEI!R760C7</stp>
        <tr r="G760" s="1"/>
      </tp>
      <tp>
        <v>654.20000000000005</v>
        <stp/>
        <stp>##V3_BDPV12</stp>
        <stp>PSON LN Equity</stp>
        <stp>LAST_PRICE</stp>
        <stp>[Crispin Spreadsheet.xlsx]OEI!R572C7</stp>
        <tr r="G572" s="1"/>
      </tp>
      <tp>
        <v>227.1</v>
        <stp/>
        <stp>##V3_BDPV12</stp>
        <stp>TSCO LN Equity</stp>
        <stp>LAST_PRICE</stp>
        <stp>[Crispin Spreadsheet.xlsx]OEI!R623C7</stp>
        <tr r="G623" s="1"/>
      </tp>
      <tp>
        <v>8.82</v>
        <stp/>
        <stp>##V3_BDPV12</stp>
        <stp>GGAL US Equity</stp>
        <stp>LAST_PRICE</stp>
        <stp>[Crispin Spreadsheet.xlsx]OEI!R720C7</stp>
        <tr r="G720" s="1"/>
      </tp>
      <tp>
        <v>3599</v>
        <stp/>
        <stp>##V3_BDPV12</stp>
        <stp>GIVN SW Equity</stp>
        <stp>LAST_PRICE</stp>
        <stp>[Crispin Spreadsheet.xlsx]OEI!R422C7</stp>
        <tr r="G422" s="1"/>
      </tp>
      <tp>
        <v>2701</v>
        <stp/>
        <stp>##V3_BDPV12</stp>
        <stp>EXPN LN Equity</stp>
        <stp>LAST_PRICE</stp>
        <stp>[Crispin Spreadsheet.xlsx]OEI!R502C7</stp>
        <tr r="G502" s="1"/>
      </tp>
      <tp>
        <v>8.52</v>
        <stp/>
        <stp>##V3_BDPV12</stp>
        <stp>EURN US Equity</stp>
        <stp>LAST_PRICE</stp>
        <stp>[Crispin Spreadsheet.xlsx]OEI!R702C7</stp>
        <tr r="G702" s="1"/>
      </tp>
      <tp>
        <v>9.1180000000000003</v>
        <stp/>
        <stp>##V3_BDPV12</stp>
        <stp>EOAN GY Equity</stp>
        <stp>LAST_PRICE</stp>
        <stp>[Crispin Spreadsheet.xlsx]OEI!R162C7</stp>
        <tr r="G162" s="1"/>
      </tp>
      <tp>
        <v>261.89999999999998</v>
        <stp/>
        <stp>##V3_BDPV12</stp>
        <stp>LGEN LN Equity</stp>
        <stp>LAST_PRICE</stp>
        <stp>[Crispin Spreadsheet.xlsx]OEI!R552C7</stp>
        <tr r="G552" s="1"/>
      </tp>
      <tp>
        <v>134.15</v>
        <stp/>
        <stp>##V3_BDPV12</stp>
        <stp>MKS LN Equity</stp>
        <stp>LAST_PRICE</stp>
        <stp>[Crispin Spreadsheet.xlsx]SWAN!R107C7</stp>
        <tr r="G107" s="3"/>
      </tp>
      <tp>
        <v>1817</v>
        <stp/>
        <stp>##V3_BDPV12</stp>
        <stp>4208 JT Equity</stp>
        <stp>PX_YEST_CLOSE</stp>
        <stp>[Crispin Spreadsheet.xlsx]OEI!R312C6</stp>
        <tr r="F312" s="1"/>
      </tp>
      <tp t="s">
        <v>HKD</v>
        <stp/>
        <stp>##V3_BDPV12</stp>
        <stp>3333 HK Equity</stp>
        <stp>CRNCY</stp>
        <stp>[Crispin Spreadsheet.xlsx]OEI!R210C4</stp>
        <tr r="D210" s="1"/>
      </tp>
      <tp>
        <v>2660</v>
        <stp/>
        <stp>##V3_BDPV12</stp>
        <stp>9064 JT Equity</stp>
        <stp>PX_YEST_CLOSE</stp>
        <stp>[Crispin Spreadsheet.xlsx]OEI!R314C6</stp>
        <tr r="F314" s="1"/>
      </tp>
      <tp>
        <v>528.20000000000005</v>
        <stp/>
        <stp>##V3_BDPV12</stp>
        <stp>8604 JT Equity</stp>
        <stp>PX_YEST_CLOSE</stp>
        <stp>[Crispin Spreadsheet.xlsx]OEI!R292C6</stp>
        <tr r="F292" s="1"/>
      </tp>
      <tp>
        <v>879</v>
        <stp/>
        <stp>##V3_BDPV12</stp>
        <stp>7224 JT Equity</stp>
        <stp>PX_YEST_CLOSE</stp>
        <stp>[Crispin Spreadsheet.xlsx]OEI!R300C6</stp>
        <tr r="F300" s="1"/>
      </tp>
      <tp t="s">
        <v>USD</v>
        <stp/>
        <stp>##V3_BDPV12</stp>
        <stp>IGLN LN Equity</stp>
        <stp>CRNCY</stp>
        <stp>[Crispin Spreadsheet.xlsx]OPUS!R58C4</stp>
        <tr r="D58" s="6"/>
      </tp>
      <tp>
        <v>1502</v>
        <stp/>
        <stp>##V3_BDPV12</stp>
        <stp>2975 JT Equity</stp>
        <stp>PX_YEST_CLOSE</stp>
        <stp>[Crispin Spreadsheet.xlsx]OEI!R305C6</stp>
        <tr r="F305" s="1"/>
      </tp>
      <tp t="s">
        <v>GBp</v>
        <stp/>
        <stp>##V3_BDPV12</stp>
        <stp>BARC LN Equity</stp>
        <stp>CRNCY</stp>
        <stp>[Crispin Spreadsheet.xlsx]FDXC!R46C4</stp>
        <tr r="D46" s="8"/>
      </tp>
      <tp>
        <v>1569</v>
        <stp/>
        <stp>##V3_BDPV12</stp>
        <stp>6141 JT Equity</stp>
        <stp>PX_YEST_CLOSE</stp>
        <stp>[Crispin Spreadsheet.xlsx]OEI!R266C6</stp>
        <tr r="F266" s="1"/>
      </tp>
      <tp>
        <v>30</v>
        <stp/>
        <stp>##V3_BDPV12</stp>
        <stp>TUNG LN Equity</stp>
        <stp>LAST_PRICE</stp>
        <stp>[Crispin Spreadsheet.xlsx]SWAN!R120C7</stp>
        <tr r="G120" s="3"/>
      </tp>
      <tp>
        <v>164700</v>
        <stp/>
        <stp>##V3_BDPV12</stp>
        <stp>8953 JT Equity</stp>
        <stp>PX_YEST_CLOSE</stp>
        <stp>[Crispin Spreadsheet.xlsx]OEI!R277C6</stp>
        <tr r="F277" s="1"/>
      </tp>
      <tp>
        <v>9.4719999999999995</v>
        <stp/>
        <stp>##V3_BDPV12</stp>
        <stp>CNHI IM Equity</stp>
        <stp>PX_YEST_CLOSE</stp>
        <stp>[Crispin Spreadsheet.xlsx]FDXC!R21C6</stp>
        <tr r="F21" s="8"/>
      </tp>
      <tp t="s">
        <v>SEK</v>
        <stp/>
        <stp>##V3_BDPV12</stp>
        <stp>ERICB SS Equity</stp>
        <stp>CRNCY</stp>
        <stp>[Crispin Spreadsheet.xlsx]OPUS!R45C4</stp>
        <tr r="D45" s="6"/>
      </tp>
      <tp>
        <v>19.724</v>
        <stp/>
        <stp>##V3_BDPV12</stp>
        <stp>CS FP Equity</stp>
        <stp>LAST_PRICE</stp>
        <stp>[Crispin Spreadsheet.xlsx]OPE!R12C7</stp>
        <tr r="G12" s="7"/>
      </tp>
      <tp>
        <v>137.19999999999999</v>
        <stp/>
        <stp>##V3_BDPV12</stp>
        <stp>SPI LN Equity</stp>
        <stp>LAST_PRICE</stp>
        <stp>[Crispin Spreadsheet.xlsx]SWAN!R117C7</stp>
        <tr r="G117" s="3"/>
      </tp>
      <tp>
        <v>29.59</v>
        <stp/>
        <stp>##V3_BDPV12</stp>
        <stp>ABX CN Equity</stp>
        <stp>LAST_PRICE</stp>
        <stp>[Crispin Spreadsheet.xlsx]OEI!R53C7</stp>
        <tr r="G53" s="1"/>
      </tp>
      <tp>
        <v>1.1882999999999999</v>
        <stp/>
        <stp>##V3_BDPV12</stp>
        <stp>EURUSD Curncy</stp>
        <stp>LAST_PRICE</stp>
        <stp>[Crispin Spreadsheet.xlsx]OEI!R877C7</stp>
        <tr r="G877" s="1"/>
      </tp>
      <tp>
        <v>20.318300000000001</v>
        <stp/>
        <stp>##V3_BDPV12</stp>
        <stp>GBPZAR Curncy</stp>
        <stp>LAST_PRICE</stp>
        <stp>[Crispin Spreadsheet.xlsx]OEI!R855C7</stp>
        <tr r="G855" s="1"/>
      </tp>
    </main>
    <main first="bofaddin.rtdserver">
      <tp t="s">
        <v>#N/A Requesting Data...2632315980</v>
        <stp/>
        <stp>BDH|16218236661612395121</stp>
        <tr r="Z381" s="1"/>
      </tp>
      <tp t="s">
        <v>#N/A Requesting Data...3651365863</v>
        <stp/>
        <stp>BDH|12809661918766780207</stp>
        <tr r="Z794" s="1"/>
      </tp>
      <tp t="s">
        <v>#N/A Requesting Data...2887758356</v>
        <stp/>
        <stp>BDH|13484558836876546227</stp>
        <tr r="Z598" s="1"/>
      </tp>
      <tp t="s">
        <v>#N/A Requesting Data...3020051849</v>
        <stp/>
        <stp>BDH|16743252663515266635</stp>
        <tr r="Z459" s="1"/>
      </tp>
    </main>
    <main first="bloomberg.rtd">
      <tp>
        <v>1.54728</v>
        <stp/>
        <stp>##V3_BDPV12</stp>
        <stp>EURCAD Curncy</stp>
        <stp>LAST_PRICE</stp>
        <stp>[Crispin Spreadsheet.xlsx]OEI!R867C7</stp>
        <tr r="G867" s="1"/>
      </tp>
    </main>
    <main first="bofaddin.rtdserver">
      <tp t="s">
        <v>#N/A Requesting Data...2741125634</v>
        <stp/>
        <stp>BDH|15853832734576800959</stp>
        <tr r="Z165" s="3"/>
      </tp>
      <tp t="s">
        <v>#N/A Requesting Data...2285284096</v>
        <stp/>
        <stp>BDH|13365267961531227720</stp>
        <tr r="Z703" s="1"/>
      </tp>
      <tp t="s">
        <v>#N/A Requesting Data...3655643692</v>
        <stp/>
        <stp>BDH|11499220595528282368</stp>
        <tr r="Z782" s="1"/>
      </tp>
      <tp t="s">
        <v>#N/A Requesting Data...3895657314</v>
        <stp/>
        <stp>BDH|15437445417431916095</stp>
        <tr r="Z25" s="1"/>
      </tp>
    </main>
    <main first="bofaddin.rtdserver">
      <tp t="s">
        <v>#N/A Requesting Data...3563205915</v>
        <stp/>
        <stp>BDH|10629046942851063464</stp>
        <tr r="Z264" s="1"/>
      </tp>
      <tp t="s">
        <v>#N/A Requesting Data...2490995012</v>
        <stp/>
        <stp>BDH|10735321573033558656</stp>
        <tr r="Z672" s="1"/>
      </tp>
      <tp t="s">
        <v>#N/A Requesting Data...3052735398</v>
        <stp/>
        <stp>BDH|14790466444123895646</stp>
        <tr r="Z649" s="1"/>
        <tr r="Z124" s="3"/>
      </tp>
      <tp t="s">
        <v>#N/A Requesting Data...3256334446</v>
        <stp/>
        <stp>BDH|15705802528156669801</stp>
        <tr r="Z309" s="1"/>
      </tp>
    </main>
    <main first="bloomberg.rtd">
      <tp>
        <v>11.99</v>
        <stp/>
        <stp>##V3_BDPV12</stp>
        <stp>ACB CN Equity</stp>
        <stp>LAST_PRICE</stp>
        <stp>[Crispin Spreadsheet.xlsx]OEI!R52C7</stp>
        <tr r="G52" s="1"/>
      </tp>
    </main>
    <main first="bofaddin.rtdserver">
      <tp t="s">
        <v>#N/A Requesting Data...2777658622</v>
        <stp/>
        <stp>BDH|16397171908390363672</stp>
        <tr r="Z153" s="1"/>
      </tp>
      <tp t="s">
        <v>#N/A Requesting Data...2823433779</v>
        <stp/>
        <stp>BDH|10390808814258702085</stp>
        <tr r="Z757" s="1"/>
      </tp>
      <tp t="s">
        <v>#N/A Requesting Data...2329672301</v>
        <stp/>
        <stp>BDH|18125818878584708246</stp>
        <tr r="Z296" s="1"/>
      </tp>
    </main>
    <main first="bloomberg.rtd">
      <tp>
        <v>1.3021</v>
        <stp/>
        <stp>##V3_BDPV12</stp>
        <stp>USDCAD Curncy</stp>
        <stp>LAST_PRICE</stp>
        <stp>[Crispin Spreadsheet.xlsx]FDXC!R9C13</stp>
        <tr r="M9" s="8"/>
      </tp>
    </main>
    <main first="bofaddin.rtdserver">
      <tp t="s">
        <v>#N/A Requesting Data...4094577011</v>
        <stp/>
        <stp>BDH|16558445638917073730</stp>
        <tr r="Z815" s="1"/>
      </tp>
      <tp t="s">
        <v>#N/A Requesting Data...2512407917</v>
        <stp/>
        <stp>BDH|12465424846884997730</stp>
        <tr r="Z669" s="1"/>
      </tp>
    </main>
    <main first="bloomberg.rtd">
      <tp>
        <v>0.84150000000000003</v>
        <stp/>
        <stp>##V3_BDPV12</stp>
        <stp>USDEUR Curncy</stp>
        <stp>LAST_PRICE</stp>
        <stp>[Crispin Spreadsheet.xlsx]FDXC!R6C13</stp>
        <tr r="M6" s="8"/>
      </tp>
    </main>
    <main first="bofaddin.rtdserver">
      <tp t="s">
        <v>#N/A Requesting Data...3334779659</v>
        <stp/>
        <stp>BDH|12416141228991759121</stp>
        <tr r="Z240" s="1"/>
      </tp>
    </main>
    <main first="bloomberg.rtd">
      <tp>
        <v>122.75</v>
        <stp/>
        <stp>##V3_BDPV12</stp>
        <stp>EMG LN Equity</stp>
        <stp>LAST_PRICE</stp>
        <stp>[Crispin Spreadsheet.xlsx]OPE!R50C7</stp>
        <tr r="G50" s="7"/>
      </tp>
    </main>
    <main first="bofaddin.rtdserver">
      <tp t="s">
        <v>#N/A Requesting Data...3393372017</v>
        <stp/>
        <stp>BDH|13626492001292887495</stp>
        <tr r="Z484" s="1"/>
      </tp>
    </main>
    <main first="bloomberg.rtd">
      <tp>
        <v>1.095</v>
        <stp/>
        <stp>##V3_BDPV12</stp>
        <stp>PRU AU Equity</stp>
        <stp>LAST_PRICE</stp>
        <stp>[Crispin Spreadsheet.xlsx]SWAN!R7C7</stp>
        <tr r="G7" s="3"/>
      </tp>
      <tp>
        <v>4983</v>
        <stp/>
        <stp>##V3_BDPV12</stp>
        <stp>SSW SJ Equity</stp>
        <stp>LAST_PRICE</stp>
        <stp>[Crispin Spreadsheet.xlsx]OEI!R372C7</stp>
        <tr r="G372" s="1"/>
      </tp>
      <tp>
        <v>134.15</v>
        <stp/>
        <stp>##V3_BDPV12</stp>
        <stp>MKS LN Equity</stp>
        <stp>LAST_PRICE</stp>
        <stp>[Crispin Spreadsheet.xlsx]OEI!R556C7</stp>
        <tr r="G556" s="1"/>
      </tp>
      <tp>
        <v>5.7</v>
        <stp/>
        <stp>##V3_BDPV12</stp>
        <stp>ART GY Equity</stp>
        <stp>LAST_PRICE</stp>
        <stp>[Crispin Spreadsheet.xlsx]OEI!R151C7</stp>
        <tr r="G151" s="1"/>
      </tp>
      <tp>
        <v>185.2</v>
        <stp/>
        <stp>##V3_BDPV12</stp>
        <stp>ARW LN Equity</stp>
        <stp>LAST_PRICE</stp>
        <stp>[Crispin Spreadsheet.xlsx]OEI!R452C7</stp>
        <tr r="G452" s="1"/>
      </tp>
      <tp>
        <v>1764.6</v>
        <stp/>
        <stp>##V3_BDPV12</stp>
        <stp>BHP LN Equity</stp>
        <stp>LAST_PRICE</stp>
        <stp>[Crispin Spreadsheet.xlsx]OEI!R465C7</stp>
        <tr r="G465" s="1"/>
      </tp>
      <tp>
        <v>63.05</v>
        <stp/>
        <stp>##V3_BDPV12</stp>
        <stp>FGP LN Equity</stp>
        <stp>LAST_PRICE</stp>
        <stp>[Crispin Spreadsheet.xlsx]OEI!R505C7</stp>
        <tr r="G505" s="1"/>
      </tp>
      <tp>
        <v>26.85</v>
        <stp/>
        <stp>##V3_BDPV12</stp>
        <stp>BGS US Equity</stp>
        <stp>LAST_PRICE</stp>
        <stp>[Crispin Spreadsheet.xlsx]OEI!R666C7</stp>
        <tr r="G666" s="1"/>
      </tp>
      <tp>
        <v>25.42</v>
        <stp/>
        <stp>##V3_BDPV12</stp>
        <stp>VIV FP Equity</stp>
        <stp>LAST_PRICE</stp>
        <stp>[Crispin Spreadsheet.xlsx]OEI!R143C7</stp>
        <tr r="G143" s="1"/>
      </tp>
      <tp>
        <v>78.16</v>
        <stp/>
        <stp>##V3_BDPV12</stp>
        <stp>CFR SW Equity</stp>
        <stp>LAST_PRICE</stp>
        <stp>[Crispin Spreadsheet.xlsx]OEI!R417C7</stp>
        <tr r="G417" s="1"/>
      </tp>
      <tp>
        <v>29.78</v>
        <stp/>
        <stp>##V3_BDPV12</stp>
        <stp>SCR FP Equity</stp>
        <stp>LAST_PRICE</stp>
        <stp>[Crispin Spreadsheet.xlsx]OEI!R127C7</stp>
        <tr r="G127" s="1"/>
      </tp>
      <tp>
        <v>96.28</v>
        <stp/>
        <stp>##V3_BDPV12</stp>
        <stp>EXP US Equity</stp>
        <stp>LAST_PRICE</stp>
        <stp>[Crispin Spreadsheet.xlsx]OEI!R695C7</stp>
        <tr r="G695" s="1"/>
      </tp>
      <tp>
        <v>5.39</v>
        <stp/>
        <stp>##V3_BDPV12</stp>
        <stp>DHT US Equity</stp>
        <stp>LAST_PRICE</stp>
        <stp>[Crispin Spreadsheet.xlsx]OEI!R691C7</stp>
        <tr r="G691" s="1"/>
      </tp>
      <tp>
        <v>1.633</v>
        <stp/>
        <stp>##V3_BDPV12</stp>
        <stp>MAP SQ Equity</stp>
        <stp>LAST_PRICE</stp>
        <stp>[Crispin Spreadsheet.xlsx]OEI!R385C7</stp>
        <tr r="G385" s="1"/>
      </tp>
      <tp>
        <v>400.48</v>
        <stp/>
        <stp>##V3_BDPV12</stp>
        <stp>PAYC US Equity</stp>
        <stp>LAST_PRICE</stp>
        <stp>[Crispin Spreadsheet.xlsx]OEI!R768C7</stp>
        <tr r="G768" s="1"/>
      </tp>
      <tp>
        <v>307.70999999999998</v>
        <stp/>
        <stp>##V3_BDPV12</stp>
        <stp>CACC US Equity</stp>
        <stp>LAST_PRICE</stp>
        <stp>[Crispin Spreadsheet.xlsx]OEI!R688C7</stp>
        <tr r="G688" s="1"/>
      </tp>
      <tp>
        <v>10</v>
        <stp/>
        <stp>##V3_BDPV12</stp>
        <stp>CDZI US Equity</stp>
        <stp>LAST_PRICE</stp>
        <stp>[Crispin Spreadsheet.xlsx]OEI!R672C7</stp>
        <tr r="G672" s="1"/>
      </tp>
      <tp>
        <v>68.92</v>
        <stp/>
        <stp>##V3_BDPV12</stp>
        <stp>GRUB US Equity</stp>
        <stp>LAST_PRICE</stp>
        <stp>[Crispin Spreadsheet.xlsx]OEI!R719C7</stp>
        <tr r="G719" s="1"/>
      </tp>
      <tp>
        <v>17.940000000000001</v>
        <stp/>
        <stp>##V3_BDPV12</stp>
        <stp>NTCO US Equity</stp>
        <stp>LAST_PRICE</stp>
        <stp>[Crispin Spreadsheet.xlsx]OEI!R754C7</stp>
        <tr r="G754" s="1"/>
      </tp>
      <tp>
        <v>62.25</v>
        <stp/>
        <stp>##V3_BDPV12</stp>
        <stp>IQE LN Equity</stp>
        <stp>LAST_PRICE</stp>
        <stp>[Crispin Spreadsheet.xlsx]SWAN!R100C7</stp>
        <tr r="G100" s="3"/>
      </tp>
      <tp>
        <v>96.21</v>
        <stp/>
        <stp>##V3_BDPV12</stp>
        <stp>AGCO US Equity</stp>
        <stp>PX_YEST_CLOSE</stp>
        <stp>[Crispin Spreadsheet.xlsx]OPUS!R73C6</stp>
        <tr r="F73" s="6"/>
      </tp>
      <tp>
        <v>30.2</v>
        <stp/>
        <stp>##V3_BDPV12</stp>
        <stp>TUNG LN Equity</stp>
        <stp>PX_YEST_CLOSE</stp>
        <stp>[Crispin Spreadsheet.xlsx]FDXC!R63C6</stp>
        <tr r="F63" s="8"/>
      </tp>
      <tp t="s">
        <v>GBp</v>
        <stp/>
        <stp>##V3_BDPV12</stp>
        <stp>HWDN LN Equity</stp>
        <stp>CRNCY</stp>
        <stp>[Crispin Spreadsheet.xlsx]OPUS!R57C4</stp>
        <tr r="D57" s="6"/>
      </tp>
      <tp>
        <v>471.4</v>
        <stp/>
        <stp>##V3_BDPV12</stp>
        <stp>8306 JT Equity</stp>
        <stp>PX_YEST_CLOSE</stp>
        <stp>[Crispin Spreadsheet.xlsx]OEI!R285C6</stp>
        <tr r="F285" s="1"/>
      </tp>
      <tp>
        <v>1691</v>
        <stp/>
        <stp>##V3_BDPV12</stp>
        <stp>4536 JT Equity</stp>
        <stp>PX_YEST_CLOSE</stp>
        <stp>[Crispin Spreadsheet.xlsx]OEI!R296C6</stp>
        <tr r="F296" s="1"/>
      </tp>
      <tp>
        <v>12.19</v>
        <stp/>
        <stp>##V3_BDPV12</stp>
        <stp>ERIC US Equity</stp>
        <stp>PX_YEST_CLOSE</stp>
        <stp>[Crispin Spreadsheet.xlsx]OPUS!R79C6</stp>
        <tr r="F79" s="6"/>
      </tp>
      <tp>
        <v>44.29</v>
        <stp/>
        <stp>##V3_BDPV12</stp>
        <stp>SNAP US Equity</stp>
        <stp>LAST_PRICE</stp>
        <stp>[Crispin Spreadsheet.xlsx]SWAN!R140C7</stp>
        <tr r="G140" s="3"/>
      </tp>
      <tp>
        <v>667</v>
        <stp/>
        <stp>##V3_BDPV12</stp>
        <stp>7261 JT Equity</stp>
        <stp>PX_YEST_CLOSE</stp>
        <stp>[Crispin Spreadsheet.xlsx]OEI!R283C6</stp>
        <tr r="F283" s="1"/>
      </tp>
      <tp>
        <v>36.68</v>
        <stp/>
        <stp>##V3_BDPV12</stp>
        <stp>VSAT US Equity</stp>
        <stp>LAST_PRICE</stp>
        <stp>[Crispin Spreadsheet.xlsx]SWAN!R145C7</stp>
        <tr r="G145" s="3"/>
      </tp>
      <tp>
        <v>1262.82</v>
        <stp/>
        <stp>##V3_BDPV12</stp>
        <stp>CMG US Equity</stp>
        <stp>LAST_PRICE</stp>
        <stp>[Crispin Spreadsheet.xlsx]SWAN!R130C7</stp>
        <tr r="G130" s="3"/>
      </tp>
      <tp t="s">
        <v>DKK</v>
        <stp/>
        <stp>##V3_BDPV12</stp>
        <stp>DRLCO DC Equity</stp>
        <stp>CRNCY</stp>
        <stp>[Crispin Spreadsheet.xlsx]FDXC!R12C4</stp>
        <tr r="D12" s="8"/>
      </tp>
      <tp>
        <v>104.6</v>
        <stp/>
        <stp>##V3_BDPV12</stp>
        <stp>ERICB SS Equity</stp>
        <stp>PX_YEST_CLOSE</stp>
        <stp>[Crispin Spreadsheet.xlsx]ALEG!R38C6</stp>
        <tr r="F38" s="5"/>
      </tp>
      <tp t="s">
        <v>GBp</v>
        <stp/>
        <stp>##V3_BDPV12</stp>
        <stp>PLUS LN Equity</stp>
        <stp>CRNCY</stp>
        <stp>[Crispin Spreadsheet.xlsx]FDXC!R56C4</stp>
        <tr r="D56" s="8"/>
      </tp>
      <tp>
        <v>6.3989000000000003</v>
        <stp/>
        <stp>##V3_BDPV12</stp>
        <stp>EURBRL Curncy</stp>
        <stp>LAST_PRICE</stp>
        <stp>[Crispin Spreadsheet.xlsx]SWAN!R16C13</stp>
        <tr r="M16" s="3"/>
      </tp>
      <tp>
        <v>1.3327</v>
        <stp/>
        <stp>##V3_BDPV12</stp>
        <stp>GBPUSD Curncy</stp>
        <stp>LAST_PRICE</stp>
        <stp>[Crispin Spreadsheet.xlsx]OEI!R852C7</stp>
        <tr r="G852" s="1"/>
      </tp>
      <tp>
        <v>62.47</v>
        <stp/>
        <stp>##V3_BDPV12</stp>
        <stp>K US Equity</stp>
        <stp>PX_YEST_CLOSE</stp>
        <stp>[Crispin Spreadsheet.xlsx]SWAN!R137C6</stp>
        <tr r="F137" s="3"/>
      </tp>
      <tp>
        <v>134.15</v>
        <stp/>
        <stp>##V3_BDPV12</stp>
        <stp>MKS LN Equity</stp>
        <stp>LAST_PRICE</stp>
        <stp>[Crispin Spreadsheet.xlsx]OPE!R51C7</stp>
        <tr r="G51" s="7"/>
      </tp>
    </main>
    <main first="bofaddin.rtdserver">
      <tp t="s">
        <v>#N/A Requesting Data...3366042270</v>
        <stp/>
        <stp>BDH|13501149457398261956</stp>
        <tr r="Z377" s="1"/>
      </tp>
      <tp t="s">
        <v>#N/A Requesting Data...4207524506</v>
        <stp/>
        <stp>BDH|13151046069626893554</stp>
        <tr r="Z297" s="1"/>
      </tp>
      <tp t="s">
        <v>#N/A Requesting Data...4062089140</v>
        <stp/>
        <stp>BDH|14728946191491281306</stp>
        <tr r="Z705" s="1"/>
        <tr r="Z134" s="3"/>
      </tp>
      <tp t="s">
        <v>#N/A Requesting Data...3141905688</v>
        <stp/>
        <stp>BDH|15697109306460267218</stp>
        <tr r="Z665" s="1"/>
      </tp>
      <tp t="s">
        <v>#N/A Requesting Data...3805668755</v>
        <stp/>
        <stp>BDH|11705133356811223231</stp>
        <tr r="Z559" s="1"/>
      </tp>
      <tp t="s">
        <v>#N/A Requesting Data...3794321005</v>
        <stp/>
        <stp>BDH|17368963783838111848</stp>
        <tr r="Z584" s="1"/>
      </tp>
      <tp t="s">
        <v>#N/A Requesting Data...3915121754</v>
        <stp/>
        <stp>BDH|14094670311477701236</stp>
        <tr r="Z88" s="1"/>
      </tp>
      <tp t="s">
        <v>#N/A Requesting Data...3442948357</v>
        <stp/>
        <stp>BDH|10639443548977824102</stp>
        <tr r="Z39" s="1"/>
        <tr r="Z12" s="3"/>
      </tp>
      <tp t="s">
        <v>#N/A Requesting Data...3035413332</v>
        <stp/>
        <stp>BDH|15726418253654484643</stp>
        <tr r="Z320" s="1"/>
      </tp>
      <tp t="s">
        <v>#N/A Requesting Data...3091808834</v>
        <stp/>
        <stp>BDH|15133345734796127542</stp>
        <tr r="Z788" s="1"/>
      </tp>
      <tp t="s">
        <v>#N/A Requesting Data...3304403594</v>
        <stp/>
        <stp>BDH|12486213916661428639</stp>
        <tr r="Z675" s="1"/>
      </tp>
      <tp t="s">
        <v>#N/A Requesting Data...4289561402</v>
        <stp/>
        <stp>BDH|16325287251010641784</stp>
        <tr r="Z200" s="1"/>
      </tp>
    </main>
    <main first="bloomberg.rtd">
      <tp>
        <v>0.89166000000000001</v>
        <stp/>
        <stp>##V3_BDPV12</stp>
        <stp>EURGBP Curncy</stp>
        <stp>LAST_PRICE</stp>
        <stp>[Crispin Spreadsheet.xlsx]OEI!R850C7</stp>
        <tr r="G850" s="1"/>
      </tp>
    </main>
    <main first="bofaddin.rtdserver">
      <tp t="s">
        <v>#N/A Requesting Data...3346346444</v>
        <stp/>
        <stp>BDH|15500593682709186797</stp>
        <tr r="Z15" s="1"/>
      </tp>
      <tp t="s">
        <v>#N/A Requesting Data...3495474855</v>
        <stp/>
        <stp>BDH|18049176431658074409</stp>
        <tr r="Z495" s="1"/>
      </tp>
      <tp t="s">
        <v>#N/A Requesting Data...2619837648</v>
        <stp/>
        <stp>BDH|15044678335293139555</stp>
        <tr r="Z73" s="1"/>
      </tp>
      <tp t="s">
        <v>#N/A Requesting Data...3798980219</v>
        <stp/>
        <stp>BDH|10076425406037756559</stp>
        <tr r="Z558" s="1"/>
        <tr r="Z108" s="3"/>
      </tp>
      <tp t="s">
        <v>#N/A Requesting Data...4162065283</v>
        <stp/>
        <stp>BDH|14596198474717659365</stp>
        <tr r="Z448" s="1"/>
      </tp>
      <tp t="s">
        <v>#N/A Requesting Data...4089586965</v>
        <stp/>
        <stp>BDH|11340499540971786662</stp>
        <tr r="Z566" s="1"/>
      </tp>
      <tp t="s">
        <v>#N/A Requesting Data...3660863621</v>
        <stp/>
        <stp>BDH|12748585209772427395</stp>
        <tr r="Z422" s="1"/>
      </tp>
      <tp t="s">
        <v>#N/A Requesting Data...3576336135</v>
        <stp/>
        <stp>BDH|10612093164046662663</stp>
        <tr r="Z293" s="1"/>
      </tp>
      <tp t="s">
        <v>#N/A Requesting Data...3598246249</v>
        <stp/>
        <stp>BDH|12239084262734371603</stp>
        <tr r="Z133" s="1"/>
      </tp>
      <tp t="s">
        <v>#N/A Requesting Data...4075139675</v>
        <stp/>
        <stp>BDH|14083869033249897071</stp>
        <tr r="Z696" s="1"/>
      </tp>
      <tp t="s">
        <v>#N/A Requesting Data...3803144975</v>
        <stp/>
        <stp>BDH|14296974058609743708</stp>
        <tr r="Z134" s="1"/>
      </tp>
      <tp t="s">
        <v>#N/A Requesting Data...3423439339</v>
        <stp/>
        <stp>BDH|17547787601232291439</stp>
        <tr r="Z169" s="1"/>
      </tp>
      <tp t="s">
        <v>#N/A Requesting Data...4259441664</v>
        <stp/>
        <stp>BDH|10708199419367885124</stp>
        <tr r="Z379" s="1"/>
      </tp>
    </main>
    <main first="bloomberg.rtd">
      <tp>
        <v>2129</v>
        <stp/>
        <stp>##V3_BDPV12</stp>
        <stp>ABF LN Equity</stp>
        <stp>LAST_PRICE</stp>
        <stp>[Crispin Spreadsheet.xlsx]OPE!R38C7</stp>
        <tr r="G38" s="7"/>
      </tp>
    </main>
    <main first="bofaddin.rtdserver">
      <tp t="s">
        <v>#N/A Requesting Data...3445796665</v>
        <stp/>
        <stp>BDH|14423275330856435584</stp>
        <tr r="Z154" s="1"/>
      </tp>
    </main>
    <main first="bloomberg.rtd">
      <tp>
        <v>6.76</v>
        <stp/>
        <stp>##V3_BDPV12</stp>
        <stp>SYD AU Equity</stp>
        <stp>LAST_PRICE</stp>
        <stp>[Crispin Spreadsheet.xlsx]OEI!R24C7</stp>
        <tr r="G24" s="1"/>
      </tp>
    </main>
    <main first="bofaddin.rtdserver">
      <tp t="s">
        <v>#N/A Requesting Data...3959934044</v>
        <stp/>
        <stp>BDH|17237941840075024984</stp>
        <tr r="Z623" s="1"/>
      </tp>
    </main>
    <main first="bloomberg.rtd">
      <tp>
        <v>135</v>
        <stp/>
        <stp>##V3_BDPV12</stp>
        <stp>HAS LN Equity</stp>
        <stp>LAST_PRICE</stp>
        <stp>[Crispin Spreadsheet.xlsx]OEI!R517C7</stp>
        <tr r="G517" s="1"/>
      </tp>
      <tp>
        <v>52.04</v>
        <stp/>
        <stp>##V3_BDPV12</stp>
        <stp>OSR GY Equity</stp>
        <stp>LAST_PRICE</stp>
        <stp>[Crispin Spreadsheet.xlsx]OEI!R176C7</stp>
        <tr r="G176" s="1"/>
      </tp>
      <tp>
        <v>83.35</v>
        <stp/>
        <stp>##V3_BDPV12</stp>
        <stp>HOT GY Equity</stp>
        <stp>LAST_PRICE</stp>
        <stp>[Crispin Spreadsheet.xlsx]OEI!R170C7</stp>
        <tr r="G170" s="1"/>
      </tp>
      <tp>
        <v>61.32</v>
        <stp/>
        <stp>##V3_BDPV12</stp>
        <stp>AMS SQ Equity</stp>
        <stp>LAST_PRICE</stp>
        <stp>[Crispin Spreadsheet.xlsx]OEI!R377C7</stp>
        <tr r="G377" s="1"/>
      </tp>
      <tp>
        <v>98</v>
        <stp/>
        <stp>##V3_BDPV12</stp>
        <stp>SAP GY Equity</stp>
        <stp>LAST_PRICE</stp>
        <stp>[Crispin Spreadsheet.xlsx]OEI!R184C7</stp>
        <tr r="G184" s="1"/>
      </tp>
      <tp>
        <v>628</v>
        <stp/>
        <stp>##V3_BDPV12</stp>
        <stp>SMS LN Equity</stp>
        <stp>LAST_PRICE</stp>
        <stp>[Crispin Spreadsheet.xlsx]OEI!R607C7</stp>
        <tr r="G607" s="1"/>
      </tp>
      <tp>
        <v>600.4</v>
        <stp/>
        <stp>##V3_BDPV12</stp>
        <stp>RMV LN Equity</stp>
        <stp>LAST_PRICE</stp>
        <stp>[Crispin Spreadsheet.xlsx]OEI!R592C7</stp>
        <tr r="G592" s="1"/>
      </tp>
      <tp>
        <v>58.08</v>
        <stp/>
        <stp>##V3_BDPV12</stp>
        <stp>LVS US Equity</stp>
        <stp>LAST_PRICE</stp>
        <stp>[Crispin Spreadsheet.xlsx]OEI!R737C7</stp>
        <tr r="G737" s="1"/>
      </tp>
      <tp>
        <v>54.63</v>
        <stp/>
        <stp>##V3_BDPV12</stp>
        <stp>MAS US Equity</stp>
        <stp>LAST_PRICE</stp>
        <stp>[Crispin Spreadsheet.xlsx]OEI!R747C7</stp>
        <tr r="G747" s="1"/>
      </tp>
      <tp>
        <v>1305.2</v>
        <stp/>
        <stp>##V3_BDPV12</stp>
        <stp>RDSB LN Equity</stp>
        <stp>LAST_PRICE</stp>
        <stp>[Crispin Spreadsheet.xlsx]OEI!R598C7</stp>
        <tr r="G598" s="1"/>
      </tp>
      <tp>
        <v>29.59</v>
        <stp/>
        <stp>##V3_BDPV12</stp>
        <stp>ABX CN Equity</stp>
        <stp>LAST_PRICE</stp>
        <stp>[Crispin Spreadsheet.xlsx]ALEG!R9C7</stp>
        <tr r="G9" s="5"/>
      </tp>
      <tp>
        <v>114.25</v>
        <stp/>
        <stp>##V3_BDPV12</stp>
        <stp>TEMN SW Equity</stp>
        <stp>LAST_PRICE</stp>
        <stp>[Crispin Spreadsheet.xlsx]OEI!R434C7</stp>
        <tr r="G434" s="1"/>
      </tp>
      <tp>
        <v>94.7</v>
        <stp/>
        <stp>##V3_BDPV12</stp>
        <stp>TALK LN Equity</stp>
        <stp>LAST_PRICE</stp>
        <stp>[Crispin Spreadsheet.xlsx]OEI!R621C7</stp>
        <tr r="G621" s="1"/>
      </tp>
      <tp>
        <v>2.2069999999999999</v>
        <stp/>
        <stp>##V3_BDPV12</stp>
        <stp>CABK SQ Equity</stp>
        <stp>LAST_PRICE</stp>
        <stp>[Crispin Spreadsheet.xlsx]OEI!R381C7</stp>
        <tr r="G381" s="1"/>
      </tp>
      <tp>
        <v>54.76</v>
        <stp/>
        <stp>##V3_BDPV12</stp>
        <stp>ADEN SW Equity</stp>
        <stp>LAST_PRICE</stp>
        <stp>[Crispin Spreadsheet.xlsx]OEI!R414C7</stp>
        <tr r="G414" s="1"/>
      </tp>
      <tp>
        <v>17.274999999999999</v>
        <stp/>
        <stp>##V3_BDPV12</stp>
        <stp>FNTN GY Equity</stp>
        <stp>LAST_PRICE</stp>
        <stp>[Crispin Spreadsheet.xlsx]OEI!R164C7</stp>
        <tr r="G164" s="1"/>
      </tp>
      <tp>
        <v>47.96</v>
        <stp/>
        <stp>##V3_BDPV12</stp>
        <stp>EDEN FP Equity</stp>
        <stp>LAST_PRICE</stp>
        <stp>[Crispin Spreadsheet.xlsx]OEI!R104C7</stp>
        <tr r="G104" s="1"/>
      </tp>
      <tp>
        <v>8.4770000000000003</v>
        <stp/>
        <stp>##V3_BDPV12</stp>
        <stp>ENEL IM Equity</stp>
        <stp>LAST_PRICE</stp>
        <stp>[Crispin Spreadsheet.xlsx]OEI!R246C7</stp>
        <tr r="G246" s="1"/>
      </tp>
      <tp>
        <v>199.8</v>
        <stp/>
        <stp>##V3_BDPV12</stp>
        <stp>KNIN SW Equity</stp>
        <stp>LAST_PRICE</stp>
        <stp>[Crispin Spreadsheet.xlsx]OEI!R424C7</stp>
        <tr r="G424" s="1"/>
      </tp>
      <tp>
        <v>158</v>
        <stp/>
        <stp>##V3_BDPV12</stp>
        <stp>8848 JT Equity</stp>
        <stp>LAST_PRICE</stp>
        <stp>[Crispin Spreadsheet.xlsx]OPUS!R30C7</stp>
        <tr r="G30" s="6"/>
      </tp>
      <tp>
        <v>2829</v>
        <stp/>
        <stp>##V3_BDPV12</stp>
        <stp>8001 JT Equity</stp>
        <stp>LAST_PRICE</stp>
        <stp>[Crispin Spreadsheet.xlsx]OPUS!R29C7</stp>
        <tr r="G29" s="6"/>
      </tp>
      <tp>
        <v>22.96</v>
        <stp/>
        <stp>##V3_BDPV12</stp>
        <stp>HMSO LN Equity</stp>
        <stp>LAST_PRICE</stp>
        <stp>[Crispin Spreadsheet.xlsx]OEI!R515C7</stp>
        <tr r="G515" s="1"/>
      </tp>
      <tp>
        <v>2155</v>
        <stp/>
        <stp>##V3_BDPV12</stp>
        <stp>OCDO LN Equity</stp>
        <stp>LAST_PRICE</stp>
        <stp>[Crispin Spreadsheet.xlsx]OEI!R565C7</stp>
        <tr r="G565" s="1"/>
      </tp>
      <tp>
        <v>57</v>
        <stp/>
        <stp>##V3_BDPV12</stp>
        <stp>JSE LN Equity</stp>
        <stp>LAST_PRICE</stp>
        <stp>[Crispin Spreadsheet.xlsx]SWAN!R101C7</stp>
        <tr r="G101" s="3"/>
      </tp>
      <tp>
        <v>90.8</v>
        <stp/>
        <stp>##V3_BDPV12</stp>
        <stp>SNE US Equity</stp>
        <stp>LAST_PRICE</stp>
        <stp>[Crispin Spreadsheet.xlsx]SWAN!R141C7</stp>
        <tr r="G141" s="3"/>
      </tp>
      <tp t="s">
        <v>HKD</v>
        <stp/>
        <stp>##V3_BDPV12</stp>
        <stp>2823 HK Equity</stp>
        <stp>CRNCY</stp>
        <stp>[Crispin Spreadsheet.xlsx]OEI!R207C4</stp>
        <tr r="D207" s="1"/>
      </tp>
      <tp t="s">
        <v>NOK</v>
        <stp/>
        <stp>##V3_BDPV12</stp>
        <stp>NODL NO Equity</stp>
        <stp>CRNCY</stp>
        <stp>[Crispin Spreadsheet.xlsx]OPUS!R37C4</stp>
        <tr r="D37" s="6"/>
      </tp>
      <tp>
        <v>7250</v>
        <stp/>
        <stp>##V3_BDPV12</stp>
        <stp>6857 JT Equity</stp>
        <stp>PX_YEST_CLOSE</stp>
        <stp>[Crispin Spreadsheet.xlsx]OEI!R261C6</stp>
        <tr r="F261" s="1"/>
      </tp>
      <tp>
        <v>1000</v>
        <stp/>
        <stp>##V3_BDPV12</stp>
        <stp>2730 JT Equity</stp>
        <stp>PX_YEST_CLOSE</stp>
        <stp>[Crispin Spreadsheet.xlsx]OEI!R267C6</stp>
        <tr r="F267" s="1"/>
      </tp>
      <tp>
        <v>2828</v>
        <stp/>
        <stp>##V3_BDPV12</stp>
        <stp>8001 JT Equity</stp>
        <stp>PX_YEST_CLOSE</stp>
        <stp>[Crispin Spreadsheet.xlsx]OEI!R274C6</stp>
        <tr r="F274" s="1"/>
      </tp>
      <tp>
        <v>1850</v>
        <stp/>
        <stp>##V3_BDPV12</stp>
        <stp>8802 JT Equity</stp>
        <stp>PX_YEST_CLOSE</stp>
        <stp>[Crispin Spreadsheet.xlsx]OEI!R284C6</stp>
        <tr r="F284" s="1"/>
      </tp>
      <tp>
        <v>34.479999999999997</v>
        <stp/>
        <stp>##V3_BDPV12</stp>
        <stp>TIPS LN Equity</stp>
        <stp>LAST_PRICE</stp>
        <stp>[Crispin Spreadsheet.xlsx]SWAN!R116C7</stp>
        <tr r="G116" s="3"/>
      </tp>
      <tp>
        <v>173.18</v>
        <stp/>
        <stp>##V3_BDPV12</stp>
        <stp>CME US Equity</stp>
        <stp>LAST_PRICE</stp>
        <stp>[Crispin Spreadsheet.xlsx]SWAN!R131C7</stp>
        <tr r="G131" s="3"/>
      </tp>
      <tp t="s">
        <v>EUR</v>
        <stp/>
        <stp>##V3_BDPV12</stp>
        <stp>EURN BB Equity</stp>
        <stp>CRNCY</stp>
        <stp>[Crispin Spreadsheet.xlsx]SWAN!R11C4</stp>
        <tr r="D11" s="3"/>
      </tp>
      <tp>
        <v>1568</v>
        <stp/>
        <stp>##V3_BDPV12</stp>
        <stp>PLUS LN Equity</stp>
        <stp>LAST_PRICE</stp>
        <stp>[Crispin Spreadsheet.xlsx]SWAN!R112C7</stp>
        <tr r="G112" s="3"/>
      </tp>
      <tp>
        <v>13.92</v>
        <stp/>
        <stp>##V3_BDPV12</stp>
        <stp>PDG LN Equity</stp>
        <stp>LAST_PRICE</stp>
        <stp>[Crispin Spreadsheet.xlsx]SWAN!R111C7</stp>
        <tr r="G111" s="3"/>
      </tp>
      <tp>
        <v>36.68</v>
        <stp/>
        <stp>##V3_BDPV12</stp>
        <stp>VSAT US Equity</stp>
        <stp>PX_YEST_CLOSE</stp>
        <stp>[Crispin Spreadsheet.xlsx]OPUS!R80C6</stp>
        <tr r="F80" s="6"/>
      </tp>
      <tp>
        <v>211.6</v>
        <stp/>
        <stp>##V3_BDPV12</stp>
        <stp>GLEN LN Equity</stp>
        <stp>PX_YEST_CLOSE</stp>
        <stp>[Crispin Spreadsheet.xlsx]SWAN!R94C6</stp>
        <tr r="F94" s="3"/>
      </tp>
      <tp>
        <v>4.5</v>
        <stp/>
        <stp>##V3_BDPV12</stp>
        <stp>TSTR LN Equity</stp>
        <stp>PX_YEST_CLOSE</stp>
        <stp>[Crispin Spreadsheet.xlsx]OPUS!R68C6</stp>
        <tr r="F68" s="6"/>
      </tp>
      <tp>
        <v>124.16</v>
        <stp/>
        <stp>##V3_BDPV12</stp>
        <stp>VOD LN Equity</stp>
        <stp>LAST_PRICE</stp>
        <stp>[Crispin Spreadsheet.xlsx]SWAN!R121C7</stp>
        <tr r="G121" s="3"/>
      </tp>
      <tp>
        <v>107.71</v>
        <stp/>
        <stp>##V3_BDPV12</stp>
        <stp>RY CN Equity</stp>
        <stp>LAST_PRICE</stp>
        <stp>[Crispin Spreadsheet.xlsx]OEI!R57C7</stp>
        <tr r="G57" s="1"/>
      </tp>
      <tp>
        <v>25.3</v>
        <stp/>
        <stp>##V3_BDPV12</stp>
        <stp>SLCE3 BS Equity</stp>
        <stp>PX_YEST_CLOSE</stp>
        <stp>[Crispin Spreadsheet.xlsx]SWAN!R16C6</stp>
        <tr r="F16" s="3"/>
      </tp>
      <tp t="s">
        <v>EUR</v>
        <stp/>
        <stp>##V3_BDPV12</stp>
        <stp>ZIL2 GY Equity</stp>
        <stp>CRNCY</stp>
        <stp>[Crispin Spreadsheet.xlsx]SWAN!R34C4</stp>
        <tr r="D34" s="3"/>
      </tp>
      <tp>
        <v>1.54728</v>
        <stp/>
        <stp>##V3_BDPV12</stp>
        <stp>EURCAD Curncy</stp>
        <stp>LAST_PRICE</stp>
        <stp>[Crispin Spreadsheet.xlsx]SWAN!R19C13</stp>
        <tr r="M19" s="3"/>
      </tp>
      <tp>
        <v>1.54728</v>
        <stp/>
        <stp>##V3_BDPV12</stp>
        <stp>EURCAD Curncy</stp>
        <stp>LAST_PRICE</stp>
        <stp>[Crispin Spreadsheet.xlsx]SWAN!R20C13</stp>
        <tr r="M20" s="3"/>
      </tp>
      <tp>
        <v>1.0844800000000001</v>
        <stp/>
        <stp>##V3_BDPV12</stp>
        <stp>EURCHF Curncy</stp>
        <stp>LAST_PRICE</stp>
        <stp>[Crispin Spreadsheet.xlsx]SWAN!R77C13</stp>
        <tr r="M77" s="3"/>
      </tp>
      <tp>
        <v>1.0844800000000001</v>
        <stp/>
        <stp>##V3_BDPV12</stp>
        <stp>EURCHF Curncy</stp>
        <stp>LAST_PRICE</stp>
        <stp>[Crispin Spreadsheet.xlsx]SWAN!R76C13</stp>
        <tr r="M76" s="3"/>
      </tp>
      <tp>
        <v>1.0844800000000001</v>
        <stp/>
        <stp>##V3_BDPV12</stp>
        <stp>EURCHF Curncy</stp>
        <stp>LAST_PRICE</stp>
        <stp>[Crispin Spreadsheet.xlsx]SWAN!R75C13</stp>
        <tr r="M75" s="3"/>
      </tp>
      <tp>
        <v>1.3327</v>
        <stp/>
        <stp>##V3_BDPV12</stp>
        <stp>GBPUSD Curncy</stp>
        <stp>LAST_PRICE</stp>
        <stp>[Crispin Spreadsheet.xlsx]OEI!R893C7</stp>
        <tr r="G893" s="1"/>
      </tp>
      <tp>
        <v>1.1882999999999999</v>
        <stp/>
        <stp>##V3_BDPV12</stp>
        <stp>EURUSD Curncy</stp>
        <stp>LAST_PRICE</stp>
        <stp>[Crispin Spreadsheet.xlsx]OEI!R861C7</stp>
        <tr r="G861" s="1"/>
      </tp>
      <tp>
        <v>37.049999999999997</v>
        <stp/>
        <stp>##V3_BDPV12</stp>
        <stp>ADYEY US Equity</stp>
        <stp>LAST_PRICE</stp>
        <stp>[Crispin Spreadsheet.xlsx]SWAN!R124C7</stp>
        <tr r="G124" s="3"/>
      </tp>
      <tp>
        <v>1.6187</v>
        <stp/>
        <stp>##V3_BDPV12</stp>
        <stp>EURAUD Curncy</stp>
        <stp>LAST_PRICE</stp>
        <stp>[Crispin Spreadsheet.xlsx]OEI!R851C7</stp>
        <tr r="G851" s="1"/>
      </tp>
    </main>
    <main first="bofaddin.rtdserver">
      <tp t="s">
        <v>#N/A Requesting Data...3726263628</v>
        <stp/>
        <stp>BDH|11691845647922399871</stp>
        <tr r="Z183" s="1"/>
      </tp>
      <tp t="s">
        <v>#N/A Requesting Data...4060393866</v>
        <stp/>
        <stp>BDH|10765644246797158257</stp>
        <tr r="Z429" s="1"/>
        <tr r="Z76" s="3"/>
      </tp>
      <tp t="s">
        <v>#N/A Requesting Data...3579704604</v>
        <stp/>
        <stp>BDH|12159174905304388032</stp>
        <tr r="Z843" s="1"/>
      </tp>
      <tp t="s">
        <v>#N/A Requesting Data...3820750204</v>
        <stp/>
        <stp>BDH|14249023065022590730</stp>
        <tr r="Z508" s="1"/>
      </tp>
      <tp t="s">
        <v>#N/A Requesting Data...3912508941</v>
        <stp/>
        <stp>BDH|15761000340727448168</stp>
        <tr r="Z90" s="1"/>
      </tp>
      <tp t="s">
        <v>#N/A Requesting Data...3640060706</v>
        <stp/>
        <stp>BDH|11899891215708551749</stp>
        <tr r="Z266" s="1"/>
      </tp>
      <tp t="s">
        <v>#N/A Requesting Data...3588717452</v>
        <stp/>
        <stp>BDH|11266291972672938151</stp>
        <tr r="Z445" s="1"/>
      </tp>
      <tp t="s">
        <v>#N/A Requesting Data...4219453459</v>
        <stp/>
        <stp>BDH|16465404532675240304</stp>
        <tr r="Z324" s="1"/>
      </tp>
      <tp t="s">
        <v>#N/A Requesting Data...3738322688</v>
        <stp/>
        <stp>BDH|12420560873852690518</stp>
        <tr r="Z803" s="1"/>
      </tp>
      <tp t="s">
        <v>#N/A Requesting Data...3946810561</v>
        <stp/>
        <stp>BDH|15332510650276603428</stp>
        <tr r="Z172" s="1"/>
      </tp>
      <tp t="s">
        <v>#N/A Requesting Data...3596043202</v>
        <stp/>
        <stp>BDH|15006186270193583740</stp>
        <tr r="Z114" s="1"/>
      </tp>
      <tp t="s">
        <v>#N/A Requesting Data...3691205803</v>
        <stp/>
        <stp>BDH|13609438568217178150</stp>
        <tr r="Z614" s="1"/>
      </tp>
      <tp t="s">
        <v>#N/A Requesting Data...4163176081</v>
        <stp/>
        <stp>BDH|11025139499497251919</stp>
        <tr r="Z468" s="1"/>
      </tp>
      <tp t="s">
        <v>#N/A Requesting Data...4286798106</v>
        <stp/>
        <stp>BDH|18398225524438937759</stp>
        <tr r="Z226" s="1"/>
      </tp>
      <tp t="s">
        <v>#N/A Requesting Data...3713941552</v>
        <stp/>
        <stp>BDH|14389007135690713092</stp>
        <tr r="Z193" s="1"/>
      </tp>
      <tp t="s">
        <v>#N/A Requesting Data...3805430584</v>
        <stp/>
        <stp>BDH|16259063678490672618</stp>
        <tr r="Z533" s="1"/>
      </tp>
      <tp t="s">
        <v>#N/A Requesting Data...3649676043</v>
        <stp/>
        <stp>BDH|17981066335217167411</stp>
        <tr r="Z472" s="1"/>
      </tp>
      <tp t="s">
        <v>#N/A Requesting Data...3644395822</v>
        <stp/>
        <stp>BDH|16512310970835839066</stp>
        <tr r="Z804" s="1"/>
      </tp>
      <tp t="s">
        <v>#N/A Requesting Data...4196789203</v>
        <stp/>
        <stp>BDH|17052878399866124751</stp>
        <tr r="Z456" s="1"/>
      </tp>
    </main>
    <main first="bofaddin.rtdserver">
      <tp t="s">
        <v>#N/A Requesting Data...3819553665</v>
        <stp/>
        <stp>BDH|16527807406749592097</stp>
        <tr r="Z487" s="1"/>
        <tr r="Z87" s="3"/>
      </tp>
    </main>
    <main first="bloomberg.rtd">
      <tp>
        <v>11930</v>
        <stp/>
        <stp>##V3_BDPV12</stp>
        <stp>OTP HB Equity</stp>
        <stp>LAST_PRICE</stp>
        <stp>[Crispin Spreadsheet.xlsx]OEI!R227C7</stp>
        <tr r="G227" s="1"/>
      </tp>
      <tp>
        <v>220</v>
        <stp/>
        <stp>##V3_BDPV12</stp>
        <stp>CCR LN Equity</stp>
        <stp>LAST_PRICE</stp>
        <stp>[Crispin Spreadsheet.xlsx]OEI!R475C7</stp>
        <tr r="G475" s="1"/>
      </tp>
      <tp>
        <v>38.229999999999997</v>
        <stp/>
        <stp>##V3_BDPV12</stp>
        <stp>CAR US Equity</stp>
        <stp>LAST_PRICE</stp>
        <stp>[Crispin Spreadsheet.xlsx]OEI!R665C7</stp>
        <tr r="G665" s="1"/>
      </tp>
      <tp>
        <v>176.9</v>
        <stp/>
        <stp>##V3_BDPV12</stp>
        <stp>CAT US Equity</stp>
        <stp>LAST_PRICE</stp>
        <stp>[Crispin Spreadsheet.xlsx]OEI!R673C7</stp>
        <tr r="G673" s="1"/>
      </tp>
      <tp>
        <v>26.87</v>
        <stp/>
        <stp>##V3_BDPV12</stp>
        <stp>GPS US Equity</stp>
        <stp>LAST_PRICE</stp>
        <stp>[Crispin Spreadsheet.xlsx]OEI!R714C7</stp>
        <tr r="G714" s="1"/>
      </tp>
      <tp>
        <v>1216.5</v>
        <stp/>
        <stp>##V3_BDPV12</stp>
        <stp>PRU LN Equity</stp>
        <stp>LAST_PRICE</stp>
        <stp>[Crispin Spreadsheet.xlsx]OEI!R582C7</stp>
        <tr r="G582" s="1"/>
      </tp>
      <tp>
        <v>3160</v>
        <stp/>
        <stp>##V3_BDPV12</stp>
        <stp>SDR LN Equity</stp>
        <stp>LAST_PRICE</stp>
        <stp>[Crispin Spreadsheet.xlsx]OEI!R605C7</stp>
        <tr r="G605" s="1"/>
      </tp>
      <tp>
        <v>69.31</v>
        <stp/>
        <stp>##V3_BDPV12</stp>
        <stp>LYV US Equity</stp>
        <stp>LAST_PRICE</stp>
        <stp>[Crispin Spreadsheet.xlsx]OEI!R741C7</stp>
        <tr r="G741" s="1"/>
      </tp>
      <tp>
        <v>4.84</v>
        <stp/>
        <stp>##V3_BDPV12</stp>
        <stp>PTEN US Equity</stp>
        <stp>LAST_PRICE</stp>
        <stp>[Crispin Spreadsheet.xlsx]OEI!R767C7</stp>
        <tr r="G767" s="1"/>
      </tp>
      <tp>
        <v>42.81</v>
        <stp/>
        <stp>##V3_BDPV12</stp>
        <stp>PHIA NA Equity</stp>
        <stp>LAST_PRICE</stp>
        <stp>[Crispin Spreadsheet.xlsx]OEI!R328C7</stp>
        <tr r="G328" s="1"/>
      </tp>
      <tp>
        <v>3.6960000000000002</v>
        <stp/>
        <stp>##V3_BDPV12</stp>
        <stp>BBVA SQ Equity</stp>
        <stp>LAST_PRICE</stp>
        <stp>[Crispin Spreadsheet.xlsx]OEI!R378C7</stp>
        <tr r="G378" s="1"/>
      </tp>
      <tp>
        <v>0.98399999999999999</v>
        <stp/>
        <stp>##V3_BDPV12</stp>
        <stp>ENRO SS Equity</stp>
        <stp>LAST_PRICE</stp>
        <stp>[Crispin Spreadsheet.xlsx]OEI!R396C7</stp>
        <tr r="G396" s="1"/>
      </tp>
      <tp>
        <v>305.63</v>
        <stp/>
        <stp>##V3_BDPV12</stp>
        <stp>ILMN US Equity</stp>
        <stp>LAST_PRICE</stp>
        <stp>[Crispin Spreadsheet.xlsx]OEI!R727C7</stp>
        <tr r="G727" s="1"/>
      </tp>
      <tp>
        <v>619</v>
        <stp/>
        <stp>##V3_BDPV12</stp>
        <stp>INCH LN Equity</stp>
        <stp>LAST_PRICE</stp>
        <stp>[Crispin Spreadsheet.xlsx]OEI!R531C7</stp>
        <tr r="G531" s="1"/>
      </tp>
      <tp>
        <v>101.78</v>
        <stp/>
        <stp>##V3_BDPV12</stp>
        <stp>NESN SW Equity</stp>
        <stp>LAST_PRICE</stp>
        <stp>[Crispin Spreadsheet.xlsx]OEI!R427C7</stp>
        <tr r="G427" s="1"/>
      </tp>
      <tp>
        <v>1439.28</v>
        <stp/>
        <stp>##V3_BDPV12</stp>
        <stp>MELI US Equity</stp>
        <stp>LAST_PRICE</stp>
        <stp>[Crispin Spreadsheet.xlsx]OEI!R750C7</stp>
        <tr r="G750" s="1"/>
      </tp>
      <tp>
        <v>451.2</v>
        <stp/>
        <stp>##V3_BDPV12</stp>
        <stp>FRAS LN Equity</stp>
        <stp>PX_YEST_CLOSE</stp>
        <stp>[Crispin Spreadsheet.xlsx]SWAN!R93C6</stp>
        <tr r="F93" s="3"/>
      </tp>
      <tp>
        <v>105.35</v>
        <stp/>
        <stp>##V3_BDPV12</stp>
        <stp>EKTAB SS Equity</stp>
        <stp>PX_YEST_CLOSE</stp>
        <stp>[Crispin Spreadsheet.xlsx]SWAN!R71C6</stp>
        <tr r="F71" s="3"/>
      </tp>
      <tp>
        <v>4.26</v>
        <stp/>
        <stp>##V3_BDPV12</stp>
        <stp>WETF US Equity</stp>
        <stp>LAST_PRICE</stp>
        <stp>[Crispin Spreadsheet.xlsx]SWAN!R146C7</stp>
        <tr r="G146" s="3"/>
      </tp>
      <tp>
        <v>3204</v>
        <stp/>
        <stp>##V3_BDPV12</stp>
        <stp>8316 JT Equity</stp>
        <stp>PX_YEST_CLOSE</stp>
        <stp>[Crispin Spreadsheet.xlsx]OEI!R306C6</stp>
        <tr r="F306" s="1"/>
      </tp>
      <tp t="s">
        <v>USD</v>
        <stp/>
        <stp>##V3_BDPV12</stp>
        <stp>ERIC US Equity</stp>
        <stp>CRNCY</stp>
        <stp>[Crispin Spreadsheet.xlsx]ALEG!R71C4</stp>
        <tr r="D71" s="5"/>
      </tp>
      <tp>
        <v>5990</v>
        <stp/>
        <stp>##V3_BDPV12</stp>
        <stp>2670 JT Equity</stp>
        <stp>PX_YEST_CLOSE</stp>
        <stp>[Crispin Spreadsheet.xlsx]OEI!R260C6</stp>
        <tr r="F260" s="1"/>
      </tp>
      <tp>
        <v>75.55</v>
        <stp/>
        <stp>##V3_BDPV12</stp>
        <stp>MELE BB Equity</stp>
        <stp>PX_YEST_CLOSE</stp>
        <stp>[Crispin Spreadsheet.xlsx]SWAN!R12C6</stp>
        <tr r="F12" s="3"/>
      </tp>
      <tp>
        <v>628.6</v>
        <stp/>
        <stp>##V3_BDPV12</stp>
        <stp>HWDN LN Equity</stp>
        <stp>PX_YEST_CLOSE</stp>
        <stp>[Crispin Spreadsheet.xlsx]SWAN!R96C6</stp>
        <tr r="F96" s="3"/>
      </tp>
    </main>
    <main first="bofaddin.rtdserver">
      <tp t="s">
        <v>#N/A Requesting Data...4059619476</v>
        <stp/>
        <stp>BDH|14841657730713501696</stp>
        <tr r="Z295" s="1"/>
      </tp>
      <tp t="s">
        <v>#N/A Requesting Data...4158513283</v>
        <stp/>
        <stp>BDH|16387746120890437721</stp>
        <tr r="Z489" s="1"/>
      </tp>
      <tp t="s">
        <v>#N/A Requesting Data...4243652729</v>
        <stp/>
        <stp>BDH|10588639523838691806</stp>
        <tr r="Z243" s="1"/>
      </tp>
      <tp t="s">
        <v>#N/A Requesting Data...3733973280</v>
        <stp/>
        <stp>BDH|15188515087069329564</stp>
        <tr r="Z399" s="1"/>
      </tp>
      <tp t="s">
        <v>#N/A Requesting Data...3814770318</v>
        <stp/>
        <stp>BDH|12870491940781590716</stp>
        <tr r="V52" s="5"/>
        <tr r="V52" s="8"/>
        <tr r="Z545" s="1"/>
        <tr r="V59" s="6"/>
        <tr r="Z101" s="3"/>
      </tp>
      <tp t="s">
        <v>#N/A Requesting Data...3977146933</v>
        <stp/>
        <stp>BDH|12746996994717800166</stp>
        <tr r="Z576" s="1"/>
      </tp>
      <tp t="s">
        <v>#N/A Requesting Data...3773817195</v>
        <stp/>
        <stp>BDH|16639052296743805895</stp>
        <tr r="Z95" s="1"/>
      </tp>
      <tp t="s">
        <v>#N/A Requesting Data...3759543886</v>
        <stp/>
        <stp>BDH|15576663663214220563</stp>
        <tr r="Z500" s="1"/>
      </tp>
      <tp t="s">
        <v>#N/A Requesting Data...4286348101</v>
        <stp/>
        <stp>BDH|10791596936056699489</stp>
        <tr r="V26" s="5"/>
        <tr r="V29" s="8"/>
        <tr r="Z321" s="1"/>
        <tr r="V26" s="7"/>
        <tr r="V33" s="6"/>
        <tr r="Z55" s="3"/>
      </tp>
      <tp t="s">
        <v>#N/A Requesting Data...3739127535</v>
        <stp/>
        <stp>BDH|13153218946771271020</stp>
        <tr r="Z302" s="1"/>
      </tp>
      <tp t="s">
        <v>#N/A Requesting Data...3787535468</v>
        <stp/>
        <stp>BDH|17374176959802310577</stp>
        <tr r="Z551" s="1"/>
        <tr r="Z103" s="3"/>
      </tp>
      <tp t="s">
        <v>#N/A Requesting Data...3904030558</v>
        <stp/>
        <stp>BDH|14501166830972918031</stp>
        <tr r="Z248" s="1"/>
        <tr r="Z46" s="3"/>
      </tp>
      <tp t="s">
        <v>#N/A Requesting Data...4255005868</v>
        <stp/>
        <stp>BDH|12471794336117761553</stp>
        <tr r="Z376" s="1"/>
      </tp>
      <tp t="s">
        <v>#N/A Requesting Data...4267709447</v>
        <stp/>
        <stp>BDH|11138394775018348977</stp>
        <tr r="Z436" s="1"/>
      </tp>
      <tp t="s">
        <v>#N/A Requesting Data...4045832851</v>
        <stp/>
        <stp>BDH|16279014807800440281</stp>
        <tr r="V59" s="8"/>
        <tr r="Z612" s="1"/>
      </tp>
    </main>
    <main first="bloomberg.rtd">
      <tp>
        <v>118</v>
        <stp/>
        <stp>##V3_BDPV12</stp>
        <stp>GNC LN Equity</stp>
        <stp>LAST_PRICE</stp>
        <stp>[Crispin Spreadsheet.xlsx]OPE!R46C7</stp>
        <tr r="G46" s="7"/>
      </tp>
    </main>
    <main first="bofaddin.rtdserver">
      <tp t="s">
        <v>#N/A Requesting Data...4294736047</v>
        <stp/>
        <stp>BDH|18310719547878633787</stp>
        <tr r="Z771" s="1"/>
      </tp>
      <tp t="s">
        <v>#N/A Requesting Data...3742213183</v>
        <stp/>
        <stp>BDH|11294053424324970307</stp>
        <tr r="Z711" s="1"/>
      </tp>
      <tp t="s">
        <v>#N/A Requesting Data...3773973021</v>
        <stp/>
        <stp>BDH|10378337474848836869</stp>
        <tr r="Z653" s="1"/>
      </tp>
      <tp t="s">
        <v>#N/A Requesting Data...3953595613</v>
        <stp/>
        <stp>BDH|17878172073984316120</stp>
        <tr r="Z546" s="1"/>
      </tp>
      <tp t="s">
        <v>#N/A Requesting Data...4076806812</v>
        <stp/>
        <stp>BDH|12679668280671994944</stp>
        <tr r="Z504" s="1"/>
      </tp>
      <tp t="s">
        <v>#N/A Requesting Data...4227685750</v>
        <stp/>
        <stp>BDH|14564029418285746444</stp>
        <tr r="Z164" s="3"/>
      </tp>
      <tp t="s">
        <v>#N/A Requesting Data...3820663280</v>
        <stp/>
        <stp>BDH|15395207747536820105</stp>
        <tr r="Z128" s="1"/>
      </tp>
      <tp t="s">
        <v>#N/A Requesting Data...4027431122</v>
        <stp/>
        <stp>BDH|15297854191947189786</stp>
        <tr r="Z736" s="1"/>
      </tp>
      <tp t="s">
        <v>#N/A Requesting Data...4285868288</v>
        <stp/>
        <stp>BDH|17235665918845085135</stp>
        <tr r="Z273" s="1"/>
      </tp>
    </main>
    <main first="bloomberg.rtd">
      <tp>
        <v>94.28</v>
        <stp/>
        <stp>##V3_BDPV12</stp>
        <stp>ITV LN Equity</stp>
        <stp>LAST_PRICE</stp>
        <stp>[Crispin Spreadsheet.xlsx]OEI!R540C7</stp>
        <tr r="G540" s="1"/>
      </tp>
      <tp>
        <v>240</v>
        <stp/>
        <stp>##V3_BDPV12</stp>
        <stp>HSP LN Equity</stp>
        <stp>LAST_PRICE</stp>
        <stp>[Crispin Spreadsheet.xlsx]OEI!R516C7</stp>
        <tr r="G516" s="1"/>
      </tp>
      <tp>
        <v>8.5939999999999994</v>
        <stp/>
        <stp>##V3_BDPV12</stp>
        <stp>REP SQ Equity</stp>
        <stp>LAST_PRICE</stp>
        <stp>[Crispin Spreadsheet.xlsx]OEI!R386C7</stp>
        <tr r="G386" s="1"/>
      </tp>
      <tp>
        <v>40.270000000000003</v>
        <stp/>
        <stp>##V3_BDPV12</stp>
        <stp>DPW GY Equity</stp>
        <stp>LAST_PRICE</stp>
        <stp>[Crispin Spreadsheet.xlsx]OEI!R161C7</stp>
        <tr r="G161" s="1"/>
      </tp>
      <tp>
        <v>197.94</v>
        <stp/>
        <stp>##V3_BDPV12</stp>
        <stp>ALV GY Equity</stp>
        <stp>LAST_PRICE</stp>
        <stp>[Crispin Spreadsheet.xlsx]OEI!R150C7</stp>
        <tr r="G150" s="1"/>
      </tp>
      <tp>
        <v>319.88</v>
        <stp/>
        <stp>##V3_BDPV12</stp>
        <stp>FDS US Equity</stp>
        <stp>LAST_PRICE</stp>
        <stp>[Crispin Spreadsheet.xlsx]OEI!R705C7</stp>
        <tr r="G705" s="1"/>
      </tp>
      <tp>
        <v>22.93</v>
        <stp/>
        <stp>##V3_BDPV12</stp>
        <stp>AMS SW Equity</stp>
        <stp>LAST_PRICE</stp>
        <stp>[Crispin Spreadsheet.xlsx]OEI!R415C7</stp>
        <tr r="G415" s="1"/>
      </tp>
      <tp>
        <v>118.1</v>
        <stp/>
        <stp>##V3_BDPV12</stp>
        <stp>SRP LN Equity</stp>
        <stp>LAST_PRICE</stp>
        <stp>[Crispin Spreadsheet.xlsx]OEI!R606C7</stp>
        <tr r="G606" s="1"/>
      </tp>
      <tp>
        <v>247.5</v>
        <stp/>
        <stp>##V3_BDPV12</stp>
        <stp>SPT LN Equity</stp>
        <stp>LAST_PRICE</stp>
        <stp>[Crispin Spreadsheet.xlsx]OEI!R612C7</stp>
        <tr r="G612" s="1"/>
      </tp>
      <tp>
        <v>2.19</v>
        <stp/>
        <stp>##V3_BDPV12</stp>
        <stp>SDRL NO Equity</stp>
        <stp>LAST_PRICE</stp>
        <stp>[Crispin Spreadsheet.xlsx]OEI!R344C7</stp>
        <tr r="G344" s="1"/>
      </tp>
      <tp>
        <v>151.75</v>
        <stp/>
        <stp>##V3_BDPV12</stp>
        <stp>QRVO US Equity</stp>
        <stp>LAST_PRICE</stp>
        <stp>[Crispin Spreadsheet.xlsx]OEI!R777C7</stp>
        <tr r="G777" s="1"/>
      </tp>
      <tp>
        <v>29.58</v>
        <stp/>
        <stp>##V3_BDPV12</stp>
        <stp>WORK US Equity</stp>
        <stp>LAST_PRICE</stp>
        <stp>[Crispin Spreadsheet.xlsx]OEI!R783C7</stp>
        <tr r="G783" s="1"/>
      </tp>
      <tp>
        <v>102.76</v>
        <stp/>
        <stp>##V3_BDPV12</stp>
        <stp>WYNN US Equity</stp>
        <stp>LAST_PRICE</stp>
        <stp>[Crispin Spreadsheet.xlsx]OEI!R816C7</stp>
        <tr r="G816" s="1"/>
      </tp>
      <tp>
        <v>4.0149999999999997</v>
        <stp/>
        <stp>##V3_BDPV12</stp>
        <stp>TLGO SQ Equity</stp>
        <stp>LAST_PRICE</stp>
        <stp>[Crispin Spreadsheet.xlsx]OEI!R387C7</stp>
        <tr r="G387" s="1"/>
      </tp>
      <tp>
        <v>375.1</v>
        <stp/>
        <stp>##V3_BDPV12</stp>
        <stp>ZURN SW Equity</stp>
        <stp>LAST_PRICE</stp>
        <stp>[Crispin Spreadsheet.xlsx]OEI!R436C7</stp>
        <tr r="G436" s="1"/>
      </tp>
      <tp>
        <v>6.08</v>
        <stp/>
        <stp>##V3_BDPV12</stp>
        <stp>AGRO US Equity</stp>
        <stp>LAST_PRICE</stp>
        <stp>[Crispin Spreadsheet.xlsx]OEI!R647C7</stp>
        <tr r="G647" s="1"/>
      </tp>
      <tp>
        <v>3118.06</v>
        <stp/>
        <stp>##V3_BDPV12</stp>
        <stp>AMZN US Equity</stp>
        <stp>LAST_PRICE</stp>
        <stp>[Crispin Spreadsheet.xlsx]OEI!R656C7</stp>
        <tr r="G656" s="1"/>
      </tp>
      <tp>
        <v>543.4</v>
        <stp/>
        <stp>##V3_BDPV12</stp>
        <stp>AUTO LN Equity</stp>
        <stp>LAST_PRICE</stp>
        <stp>[Crispin Spreadsheet.xlsx]OEI!R457C7</stp>
        <tr r="G457" s="1"/>
      </tp>
      <tp>
        <v>0.68600000000000005</v>
        <stp/>
        <stp>##V3_BDPV12</stp>
        <stp>ARYN SW Equity</stp>
        <stp>LAST_PRICE</stp>
        <stp>[Crispin Spreadsheet.xlsx]OEI!R416C7</stp>
        <tr r="G416" s="1"/>
      </tp>
      <tp>
        <v>11.285</v>
        <stp/>
        <stp>##V3_BDPV12</stp>
        <stp>AIXA GY Equity</stp>
        <stp>LAST_PRICE</stp>
        <stp>[Crispin Spreadsheet.xlsx]OEI!R149C7</stp>
        <tr r="G149" s="1"/>
      </tp>
      <tp>
        <v>10.66</v>
        <stp/>
        <stp>##V3_BDPV12</stp>
        <stp>GOGO US Equity</stp>
        <stp>LAST_PRICE</stp>
        <stp>[Crispin Spreadsheet.xlsx]OEI!R717C7</stp>
        <tr r="G717" s="1"/>
      </tp>
      <tp>
        <v>10</v>
        <stp/>
        <stp>##V3_BDPV12</stp>
        <stp>FCCN LN Equity</stp>
        <stp>LAST_PRICE</stp>
        <stp>[Crispin Spreadsheet.xlsx]OEI!R506C7</stp>
        <tr r="G506" s="1"/>
      </tp>
      <tp>
        <v>518.30999999999995</v>
        <stp/>
        <stp>##V3_BDPV12</stp>
        <stp>NVDA US Equity</stp>
        <stp>LAST_PRICE</stp>
        <stp>[Crispin Spreadsheet.xlsx]OEI!R759C7</stp>
        <tr r="G759" s="1"/>
      </tp>
      <tp>
        <v>553.6</v>
        <stp/>
        <stp>##V3_BDPV12</stp>
        <stp>LONN SW Equity</stp>
        <stp>LAST_PRICE</stp>
        <stp>[Crispin Spreadsheet.xlsx]OEI!R426C7</stp>
        <tr r="G426" s="1"/>
      </tp>
      <tp>
        <v>131.51</v>
        <stp/>
        <stp>##V3_BDPV12</stp>
        <stp>TIF US Equity</stp>
        <stp>LAST_PRICE</stp>
        <stp>[Crispin Spreadsheet.xlsx]SWAN!R143C7</stp>
        <tr r="G143" s="3"/>
      </tp>
      <tp>
        <v>161</v>
        <stp/>
        <stp>##V3_BDPV12</stp>
        <stp>8848 JT Equity</stp>
        <stp>PX_YEST_CLOSE</stp>
        <stp>[Crispin Spreadsheet.xlsx]OEI!R282C6</stp>
        <tr r="F282" s="1"/>
      </tp>
      <tp>
        <v>9490</v>
        <stp/>
        <stp>##V3_BDPV12</stp>
        <stp>6758 JT Equity</stp>
        <stp>PX_YEST_CLOSE</stp>
        <stp>[Crispin Spreadsheet.xlsx]OEI!R303C6</stp>
        <tr r="F303" s="1"/>
      </tp>
      <tp>
        <v>104.6</v>
        <stp/>
        <stp>##V3_BDPV12</stp>
        <stp>ERICB SS Equity</stp>
        <stp>PX_YEST_CLOSE</stp>
        <stp>[Crispin Spreadsheet.xlsx]SWAN!R72C6</stp>
        <tr r="F72" s="3"/>
      </tp>
      <tp>
        <v>740.5</v>
        <stp/>
        <stp>##V3_BDPV12</stp>
        <stp>LRE LN Equity</stp>
        <stp>LAST_PRICE</stp>
        <stp>[Crispin Spreadsheet.xlsx]SWAN!R103C7</stp>
        <tr r="G103" s="3"/>
      </tp>
      <tp>
        <v>5820</v>
        <stp/>
        <stp>##V3_BDPV12</stp>
        <stp>9719 JT Equity</stp>
        <stp>PX_YEST_CLOSE</stp>
        <stp>[Crispin Spreadsheet.xlsx]OEI!R297C6</stp>
        <tr r="F297" s="1"/>
      </tp>
      <tp>
        <v>869</v>
        <stp/>
        <stp>##V3_BDPV12</stp>
        <stp>5726 JT Equity</stp>
        <stp>PX_YEST_CLOSE</stp>
        <stp>[Crispin Spreadsheet.xlsx]OEI!R294C6</stp>
        <tr r="F294" s="1"/>
      </tp>
      <tp>
        <v>2237.5</v>
        <stp/>
        <stp>##V3_BDPV12</stp>
        <stp>8801 JT Equity</stp>
        <stp>PX_YEST_CLOSE</stp>
        <stp>[Crispin Spreadsheet.xlsx]OEI!R286C6</stp>
        <tr r="F286" s="1"/>
      </tp>
      <tp t="s">
        <v>GBp</v>
        <stp/>
        <stp>##V3_BDPV12</stp>
        <stp>INTU LN Equity</stp>
        <stp>CRNCY</stp>
        <stp>[Crispin Spreadsheet.xlsx]SWAN!R99C4</stp>
        <tr r="D99" s="3"/>
      </tp>
      <tp>
        <v>5860</v>
        <stp/>
        <stp>##V3_BDPV12</stp>
        <stp>CRDA LN Equity</stp>
        <stp>PX_YEST_CLOSE</stp>
        <stp>[Crispin Spreadsheet.xlsx]SWAN!R87C6</stp>
        <tr r="F87" s="3"/>
      </tp>
      <tp>
        <v>292</v>
        <stp/>
        <stp>##V3_BDPV12</stp>
        <stp>TWLO US Equity</stp>
        <stp>LAST_PRICE</stp>
        <stp>[Crispin Spreadsheet.xlsx]SWAN!R144C7</stp>
        <tr r="G144" s="3"/>
      </tp>
      <tp t="s">
        <v>SILVER FUTURE     Mar21</v>
        <stp/>
        <stp>##V3_BDPV12</stp>
        <stp>SIA Comdty</stp>
        <stp>NAME</stp>
        <stp>[Crispin Spreadsheet.xlsx]OEI!R831C5</stp>
        <tr r="E831" s="1"/>
      </tp>
      <tp t="s">
        <v>WTI CRUDE FUTURE  Jan21</v>
        <stp/>
        <stp>##V3_BDPV12</stp>
        <stp>CLA Comdty</stp>
        <stp>NAME</stp>
        <stp>[Crispin Spreadsheet.xlsx]OEI!R834C5</stp>
        <tr r="E834" s="1"/>
      </tp>
      <tp>
        <v>290</v>
        <stp/>
        <stp>##V3_BDPV12</stp>
        <stp>PFG LN Equity</stp>
        <stp>LAST_PRICE</stp>
        <stp>[Crispin Spreadsheet.xlsx]SWAN!R113C7</stp>
        <tr r="G113" s="3"/>
      </tp>
      <tp t="s">
        <v>GBp</v>
        <stp/>
        <stp>##V3_BDPV12</stp>
        <stp>TSTR LN Equity</stp>
        <stp>CRNCY</stp>
        <stp>[Crispin Spreadsheet.xlsx]ALEG!R60C4</stp>
        <tr r="D60" s="5"/>
      </tp>
      <tp>
        <v>101.5</v>
        <stp/>
        <stp>##V3_BDPV12</stp>
        <stp>FRAN LN Equity</stp>
        <stp>PX_YEST_CLOSE</stp>
        <stp>[Crispin Spreadsheet.xlsx]SWAN!R92C6</stp>
        <tr r="F92" s="3"/>
      </tp>
      <tp>
        <v>210.8</v>
        <stp/>
        <stp>##V3_BDPV12</stp>
        <stp>AKERBP NO Equity</stp>
        <stp>PX_YEST_CLOSE</stp>
        <stp>[Crispin Spreadsheet.xlsx]FDXC!R32C6</stp>
        <tr r="F32" s="8"/>
      </tp>
      <tp>
        <v>10.1442</v>
        <stp/>
        <stp>##V3_BDPV12</stp>
        <stp>EURSEK Curncy</stp>
        <stp>LAST_PRICE</stp>
        <stp>[Crispin Spreadsheet.xlsx]ALEG!R38C13</stp>
        <tr r="M38" s="5"/>
      </tp>
      <tp>
        <v>125.25</v>
        <stp/>
        <stp>##V3_BDPV12</stp>
        <stp>BT/A LN Equity</stp>
        <stp>PX_YEST_CLOSE</stp>
        <stp>[Crispin Spreadsheet.xlsx]OEI!R473C6</stp>
        <tr r="F473" s="1"/>
      </tp>
    </main>
    <main first="bofaddin.rtdserver">
      <tp t="s">
        <v>#N/A Requesting Data...4260973113</v>
        <stp/>
        <stp>BDH|14576411161484308775</stp>
        <tr r="Z563" s="1"/>
      </tp>
      <tp t="s">
        <v>#N/A Requesting Data...3920715007</v>
        <stp/>
        <stp>BDH|14005829332059068307</stp>
        <tr r="Z19" s="1"/>
      </tp>
    </main>
    <main first="bloomberg.rtd">
      <tp>
        <v>7.1749000000000001</v>
        <stp/>
        <stp>##V3_BDPV12</stp>
        <stp>GBPBRL Curncy</stp>
        <stp>LAST_PRICE</stp>
        <stp>[Crispin Spreadsheet.xlsx]OPUS!R9C13</stp>
        <tr r="M9" s="6"/>
      </tp>
    </main>
    <main first="bofaddin.rtdserver">
      <tp t="s">
        <v>#N/A Requesting Data...4236485806</v>
        <stp/>
        <stp>BDH|16229502404800214664</stp>
        <tr r="Z216" s="1"/>
      </tp>
      <tp t="s">
        <v>#N/A Requesting Data...3940272854</v>
        <stp/>
        <stp>BDH|15669772364094451548</stp>
        <tr r="Z100" s="1"/>
      </tp>
    </main>
    <main first="bloomberg.rtd">
      <tp>
        <v>1.1214999999999999</v>
        <stp/>
        <stp>##V3_BDPV12</stp>
        <stp>GBPEUR Curncy</stp>
        <stp>LAST_PRICE</stp>
        <stp>[Crispin Spreadsheet.xlsx]OPUS!R6C13</stp>
        <tr r="M6" s="6"/>
      </tp>
    </main>
    <main first="bofaddin.rtdserver">
      <tp t="s">
        <v>#N/A Requesting Data...4169395610</v>
        <stp/>
        <stp>BDH|16381387794041818836</stp>
        <tr r="Z624" s="1"/>
      </tp>
      <tp t="s">
        <v>#N/A Requesting Data...4139394478</v>
        <stp/>
        <stp>BDH|11934398758842977053</stp>
        <tr r="V41" s="7"/>
      </tp>
      <tp t="s">
        <v>#N/A Requesting Data...4167274649</v>
        <stp/>
        <stp>BDH|12216181353134420797</stp>
        <tr r="Z290" s="1"/>
      </tp>
      <tp t="s">
        <v>#N/A Requesting Data...4283474244</v>
        <stp/>
        <stp>BDH|10619626842471674675</stp>
        <tr r="Z826" s="1"/>
      </tp>
      <tp t="s">
        <v>#N/A Requesting Data...4048759868</v>
        <stp/>
        <stp>BDH|14735135563136391021</stp>
        <tr r="Z674" s="1"/>
      </tp>
    </main>
    <main first="bloomberg.rtd">
      <tp>
        <v>81.790000000000006</v>
        <stp/>
        <stp>##V3_BDPV12</stp>
        <stp>AEM CN Equity</stp>
        <stp>LAST_PRICE</stp>
        <stp>[Crispin Spreadsheet.xlsx]OEI!R50C7</stp>
        <tr r="G50" s="1"/>
      </tp>
    </main>
    <main first="bofaddin.rtdserver">
      <tp t="s">
        <v>#N/A Requesting Data...4055701685</v>
        <stp/>
        <stp>BDH|11739679670671010484</stp>
        <tr r="Z213" s="1"/>
      </tp>
      <tp t="s">
        <v>#N/A Requesting Data...4141372773</v>
        <stp/>
        <stp>BDH|15218563654043073382</stp>
        <tr r="Z155" s="3"/>
      </tp>
      <tp t="s">
        <v>#N/A Requesting Data...3980936140</v>
        <stp/>
        <stp>BDH|10634973415804819962</stp>
        <tr r="Z509" s="1"/>
      </tp>
      <tp t="s">
        <v>#N/A Requesting Data...3977360848</v>
        <stp/>
        <stp>BDH|12461560889793614971</stp>
        <tr r="Z34" s="1"/>
      </tp>
      <tp t="s">
        <v>#N/A Requesting Data...3997408881</v>
        <stp/>
        <stp>BDH|11691320750045717798</stp>
        <tr r="Z246" s="1"/>
      </tp>
      <tp t="s">
        <v>#N/A Requesting Data...4090793753</v>
        <stp/>
        <stp>BDH|16728497773735576521</stp>
        <tr r="Z152" s="1"/>
      </tp>
      <tp t="s">
        <v>#N/A Requesting Data...4131585099</v>
        <stp/>
        <stp>BDH|16757769009787512300</stp>
        <tr r="Z116" s="1"/>
      </tp>
      <tp t="s">
        <v>#N/A Requesting Data...4121741130</v>
        <stp/>
        <stp>BDH|13746087245083495133</stp>
        <tr r="Z661" s="1"/>
      </tp>
      <tp t="s">
        <v>#N/A Requesting Data...4177508514</v>
        <stp/>
        <stp>BDH|17709330433841910338</stp>
        <tr r="Z659" s="1"/>
      </tp>
      <tp t="s">
        <v>#N/A Requesting Data...4208454345</v>
        <stp/>
        <stp>BDH|13681499408117237599</stp>
        <tr r="V45" s="5"/>
        <tr r="V48" s="8"/>
        <tr r="Z494" s="1"/>
        <tr r="V42" s="7"/>
        <tr r="V52" s="6"/>
        <tr r="Z88" s="3"/>
      </tp>
      <tp t="s">
        <v>#N/A Requesting Data...4025393214</v>
        <stp/>
        <stp>BDH|17324285450324389140</stp>
        <tr r="Z516" s="1"/>
      </tp>
      <tp t="s">
        <v>#N/A Requesting Data...4223189738</v>
        <stp/>
        <stp>BDH|11968947756739063170</stp>
        <tr r="Z499" s="1"/>
      </tp>
      <tp t="s">
        <v>#N/A Requesting Data...4090004516</v>
        <stp/>
        <stp>BDH|10499967993872424790</stp>
        <tr r="Z523" s="1"/>
      </tp>
      <tp t="s">
        <v>#N/A Requesting Data...4120131810</v>
        <stp/>
        <stp>BDH|13060304448624548533</stp>
        <tr r="Z222" s="1"/>
      </tp>
      <tp t="s">
        <v>#N/A Requesting Data...4029644438</v>
        <stp/>
        <stp>BDH|15450123019763630373</stp>
        <tr r="Z215" s="1"/>
      </tp>
      <tp t="s">
        <v>#N/A Requesting Data...4017073924</v>
        <stp/>
        <stp>BDH|12697697415845661524</stp>
        <tr r="Z691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>
        <v>44.910000000000004</v>
        <stp/>
        <stp>##V3_BDPV12</stp>
        <stp>CLA Comdty</stp>
        <stp>PX_YEST_CLOSE</stp>
        <stp>[Crispin Spreadsheet.xlsx]OEI!R834C6</stp>
        <tr r="F834" s="1"/>
      </tp>
      <tp>
        <v>152.14000000000001</v>
        <stp/>
        <stp>##V3_BDPV12</stp>
        <stp>JBA Comdty</stp>
        <stp>PX_YEST_CLOSE</stp>
        <stp>[Crispin Spreadsheet.xlsx]OEI!R824C6</stp>
        <tr r="F824" s="1"/>
      </tp>
    </main>
    <main first="bloomberg.rtd">
      <tp t="s">
        <v>GBp</v>
        <stp/>
        <stp>##V3_BDPV12</stp>
        <stp>HWDN LN Equity</stp>
        <stp>CRNCY</stp>
        <stp>[Crispin Spreadsheet.xlsx]OPE!R47C4</stp>
        <tr r="D47" s="7"/>
      </tp>
      <tp>
        <v>2.38</v>
        <stp/>
        <stp>##V3_BDPV12</stp>
        <stp>GMA AU Equity</stp>
        <stp>PX_YEST_CLOSE</stp>
        <stp>[Crispin Spreadsheet.xlsx]SWAN!R6C6</stp>
        <tr r="F6" s="3"/>
      </tp>
      <tp t="s">
        <v>E-Mini Russ 2000  Dec20</v>
        <stp/>
        <stp>##V3_BDPV12</stp>
        <stp>RTYA Index</stp>
        <stp>NAME</stp>
        <stp>[Crispin Spreadsheet.xlsx]OEI!R644C5</stp>
        <tr r="E644" s="1"/>
      </tp>
      <tp t="s">
        <v>USD</v>
        <stp/>
        <stp>##V3_BDPV12</stp>
        <stp>GBS LN Equity</stp>
        <stp>CRNCY</stp>
        <stp>[Crispin Spreadsheet.xlsx]OPE!R45C4</stp>
        <tr r="D45" s="7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WCH GY Equity</stp>
        <stp>CRNCY</stp>
        <stp>[Crispin Spreadsheet.xlsx]OEI!R195C4</stp>
        <tr r="D195" s="1"/>
      </tp>
      <tp>
        <v>4775</v>
        <stp/>
        <stp>##V3_BDPV12</stp>
        <stp>BKG LN Equity</stp>
        <stp>PX_YEST_CLOSE</stp>
        <stp>[Crispin Spreadsheet.xlsx]OEI!R464C6</stp>
        <tr r="F464" s="1"/>
      </tp>
      <tp>
        <v>88</v>
        <stp/>
        <stp>##V3_BDPV12</stp>
        <stp>PFD LN Equity</stp>
        <stp>PX_YEST_CLOSE</stp>
        <stp>[Crispin Spreadsheet.xlsx]OEI!R579C6</stp>
        <tr r="F579" s="1"/>
      </tp>
      <tp t="s">
        <v>USD</v>
        <stp/>
        <stp>##V3_BDPV12</stp>
        <stp>XOM US Equity</stp>
        <stp>CRNCY</stp>
        <stp>[Crispin Spreadsheet.xlsx]OEI!R703C4</stp>
        <tr r="D703" s="1"/>
      </tp>
      <tp t="s">
        <v>CAD</v>
        <stp/>
        <stp>##V3_BDPV12</stp>
        <stp>AEM CN Equity</stp>
        <stp>CRNCY</stp>
        <stp>[Crispin Spreadsheet.xlsx]OEI!R50C4</stp>
        <tr r="D50" s="1"/>
      </tp>
      <tp t="s">
        <v>EUR</v>
        <stp/>
        <stp>##V3_BDPV12</stp>
        <stp>ZAL GY Equity</stp>
        <stp>CRNCY</stp>
        <stp>[Crispin Spreadsheet.xlsx]OEI!R197C4</stp>
        <tr r="D197" s="1"/>
      </tp>
      <tp>
        <v>606</v>
        <stp/>
        <stp>##V3_BDPV12</stp>
        <stp>AGK LN Equity</stp>
        <stp>PX_YEST_CLOSE</stp>
        <stp>[Crispin Spreadsheet.xlsx]OEI!R448C6</stp>
        <tr r="F448" s="1"/>
      </tp>
      <tp>
        <v>6.48</v>
        <stp/>
        <stp>##V3_BDPV12</stp>
        <stp>RKH LN Equity</stp>
        <stp>PX_YEST_CLOSE</stp>
        <stp>[Crispin Spreadsheet.xlsx]OEI!R594C6</stp>
        <tr r="F594" s="1"/>
      </tp>
      <tp>
        <v>1.3026</v>
        <stp/>
        <stp>##V3_BDPV12</stp>
        <stp>USDCAD Curncy</stp>
        <stp>PX_YEST_CLOSE</stp>
        <stp>[Crispin Spreadsheet.xlsx]FDXC!R9C26</stp>
        <tr r="Z9" s="8"/>
      </tp>
      <tp t="s">
        <v>GBp</v>
        <stp/>
        <stp>##V3_BDPV12</stp>
        <stp>NWG LN Equity</stp>
        <stp>CRNCY</stp>
        <stp>[Crispin Spreadsheet.xlsx]OEI!R596C4</stp>
        <tr r="D596" s="1"/>
      </tp>
      <tp t="s">
        <v>EUR</v>
        <stp/>
        <stp>##V3_BDPV12</stp>
        <stp>WAF GY Equity</stp>
        <stp>CRNCY</stp>
        <stp>[Crispin Spreadsheet.xlsx]OEI!R187C4</stp>
        <tr r="D187" s="1"/>
      </tp>
      <tp t="s">
        <v>EUR</v>
        <stp/>
        <stp>##V3_BDPV12</stp>
        <stp>ELE SQ Equity</stp>
        <stp>CRNCY</stp>
        <stp>[Crispin Spreadsheet.xlsx]OEI!R382C4</stp>
        <tr r="D382" s="1"/>
      </tp>
      <tp>
        <v>8065</v>
        <stp/>
        <stp>##V3_BDPV12</stp>
        <stp>IBA Index</stp>
        <stp>LAST_PRICE</stp>
        <stp>[Crispin Spreadsheet.xlsx]OEI!R375C7</stp>
        <tr r="G375" s="1"/>
      </tp>
      <tp>
        <v>4.4329999999999998</v>
        <stp/>
        <stp>##V3_BDPV12</stp>
        <stp>EDP PL Equity</stp>
        <stp>PX_YEST_CLOSE</stp>
        <stp>[Crispin Spreadsheet.xlsx]OEI!R359C6</stp>
        <tr r="F359" s="1"/>
      </tp>
      <tp>
        <v>606</v>
        <stp/>
        <stp>##V3_BDPV12</stp>
        <stp>RMV LN Equity</stp>
        <stp>PX_YEST_CLOSE</stp>
        <stp>[Crispin Spreadsheet.xlsx]OEI!R592C6</stp>
        <tr r="F592" s="1"/>
      </tp>
      <tp t="s">
        <v>CHF</v>
        <stp/>
        <stp>##V3_BDPV12</stp>
        <stp>AMS SW Equity</stp>
        <stp>CRNCY</stp>
        <stp>[Crispin Spreadsheet.xlsx]OEI!R415C4</stp>
        <tr r="D415" s="1"/>
      </tp>
      <tp>
        <v>29.36</v>
        <stp/>
        <stp>##V3_BDPV12</stp>
        <stp>KCR FH Equity</stp>
        <stp>PX_YEST_CLOSE</stp>
        <stp>[Crispin Spreadsheet.xlsx]OEI!R75C6</stp>
        <tr r="F75" s="1"/>
      </tp>
      <tp t="s">
        <v>GBp</v>
        <stp/>
        <stp>##V3_BDPV12</stp>
        <stp>NRR LN Equity</stp>
        <stp>CRNCY</stp>
        <stp>[Crispin Spreadsheet.xlsx]OEI!R563C4</stp>
        <tr r="D563" s="1"/>
      </tp>
      <tp>
        <v>35</v>
        <stp/>
        <stp>##V3_BDPV12</stp>
        <stp>LPX US Equity</stp>
        <stp>PX_YEST_CLOSE</stp>
        <stp>[Crispin Spreadsheet.xlsx]OEI!R742C6</stp>
        <tr r="F742" s="1"/>
      </tp>
      <tp>
        <v>27.98</v>
        <stp/>
        <stp>##V3_BDPV12</stp>
        <stp>ITX SQ Equity</stp>
        <stp>PX_YEST_CLOSE</stp>
        <stp>[Crispin Spreadsheet.xlsx]OEI!R384C6</stp>
        <tr r="F384" s="1"/>
      </tp>
      <tp t="s">
        <v>EUR</v>
        <stp/>
        <stp>##V3_BDPV12</stp>
        <stp>PAT GY Equity</stp>
        <stp>CRNCY</stp>
        <stp>[Crispin Spreadsheet.xlsx]OEI!R177C4</stp>
        <tr r="D177" s="1"/>
      </tp>
      <tp>
        <v>1</v>
        <stp/>
        <stp>##V3_BDPV12</stp>
        <stp>EURGBp Curncy</stp>
        <stp>QUOTE_FACTOR</stp>
        <stp>[Crispin Spreadsheet.xlsx]OPE!R42C12</stp>
        <tr r="L42" s="7"/>
      </tp>
      <tp>
        <v>1</v>
        <stp/>
        <stp>##V3_BDPV12</stp>
        <stp>EURGBp Curncy</stp>
        <stp>QUOTE_FACTOR</stp>
        <stp>[Crispin Spreadsheet.xlsx]OPE!R43C12</stp>
        <tr r="L43" s="7"/>
      </tp>
      <tp>
        <v>1</v>
        <stp/>
        <stp>##V3_BDPV12</stp>
        <stp>EURGBp Curncy</stp>
        <stp>QUOTE_FACTOR</stp>
        <stp>[Crispin Spreadsheet.xlsx]OPE!R40C12</stp>
        <tr r="L40" s="7"/>
      </tp>
      <tp>
        <v>1</v>
        <stp/>
        <stp>##V3_BDPV12</stp>
        <stp>EURGBp Curncy</stp>
        <stp>QUOTE_FACTOR</stp>
        <stp>[Crispin Spreadsheet.xlsx]OPE!R41C12</stp>
        <tr r="L41" s="7"/>
      </tp>
      <tp>
        <v>1</v>
        <stp/>
        <stp>##V3_BDPV12</stp>
        <stp>EURGBp Curncy</stp>
        <stp>QUOTE_FACTOR</stp>
        <stp>[Crispin Spreadsheet.xlsx]OPE!R46C12</stp>
        <tr r="L46" s="7"/>
      </tp>
      <tp>
        <v>1</v>
        <stp/>
        <stp>##V3_BDPV12</stp>
        <stp>EURGBp Curncy</stp>
        <stp>QUOTE_FACTOR</stp>
        <stp>[Crispin Spreadsheet.xlsx]OPE!R47C12</stp>
        <tr r="L47" s="7"/>
      </tp>
      <tp>
        <v>1</v>
        <stp/>
        <stp>##V3_BDPV12</stp>
        <stp>EURGBp Curncy</stp>
        <stp>QUOTE_FACTOR</stp>
        <stp>[Crispin Spreadsheet.xlsx]OPE!R44C12</stp>
        <tr r="L44" s="7"/>
      </tp>
      <tp>
        <v>1</v>
        <stp/>
        <stp>##V3_BDPV12</stp>
        <stp>EURGBp Curncy</stp>
        <stp>QUOTE_FACTOR</stp>
        <stp>[Crispin Spreadsheet.xlsx]OPE!R48C12</stp>
        <tr r="L48" s="7"/>
      </tp>
      <tp>
        <v>1</v>
        <stp/>
        <stp>##V3_BDPV12</stp>
        <stp>EURGBp Curncy</stp>
        <stp>QUOTE_FACTOR</stp>
        <stp>[Crispin Spreadsheet.xlsx]OPE!R52C12</stp>
        <tr r="L52" s="7"/>
      </tp>
      <tp>
        <v>1</v>
        <stp/>
        <stp>##V3_BDPV12</stp>
        <stp>EURGBp Curncy</stp>
        <stp>QUOTE_FACTOR</stp>
        <stp>[Crispin Spreadsheet.xlsx]OPE!R53C12</stp>
        <tr r="L53" s="7"/>
      </tp>
      <tp>
        <v>1</v>
        <stp/>
        <stp>##V3_BDPV12</stp>
        <stp>EURGBp Curncy</stp>
        <stp>QUOTE_FACTOR</stp>
        <stp>[Crispin Spreadsheet.xlsx]OPE!R50C12</stp>
        <tr r="L50" s="7"/>
      </tp>
      <tp>
        <v>1</v>
        <stp/>
        <stp>##V3_BDPV12</stp>
        <stp>EURGBp Curncy</stp>
        <stp>QUOTE_FACTOR</stp>
        <stp>[Crispin Spreadsheet.xlsx]OPE!R51C12</stp>
        <tr r="L51" s="7"/>
      </tp>
      <tp>
        <v>1</v>
        <stp/>
        <stp>##V3_BDPV12</stp>
        <stp>EURGBp Curncy</stp>
        <stp>QUOTE_FACTOR</stp>
        <stp>[Crispin Spreadsheet.xlsx]OPE!R56C12</stp>
        <tr r="L56" s="7"/>
      </tp>
      <tp>
        <v>1</v>
        <stp/>
        <stp>##V3_BDPV12</stp>
        <stp>EURGBp Curncy</stp>
        <stp>QUOTE_FACTOR</stp>
        <stp>[Crispin Spreadsheet.xlsx]OPE!R57C12</stp>
        <tr r="L57" s="7"/>
      </tp>
      <tp>
        <v>1</v>
        <stp/>
        <stp>##V3_BDPV12</stp>
        <stp>EURGBp Curncy</stp>
        <stp>QUOTE_FACTOR</stp>
        <stp>[Crispin Spreadsheet.xlsx]OPE!R54C12</stp>
        <tr r="L54" s="7"/>
      </tp>
      <tp>
        <v>1</v>
        <stp/>
        <stp>##V3_BDPV12</stp>
        <stp>EURGBp Curncy</stp>
        <stp>QUOTE_FACTOR</stp>
        <stp>[Crispin Spreadsheet.xlsx]OPE!R55C12</stp>
        <tr r="L55" s="7"/>
      </tp>
      <tp>
        <v>1</v>
        <stp/>
        <stp>##V3_BDPV12</stp>
        <stp>EURGBp Curncy</stp>
        <stp>QUOTE_FACTOR</stp>
        <stp>[Crispin Spreadsheet.xlsx]OPE!R58C12</stp>
        <tr r="L58" s="7"/>
      </tp>
      <tp>
        <v>1</v>
        <stp/>
        <stp>##V3_BDPV12</stp>
        <stp>EURGBp Curncy</stp>
        <stp>QUOTE_FACTOR</stp>
        <stp>[Crispin Spreadsheet.xlsx]OPE!R37C12</stp>
        <tr r="L37" s="7"/>
      </tp>
      <tp>
        <v>1</v>
        <stp/>
        <stp>##V3_BDPV12</stp>
        <stp>EURGBp Curncy</stp>
        <stp>QUOTE_FACTOR</stp>
        <stp>[Crispin Spreadsheet.xlsx]OPE!R38C12</stp>
        <tr r="L38" s="7"/>
      </tp>
      <tp>
        <v>1</v>
        <stp/>
        <stp>##V3_BDPV12</stp>
        <stp>EURGBp Curncy</stp>
        <stp>QUOTE_FACTOR</stp>
        <stp>[Crispin Spreadsheet.xlsx]OPE!R39C12</stp>
        <tr r="L39" s="7"/>
      </tp>
      <tp>
        <v>4.3899999999999997</v>
        <stp/>
        <stp>##V3_BDPV12</stp>
        <stp>AR US Equity</stp>
        <stp>PX_YEST_CLOSE</stp>
        <stp>[Crispin Spreadsheet.xlsx]OEI!R660C6</stp>
        <tr r="F660" s="1"/>
      </tp>
      <tp t="s">
        <v>ARS</v>
        <stp/>
        <stp>##V3_BDPV12</stp>
        <stp>ARARGE3203R1 Govt</stp>
        <stp>CRNCY</stp>
        <stp>[Crispin Spreadsheet.xlsx]OEI!R838C4</stp>
        <tr r="D838" s="1"/>
      </tp>
      <tp>
        <v>46.46</v>
        <stp/>
        <stp>##V3_BDPV12</stp>
        <stp>GM US Equity</stp>
        <stp>PX_YEST_CLOSE</stp>
        <stp>[Crispin Spreadsheet.xlsx]OEI!R716C6</stp>
        <tr r="F716" s="1"/>
      </tp>
      <tp>
        <v>175.26</v>
        <stp/>
        <stp>##V3_BDPV12</stp>
        <stp>RXA Comdty</stp>
        <stp>PX_YEST_CLOSE</stp>
        <stp>[Crispin Spreadsheet.xlsx]OEI!R825C6</stp>
        <tr r="F825" s="1"/>
      </tp>
      <tp>
        <v>15.040000000000001</v>
        <stp/>
        <stp>##V3_BDPV12</stp>
        <stp>SBA Comdty</stp>
        <stp>PX_YEST_CLOSE</stp>
        <stp>[Crispin Spreadsheet.xlsx]OEI!R835C6</stp>
        <tr r="F835" s="1"/>
      </tp>
      <tp>
        <v>50.05</v>
        <stp/>
        <stp>##V3_BDPV12</stp>
        <stp>BB FP Equity</stp>
        <stp>PX_YEST_CLOSE</stp>
        <stp>[Crispin Spreadsheet.xlsx]OEI!R130C6</stp>
        <tr r="F130" s="1"/>
      </tp>
      <tp>
        <v>101.5</v>
        <stp/>
        <stp>##V3_BDPV12</stp>
        <stp>SY1 GY Equity</stp>
        <stp>PX_YEST_CLOSE</stp>
        <stp>[Crispin Spreadsheet.xlsx]OEI!R190C6</stp>
        <tr r="F190" s="1"/>
      </tp>
      <tp>
        <v>45.34</v>
        <stp/>
        <stp>##V3_BDPV12</stp>
        <stp>CNA LN Equity</stp>
        <stp>PX_YEST_CLOSE</stp>
        <stp>[Crispin Spreadsheet.xlsx]OEI!R480C6</stp>
        <tr r="F480" s="1"/>
      </tp>
      <tp>
        <v>54.6</v>
        <stp/>
        <stp>##V3_BDPV12</stp>
        <stp>HDG NA Equity</stp>
        <stp>PX_YEST_CLOSE</stp>
        <stp>[Crispin Spreadsheet.xlsx]OEI!R325C6</stp>
        <tr r="F325" s="1"/>
      </tp>
      <tp t="s">
        <v>USD</v>
        <stp/>
        <stp>##V3_BDPV12</stp>
        <stp>LEN US Equity</stp>
        <stp>CRNCY</stp>
        <stp>[Crispin Spreadsheet.xlsx]OEI!R738C4</stp>
        <tr r="D738" s="1"/>
      </tp>
      <tp t="s">
        <v>USD</v>
        <stp/>
        <stp>##V3_BDPV12</stp>
        <stp>PHM US Equity</stp>
        <stp>CRNCY</stp>
        <stp>[Crispin Spreadsheet.xlsx]OEI!R775C4</stp>
        <tr r="D775" s="1"/>
      </tp>
      <tp t="s">
        <v>USD</v>
        <stp/>
        <stp>##V3_BDPV12</stp>
        <stp>KHC US Equity</stp>
        <stp>CRNCY</stp>
        <stp>[Crispin Spreadsheet.xlsx]OEI!R735C4</stp>
        <tr r="D735" s="1"/>
      </tp>
      <tp t="s">
        <v>GBp</v>
        <stp/>
        <stp>##V3_BDPV12</stp>
        <stp>FTC LN Equity</stp>
        <stp>CRNCY</stp>
        <stp>[Crispin Spreadsheet.xlsx]OEI!R504C4</stp>
        <tr r="D504" s="1"/>
      </tp>
      <tp t="s">
        <v>EUR</v>
        <stp/>
        <stp>##V3_BDPV12</stp>
        <stp>MMB FP Equity</stp>
        <stp>CRNCY</stp>
        <stp>[Crispin Spreadsheet.xlsx]OEI!R113C4</stp>
        <tr r="D113" s="1"/>
      </tp>
      <tp t="s">
        <v>EUR</v>
        <stp/>
        <stp>##V3_BDPV12</stp>
        <stp>RYA ID Equity</stp>
        <stp>CRNCY</stp>
        <stp>[Crispin Spreadsheet.xlsx]OEI!R233C4</stp>
        <tr r="D233" s="1"/>
      </tp>
      <tp>
        <v>8.0120000000000005</v>
        <stp/>
        <stp>##V3_BDPV12</stp>
        <stp>FTI FP Equity</stp>
        <stp>PX_YEST_CLOSE</stp>
        <stp>[Crispin Spreadsheet.xlsx]OEI!R134C6</stp>
        <tr r="F134" s="1"/>
      </tp>
      <tp t="s">
        <v>CAD</v>
        <stp/>
        <stp>##V3_BDPV12</stp>
        <stp>FNV CN Equity</stp>
        <stp>CRNCY</stp>
        <stp>[Crispin Spreadsheet.xlsx]OEI!R56C4</stp>
        <tr r="D56" s="1"/>
      </tp>
      <tp t="s">
        <v>EUR</v>
        <stp/>
        <stp>##V3_BDPV12</stp>
        <stp>SDF GY Equity</stp>
        <stp>CRNCY</stp>
        <stp>[Crispin Spreadsheet.xlsx]OEI!R173C4</stp>
        <tr r="D173" s="1"/>
      </tp>
      <tp>
        <v>260.83999999999997</v>
        <stp/>
        <stp>##V3_BDPV12</stp>
        <stp>CRM US Equity</stp>
        <stp>PX_YEST_CLOSE</stp>
        <stp>[Crispin Spreadsheet.xlsx]OEI!R781C6</stp>
        <tr r="F781" s="1"/>
      </tp>
      <tp>
        <v>227.9</v>
        <stp/>
        <stp>##V3_BDPV12</stp>
        <stp>GFS LN Equity</stp>
        <stp>PX_YEST_CLOSE</stp>
        <stp>[Crispin Spreadsheet.xlsx]OEI!R508C6</stp>
        <tr r="F508" s="1"/>
      </tp>
      <tp t="s">
        <v>USD</v>
        <stp/>
        <stp>##V3_BDPV12</stp>
        <stp>FOX US Equity</stp>
        <stp>CRNCY</stp>
        <stp>[Crispin Spreadsheet.xlsx]OEI!R712C4</stp>
        <tr r="D712" s="1"/>
      </tp>
      <tp>
        <v>0.372</v>
        <stp/>
        <stp>##V3_BDPV12</stp>
        <stp>TIT IM Equity</stp>
        <stp>PX_YEST_CLOSE</stp>
        <stp>[Crispin Spreadsheet.xlsx]OEI!R254C6</stp>
        <tr r="F254" s="1"/>
      </tp>
      <tp t="s">
        <v>CAD</v>
        <stp/>
        <stp>##V3_BDPV12</stp>
        <stp>ATH CN Equity</stp>
        <stp>CRNCY</stp>
        <stp>[Crispin Spreadsheet.xlsx]OEI!R51C4</stp>
        <tr r="D51" s="1"/>
      </tp>
      <tp>
        <v>16.5</v>
        <stp/>
        <stp>##V3_BDPV12</stp>
        <stp>AGY LN Equity</stp>
        <stp>PX_YEST_CLOSE</stp>
        <stp>[Crispin Spreadsheet.xlsx]OEI!R449C6</stp>
        <tr r="F449" s="1"/>
      </tp>
      <tp>
        <v>150</v>
        <stp/>
        <stp>##V3_BDPV12</stp>
        <stp>DSY FP Equity</stp>
        <stp>PX_YEST_CLOSE</stp>
        <stp>[Crispin Spreadsheet.xlsx]OEI!R103C6</stp>
        <tr r="F103" s="1"/>
      </tp>
      <tp t="s">
        <v>GBp</v>
        <stp/>
        <stp>##V3_BDPV12</stp>
        <stp>WPP LN Equity</stp>
        <stp>CRNCY</stp>
        <stp>[Crispin Spreadsheet.xlsx]OEI!R640C4</stp>
        <tr r="D640" s="1"/>
      </tp>
      <tp t="s">
        <v>EUR</v>
        <stp/>
        <stp>##V3_BDPV12</stp>
        <stp>SOW GY Equity</stp>
        <stp>CRNCY</stp>
        <stp>[Crispin Spreadsheet.xlsx]OEI!R188C4</stp>
        <tr r="D188" s="1"/>
      </tp>
      <tp t="s">
        <v>GBp</v>
        <stp/>
        <stp>##V3_BDPV12</stp>
        <stp>ARW LN Equity</stp>
        <stp>CRNCY</stp>
        <stp>[Crispin Spreadsheet.xlsx]OEI!R452C4</stp>
        <tr r="D452" s="1"/>
      </tp>
      <tp>
        <v>2128</v>
        <stp/>
        <stp>##V3_BDPV12</stp>
        <stp>ABF LN Equity</stp>
        <stp>PX_YEST_CLOSE</stp>
        <stp>[Crispin Spreadsheet.xlsx]OPE!R38C6</stp>
        <tr r="F38" s="7"/>
      </tp>
      <tp t="s">
        <v>GBp</v>
        <stp/>
        <stp>##V3_BDPV12</stp>
        <stp>PRU LN Equity</stp>
        <stp>CRNCY</stp>
        <stp>[Crispin Spreadsheet.xlsx]OEI!R582C4</stp>
        <tr r="D582" s="1"/>
      </tp>
      <tp>
        <v>15.321999999999999</v>
        <stp/>
        <stp>##V3_BDPV12</stp>
        <stp>MT NA Equity</stp>
        <stp>LAST_PRICE</stp>
        <stp>[Crispin Spreadsheet.xlsx]ALEG!R26C7</stp>
        <tr r="G26" s="5"/>
      </tp>
      <tp>
        <v>38.164999999999999</v>
        <stp/>
        <stp>##V3_BDPV12</stp>
        <stp>FP FP Equity</stp>
        <stp>PX_YEST_CLOSE</stp>
        <stp>[Crispin Spreadsheet.xlsx]OEI!R137C6</stp>
        <tr r="F137" s="1"/>
      </tp>
      <tp t="s">
        <v>GBp</v>
        <stp/>
        <stp>##V3_BDPV12</stp>
        <stp>TUNG LN Equity</stp>
        <stp>CRNCY</stp>
        <stp>[Crispin Spreadsheet.xlsx]OPE!R57C4</stp>
        <tr r="D57" s="7"/>
      </tp>
      <tp>
        <v>151.34</v>
        <stp/>
        <stp>##V3_BDPV12</stp>
        <stp>IKA Comdty</stp>
        <stp>PX_YEST_CLOSE</stp>
        <stp>[Crispin Spreadsheet.xlsx]OEI!R826C6</stp>
        <tr r="F826" s="1"/>
      </tp>
      <tp>
        <v>2829</v>
        <stp/>
        <stp>##V3_BDPV12</stp>
        <stp>8001 JT Equity</stp>
        <stp>LAST_PRICE</stp>
        <stp>[Crispin Spreadsheet.xlsx]OPE!R22C7</stp>
        <tr r="G22" s="7"/>
      </tp>
      <tp>
        <v>10.45</v>
        <stp/>
        <stp>##V3_BDPV12</stp>
        <stp>GE US Equity</stp>
        <stp>PX_YEST_CLOSE</stp>
        <stp>[Crispin Spreadsheet.xlsx]OEI!R715C6</stp>
        <tr r="F715" s="1"/>
      </tp>
      <tp t="s">
        <v>USD</v>
        <stp/>
        <stp>##V3_BDPV12</stp>
        <stp>US74153QAH56 Corp</stp>
        <stp>CRNCY</stp>
        <stp>[Crispin Spreadsheet.xlsx]OEI!R355C4</stp>
        <tr r="D355" s="1"/>
      </tp>
      <tp>
        <v>276.92</v>
        <stp/>
        <stp>##V3_BDPV12</stp>
        <stp>FB US Equity</stp>
        <stp>PX_YEST_CLOSE</stp>
        <stp>[Crispin Spreadsheet.xlsx]OEI!R704C6</stp>
        <tr r="F704" s="1"/>
      </tp>
      <tp>
        <v>107</v>
        <stp/>
        <stp>##V3_BDPV12</stp>
        <stp>16 HK Equity</stp>
        <stp>LAST_PRICE</stp>
        <stp>[Crispin Spreadsheet.xlsx]OEI!R221C7</stp>
        <tr r="G221" s="1"/>
      </tp>
      <tp>
        <v>218.49</v>
        <stp/>
        <stp>##V3_BDPV12</stp>
        <stp>BA US Equity</stp>
        <stp>PX_YEST_CLOSE</stp>
        <stp>[Crispin Spreadsheet.xlsx]OEI!R670C6</stp>
        <tr r="F670" s="1"/>
      </tp>
      <tp>
        <v>1506.5</v>
        <stp/>
        <stp>##V3_BDPV12</stp>
        <stp>IMB LN Equity</stp>
        <stp>PX_YEST_CLOSE</stp>
        <stp>[Crispin Spreadsheet.xlsx]OEI!R530C6</stp>
        <tr r="F530" s="1"/>
      </tp>
      <tp t="s">
        <v>GBp</v>
        <stp/>
        <stp>##V3_BDPV12</stp>
        <stp>GSK LN Equity</stp>
        <stp>CRNCY</stp>
        <stp>[Crispin Spreadsheet.xlsx]OEI!R510C4</stp>
        <tr r="D510" s="1"/>
      </tp>
      <tp>
        <v>124</v>
        <stp/>
        <stp>##V3_BDPV12</stp>
        <stp>GNC LN Equity</stp>
        <stp>PX_YEST_CLOSE</stp>
        <stp>[Crispin Spreadsheet.xlsx]OEI!R513C6</stp>
        <tr r="F513" s="1"/>
      </tp>
      <tp t="s">
        <v>CAD</v>
        <stp/>
        <stp>##V3_BDPV12</stp>
        <stp>ACB CN Equity</stp>
        <stp>CRNCY</stp>
        <stp>[Crispin Spreadsheet.xlsx]OEI!R52C4</stp>
        <tr r="D52" s="1"/>
      </tp>
      <tp>
        <v>468</v>
        <stp/>
        <stp>##V3_BDPV12</stp>
        <stp>BME LN Equity</stp>
        <stp>PX_YEST_CLOSE</stp>
        <stp>[Crispin Spreadsheet.xlsx]OEI!R460C6</stp>
        <tr r="F460" s="1"/>
      </tp>
      <tp t="s">
        <v>NOK</v>
        <stp/>
        <stp>##V3_BDPV12</stp>
        <stp>STB NO Equity</stp>
        <stp>CRNCY</stp>
        <stp>[Crispin Spreadsheet.xlsx]OEI!R346C4</stp>
        <tr r="D346" s="1"/>
      </tp>
      <tp>
        <v>86.38</v>
        <stp/>
        <stp>##V3_BDPV12</stp>
        <stp>PVH US Equity</stp>
        <stp>PX_YEST_CLOSE</stp>
        <stp>[Crispin Spreadsheet.xlsx]OEI!R776C6</stp>
        <tr r="F776" s="1"/>
      </tp>
      <tp t="s">
        <v>GBp</v>
        <stp/>
        <stp>##V3_BDPV12</stp>
        <stp>RSA LN Equity</stp>
        <stp>CRNCY</stp>
        <stp>[Crispin Spreadsheet.xlsx]OEI!R600C4</stp>
        <tr r="D600" s="1"/>
      </tp>
      <tp>
        <v>1081</v>
        <stp/>
        <stp>##V3_BDPV12</stp>
        <stp>III LN Equity</stp>
        <stp>PX_YEST_CLOSE</stp>
        <stp>[Crispin Spreadsheet.xlsx]OEI!R444C6</stp>
        <tr r="F444" s="1"/>
      </tp>
      <tp>
        <v>23.9</v>
        <stp/>
        <stp>##V3_BDPV12</stp>
        <stp>PMO LN Equity</stp>
        <stp>PX_YEST_CLOSE</stp>
        <stp>[Crispin Spreadsheet.xlsx]OEI!R580C6</stp>
        <tr r="F580" s="1"/>
      </tp>
      <tp t="s">
        <v>EUR</v>
        <stp/>
        <stp>##V3_BDPV12</stp>
        <stp>GBF GY Equity</stp>
        <stp>CRNCY</stp>
        <stp>[Crispin Spreadsheet.xlsx]OEI!R156C4</stp>
        <tr r="D156" s="1"/>
      </tp>
      <tp>
        <v>1745</v>
        <stp/>
        <stp>##V3_BDPV12</stp>
        <stp>REL LN Equity</stp>
        <stp>PX_YEST_CLOSE</stp>
        <stp>[Crispin Spreadsheet.xlsx]OEI!R588C6</stp>
        <tr r="F588" s="1"/>
      </tp>
      <tp>
        <v>21.46</v>
        <stp/>
        <stp>##V3_BDPV12</stp>
        <stp>NWL US Equity</stp>
        <stp>PX_YEST_CLOSE</stp>
        <stp>[Crispin Spreadsheet.xlsx]OEI!R757C6</stp>
        <tr r="F757" s="1"/>
      </tp>
      <tp t="s">
        <v>EUR</v>
        <stp/>
        <stp>##V3_BDPV12</stp>
        <stp>GLE FP Equity</stp>
        <stp>CRNCY</stp>
        <stp>[Crispin Spreadsheet.xlsx]OEI!R131C4</stp>
        <tr r="D131" s="1"/>
      </tp>
      <tp t="s">
        <v>USD</v>
        <stp/>
        <stp>##V3_BDPV12</stp>
        <stp>CME US Equity</stp>
        <stp>CRNCY</stp>
        <stp>[Crispin Spreadsheet.xlsx]OEI!R683C4</stp>
        <tr r="D683" s="1"/>
      </tp>
      <tp t="s">
        <v>GBp</v>
        <stp/>
        <stp>##V3_BDPV12</stp>
        <stp>LRE LN Equity</stp>
        <stp>CRNCY</stp>
        <stp>[Crispin Spreadsheet.xlsx]OEI!R551C4</stp>
        <tr r="D551" s="1"/>
      </tp>
      <tp>
        <v>123.32</v>
        <stp/>
        <stp>##V3_BDPV12</stp>
        <stp>JPM US Equity</stp>
        <stp>PX_YEST_CLOSE</stp>
        <stp>[Crispin Spreadsheet.xlsx]OEI!R730C6</stp>
        <tr r="F730" s="1"/>
      </tp>
      <tp>
        <v>12.7</v>
        <stp/>
        <stp>##V3_BDPV12</stp>
        <stp>PSM GY Equity</stp>
        <stp>PX_YEST_CLOSE</stp>
        <stp>[Crispin Spreadsheet.xlsx]OEI!R179C6</stp>
        <tr r="F179" s="1"/>
      </tp>
      <tp>
        <v>1.4</v>
        <stp/>
        <stp>##V3_BDPV12</stp>
        <stp>EDR LN Equity</stp>
        <stp>PX_YEST_CLOSE</stp>
        <stp>[Crispin Spreadsheet.xlsx]OEI!R499C6</stp>
        <tr r="F499" s="1"/>
      </tp>
      <tp>
        <v>22245</v>
        <stp/>
        <stp>##V3_BDPV12</stp>
        <stp>STA Index</stp>
        <stp>LAST_PRICE</stp>
        <stp>[Crispin Spreadsheet.xlsx]OEI!R237C7</stp>
        <tr r="G237" s="1"/>
      </tp>
      <tp>
        <v>13246</v>
        <stp/>
        <stp>##V3_BDPV12</stp>
        <stp>GXA Index</stp>
        <stp>LAST_PRICE</stp>
        <stp>[Crispin Spreadsheet.xlsx]OEI!R147C7</stp>
        <tr r="G147" s="1"/>
      </tp>
      <tp>
        <v>140.30000000000001</v>
        <stp/>
        <stp>##V3_BDPV12</stp>
        <stp>MKS LN Equity</stp>
        <stp>PX_YEST_CLOSE</stp>
        <stp>[Crispin Spreadsheet.xlsx]OEI!R556C6</stp>
        <tr r="F556" s="1"/>
      </tp>
      <tp>
        <v>1780.8</v>
        <stp/>
        <stp>##V3_BDPV12</stp>
        <stp>BHP LN Equity</stp>
        <stp>PX_YEST_CLOSE</stp>
        <stp>[Crispin Spreadsheet.xlsx]OEI!R465C6</stp>
        <tr r="F465" s="1"/>
      </tp>
      <tp t="s">
        <v>EUR</v>
        <stp/>
        <stp>##V3_BDPV12</stp>
        <stp>IFX GY Equity</stp>
        <stp>CRNCY</stp>
        <stp>[Crispin Spreadsheet.xlsx]OEI!R172C4</stp>
        <tr r="D172" s="1"/>
      </tp>
      <tp t="s">
        <v>AUD</v>
        <stp/>
        <stp>##V3_BDPV12</stp>
        <stp>FMG AU Equity</stp>
        <stp>CRNCY</stp>
        <stp>[Crispin Spreadsheet.xlsx]OEI!R17C4</stp>
        <tr r="D17" s="1"/>
      </tp>
      <tp t="s">
        <v>GBp</v>
        <stp/>
        <stp>##V3_BDPV12</stp>
        <stp>HUM LN Equity</stp>
        <stp>CRNCY</stp>
        <stp>[Crispin Spreadsheet.xlsx]OPE!R48C4</stp>
        <tr r="D48" s="7"/>
      </tp>
      <tp t="s">
        <v>EUR</v>
        <stp/>
        <stp>##V3_BDPV12</stp>
        <stp>SRS IM Equity</stp>
        <stp>CRNCY</stp>
        <stp>[Crispin Spreadsheet.xlsx]OEI!R252C4</stp>
        <tr r="D252" s="1"/>
      </tp>
      <tp t="s">
        <v>EUR</v>
        <stp/>
        <stp>##V3_BDPV12</stp>
        <stp>RMS FP Equity</stp>
        <stp>CRNCY</stp>
        <stp>[Crispin Spreadsheet.xlsx]OEI!R110C4</stp>
        <tr r="D110" s="1"/>
      </tp>
      <tp>
        <v>95.62</v>
        <stp/>
        <stp>##V3_BDPV12</stp>
        <stp>CVX US Equity</stp>
        <stp>PX_YEST_CLOSE</stp>
        <stp>[Crispin Spreadsheet.xlsx]OEI!R676C6</stp>
        <tr r="F676" s="1"/>
      </tp>
      <tp>
        <v>1.5465100000000001</v>
        <stp/>
        <stp>##V3_BDPV12</stp>
        <stp>EURCAD Curncy</stp>
        <stp>PX_YEST_CLOSE</stp>
        <stp>[Crispin Spreadsheet.xlsx]ALEG!R9C26</stp>
        <tr r="Z9" s="5"/>
      </tp>
      <tp t="s">
        <v>EUR</v>
        <stp/>
        <stp>##V3_BDPV12</stp>
        <stp>CAP FP Equity</stp>
        <stp>CRNCY</stp>
        <stp>[Crispin Spreadsheet.xlsx]OEI!R95C4</stp>
        <tr r="D95" s="1"/>
      </tp>
      <tp t="s">
        <v>JPY</v>
        <stp/>
        <stp>##V3_BDPV12</stp>
        <stp>JP1300681LA7 Govt</stp>
        <stp>CRNCY</stp>
        <stp>[Crispin Spreadsheet.xlsx]OEI!R843C4</stp>
        <tr r="D843" s="1"/>
      </tp>
      <tp t="s">
        <v>DAX INDEX FUTURE  Dec20</v>
        <stp/>
        <stp>##V3_BDPV12</stp>
        <stp>GXA Index</stp>
        <stp>NAME</stp>
        <stp>[Crispin Spreadsheet.xlsx]OEI!R147C5</stp>
        <tr r="E147" s="1"/>
      </tp>
      <tp t="s">
        <v>GBP</v>
        <stp/>
        <stp>##V3_BDPV12</stp>
        <stp>YBYA Index</stp>
        <stp>CRNCY</stp>
        <stp>[Crispin Spreadsheet.xlsx]OEI!R443C4</stp>
        <tr r="D443" s="1"/>
      </tp>
      <tp>
        <v>51.64</v>
        <stp/>
        <stp>##V3_BDPV12</stp>
        <stp>BN FP Equity</stp>
        <stp>PX_YEST_CLOSE</stp>
        <stp>[Crispin Spreadsheet.xlsx]OEI!R102C6</stp>
        <tr r="F102" s="1"/>
      </tp>
      <tp>
        <v>118</v>
        <stp/>
        <stp>##V3_BDPV12</stp>
        <stp>EL FP Equity</stp>
        <stp>PX_YEST_CLOSE</stp>
        <stp>[Crispin Spreadsheet.xlsx]OEI!R105C6</stp>
        <tr r="F105" s="1"/>
      </tp>
      <tp>
        <v>138.25</v>
        <stp/>
        <stp>##V3_BDPV12</stp>
        <stp>TYA Comdty</stp>
        <stp>PX_YEST_CLOSE</stp>
        <stp>[Crispin Spreadsheet.xlsx]OEI!R827C6</stp>
        <tr r="F827" s="1"/>
      </tp>
      <tp t="s">
        <v>GBp</v>
        <stp/>
        <stp>##V3_BDPV12</stp>
        <stp>QQ/ LN Equity</stp>
        <stp>CRNCY</stp>
        <stp>[Crispin Spreadsheet.xlsx]OEI!R583C4</stp>
        <tr r="D583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 t="s">
        <v>CAD</v>
        <stp/>
        <stp>##V3_BDPV12</stp>
        <stp>ABX CN Equity</stp>
        <stp>CRNCY</stp>
        <stp>[Crispin Spreadsheet.xlsx]OEI!R53C4</stp>
        <tr r="D53" s="1"/>
      </tp>
      <tp t="s">
        <v>EUR</v>
        <stp/>
        <stp>##V3_BDPV12</stp>
        <stp>CBK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GBp</v>
        <stp/>
        <stp>##V3_BDPV12</stp>
        <stp>EZJ LN Equity</stp>
        <stp>CRNCY</stp>
        <stp>[Crispin Spreadsheet.xlsx]OEI!R498C4</stp>
        <tr r="D498" s="1"/>
      </tp>
      <tp>
        <v>14.04</v>
        <stp/>
        <stp>##V3_BDPV12</stp>
        <stp>APA US Equity</stp>
        <stp>PX_YEST_CLOSE</stp>
        <stp>[Crispin Spreadsheet.xlsx]OEI!R661C6</stp>
        <tr r="F661" s="1"/>
      </tp>
      <tp>
        <v>556.4</v>
        <stp/>
        <stp>##V3_BDPV12</stp>
        <stp>INF LN Equity</stp>
        <stp>PX_YEST_CLOSE</stp>
        <stp>[Crispin Spreadsheet.xlsx]OEI!R532C6</stp>
        <tr r="F532" s="1"/>
      </tp>
      <tp t="s">
        <v>EUR</v>
        <stp/>
        <stp>##V3_BDPV12</stp>
        <stp>RNO FP Equity</stp>
        <stp>CRNCY</stp>
        <stp>[Crispin Spreadsheet.xlsx]OEI!R122C4</stp>
        <tr r="D122" s="1"/>
      </tp>
      <tp t="s">
        <v>EUR</v>
        <stp/>
        <stp>##V3_BDPV12</stp>
        <stp>MAN GY Equity</stp>
        <stp>CRNCY</stp>
        <stp>[Crispin Spreadsheet.xlsx]OEI!R174C4</stp>
        <tr r="D174" s="1"/>
      </tp>
      <tp t="s">
        <v>EUR</v>
        <stp/>
        <stp>##V3_BDPV12</stp>
        <stp>SPM IM Equity</stp>
        <stp>CRNCY</stp>
        <stp>[Crispin Spreadsheet.xlsx]OEI!R251C4</stp>
        <tr r="D251" s="1"/>
      </tp>
      <tp t="s">
        <v>GBp</v>
        <stp/>
        <stp>##V3_BDPV12</stp>
        <stp>ERM LN Equity</stp>
        <stp>CRNCY</stp>
        <stp>[Crispin Spreadsheet.xlsx]OEI!R500C4</stp>
        <tr r="D500" s="1"/>
      </tp>
      <tp t="s">
        <v>USD</v>
        <stp/>
        <stp>##V3_BDPV12</stp>
        <stp>WLL US Equity</stp>
        <stp>CRNCY</stp>
        <stp>[Crispin Spreadsheet.xlsx]OEI!R813C4</stp>
        <tr r="D813" s="1"/>
      </tp>
      <tp t="s">
        <v>EUR</v>
        <stp/>
        <stp>##V3_BDPV12</stp>
        <stp>ATC NA Equity</stp>
        <stp>CRNCY</stp>
        <stp>[Crispin Spreadsheet.xlsx]OEI!R319C4</stp>
        <tr r="D319" s="1"/>
      </tp>
      <tp t="s">
        <v>GBp</v>
        <stp/>
        <stp>##V3_BDPV12</stp>
        <stp>GVC LN Equity</stp>
        <stp>CRNCY</stp>
        <stp>[Crispin Spreadsheet.xlsx]OEI!R514C4</stp>
        <tr r="D514" s="1"/>
      </tp>
      <tp t="s">
        <v>EUR</v>
        <stp/>
        <stp>##V3_BDPV12</stp>
        <stp>SRG IM Equity</stp>
        <stp>CRNCY</stp>
        <stp>[Crispin Spreadsheet.xlsx]OEI!R253C4</stp>
        <tr r="D253" s="1"/>
      </tp>
      <tp t="s">
        <v>USD</v>
        <stp/>
        <stp>##V3_BDPV12</stp>
        <stp>RIG US Equity</stp>
        <stp>CRNCY</stp>
        <stp>[Crispin Spreadsheet.xlsx]OEI!R796C4</stp>
        <tr r="D796" s="1"/>
      </tp>
      <tp t="s">
        <v>USD</v>
        <stp/>
        <stp>##V3_BDPV12</stp>
        <stp>EOG US Equity</stp>
        <stp>CRNCY</stp>
        <stp>[Crispin Spreadsheet.xlsx]OEI!R700C4</stp>
        <tr r="D700" s="1"/>
      </tp>
      <tp t="s">
        <v>GBp</v>
        <stp/>
        <stp>##V3_BDPV12</stp>
        <stp>GNC LN Equity</stp>
        <stp>CRNCY</stp>
        <stp>[Crispin Spreadsheet.xlsx]OPE!R46C4</stp>
        <tr r="D46" s="7"/>
      </tp>
      <tp>
        <v>50650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TEF SQ Equity</stp>
        <stp>CRNCY</stp>
        <stp>[Crispin Spreadsheet.xlsx]OEI!R388C4</stp>
        <tr r="D388" s="1"/>
      </tp>
      <tp>
        <v>9.1999999999999993</v>
        <stp/>
        <stp>##V3_BDPV12</stp>
        <stp>NOL NO Equity</stp>
        <stp>PX_YEST_CLOSE</stp>
        <stp>[Crispin Spreadsheet.xlsx]OEI!R342C6</stp>
        <tr r="F342" s="1"/>
      </tp>
      <tp>
        <v>151.69999999999999</v>
        <stp/>
        <stp>##V3_BDPV12</stp>
        <stp>TEL NO Equity</stp>
        <stp>PX_YEST_CLOSE</stp>
        <stp>[Crispin Spreadsheet.xlsx]OEI!R348C6</stp>
        <tr r="F348" s="1"/>
      </tp>
      <tp>
        <v>58.08</v>
        <stp/>
        <stp>##V3_BDPV12</stp>
        <stp>LVS US Equity</stp>
        <stp>PX_YEST_CLOSE</stp>
        <stp>[Crispin Spreadsheet.xlsx]OEI!R737C6</stp>
        <tr r="F737" s="1"/>
      </tp>
      <tp>
        <v>75</v>
        <stp/>
        <stp>##V3_BDPV12</stp>
        <stp>SLP LN Equity</stp>
        <stp>PX_YEST_CLOSE</stp>
        <stp>[Crispin Spreadsheet.xlsx]OEI!R620C6</stp>
        <tr r="F620" s="1"/>
      </tp>
      <tp>
        <v>120.39</v>
        <stp/>
        <stp>##V3_BDPV12</stp>
        <stp>AXP US Equity</stp>
        <stp>PX_YEST_CLOSE</stp>
        <stp>[Crispin Spreadsheet.xlsx]OEI!R659C6</stp>
        <tr r="F659" s="1"/>
      </tp>
      <tp>
        <v>3238</v>
        <stp/>
        <stp>##V3_BDPV12</stp>
        <stp>AHT LN Equity</stp>
        <stp>PX_YEST_CLOSE</stp>
        <stp>[Crispin Spreadsheet.xlsx]OEI!R454C6</stp>
        <tr r="F454" s="1"/>
      </tp>
      <tp t="s">
        <v>CHF</v>
        <stp/>
        <stp>##V3_BDPV12</stp>
        <stp>UHR SW Equity</stp>
        <stp>CRNCY</stp>
        <stp>[Crispin Spreadsheet.xlsx]OEI!R433C4</stp>
        <tr r="D433" s="1"/>
      </tp>
      <tp>
        <v>16.54</v>
        <stp/>
        <stp>##V3_BDPV12</stp>
        <stp>BPY US Equity</stp>
        <stp>PX_YEST_CLOSE</stp>
        <stp>[Crispin Spreadsheet.xlsx]OEI!R671C6</stp>
        <tr r="F671" s="1"/>
      </tp>
      <tp t="s">
        <v>EUR</v>
        <stp/>
        <stp>##V3_BDPV12</stp>
        <stp>SAP GY Equity</stp>
        <stp>CRNCY</stp>
        <stp>[Crispin Spreadsheet.xlsx]OEI!R184C4</stp>
        <tr r="D184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 t="s">
        <v>GBp</v>
        <stp/>
        <stp>##V3_BDPV12</stp>
        <stp>SPT LN Equity</stp>
        <stp>CRNCY</stp>
        <stp>[Crispin Spreadsheet.xlsx]OEI!R612C4</stp>
        <tr r="D612" s="1"/>
      </tp>
      <tp>
        <v>245.81</v>
        <stp/>
        <stp>##V3_BDPV12</stp>
        <stp>EL US Equity</stp>
        <stp>PX_YEST_CLOSE</stp>
        <stp>[Crispin Spreadsheet.xlsx]OEI!R701C6</stp>
        <tr r="F701" s="1"/>
      </tp>
      <tp>
        <v>1810.9</v>
        <stp/>
        <stp>##V3_BDPV12</stp>
        <stp>GCA Comdty</stp>
        <stp>PX_YEST_CLOSE</stp>
        <stp>[Crispin Spreadsheet.xlsx]OEI!R830C6</stp>
        <tr r="F830" s="1"/>
      </tp>
      <tp>
        <v>19.48</v>
        <stp/>
        <stp>##V3_BDPV12</stp>
        <stp>GYC GY Equity</stp>
        <stp>PX_YEST_CLOSE</stp>
        <stp>[Crispin Spreadsheet.xlsx]OEI!R165C6</stp>
        <tr r="F165" s="1"/>
      </tp>
      <tp t="s">
        <v>GBp</v>
        <stp/>
        <stp>##V3_BDPV12</stp>
        <stp>DC/ LN Equity</stp>
        <stp>CRNCY</stp>
        <stp>[Crispin Spreadsheet.xlsx]OPE!R42C4</stp>
        <tr r="D42" s="7"/>
      </tp>
      <tp t="s">
        <v>EUR</v>
        <stp/>
        <stp>##V3_BDPV12</stp>
        <stp>WDI GY Equity</stp>
        <stp>CRNCY</stp>
        <stp>[Crispin Spreadsheet.xlsx]OEI!R196C4</stp>
        <tr r="D196" s="1"/>
      </tp>
      <tp t="s">
        <v>GBp</v>
        <stp/>
        <stp>##V3_BDPV12</stp>
        <stp>MRO LN Equity</stp>
        <stp>CRNCY</stp>
        <stp>[Crispin Spreadsheet.xlsx]OEI!R557C4</stp>
        <tr r="D557" s="1"/>
      </tp>
      <tp t="s">
        <v>USD</v>
        <stp/>
        <stp>##V3_BDPV12</stp>
        <stp>DAN US Equity</stp>
        <stp>CRNCY</stp>
        <stp>[Crispin Spreadsheet.xlsx]OEI!R689C4</stp>
        <tr r="D689" s="1"/>
      </tp>
      <tp t="s">
        <v>EUR</v>
        <stp/>
        <stp>##V3_BDPV12</stp>
        <stp>CRN LN Equity</stp>
        <stp>CRNCY</stp>
        <stp>[Crispin Spreadsheet.xlsx]OEI!R477C4</stp>
        <tr r="D477" s="1"/>
      </tp>
      <tp t="s">
        <v>GBp</v>
        <stp/>
        <stp>##V3_BDPV12</stp>
        <stp>RTN LN Equity</stp>
        <stp>CRNCY</stp>
        <stp>[Crispin Spreadsheet.xlsx]OEI!R591C4</stp>
        <tr r="D591" s="1"/>
      </tp>
      <tp t="s">
        <v>USD</v>
        <stp/>
        <stp>##V3_BDPV12</stp>
        <stp>MMM US Equity</stp>
        <stp>CRNCY</stp>
        <stp>[Crispin Spreadsheet.xlsx]OEI!R645C4</stp>
        <tr r="D645" s="1"/>
      </tp>
      <tp t="s">
        <v>EUR</v>
        <stp/>
        <stp>##V3_BDPV12</stp>
        <stp>SGL GY Equity</stp>
        <stp>CRNCY</stp>
        <stp>[Crispin Spreadsheet.xlsx]OEI!R185C4</stp>
        <tr r="D185" s="1"/>
      </tp>
      <tp t="s">
        <v>EUR</v>
        <stp/>
        <stp>##V3_BDPV12</stp>
        <stp>ATO FP Equity</stp>
        <stp>CRNCY</stp>
        <stp>[Crispin Spreadsheet.xlsx]OEI!R91C4</stp>
        <tr r="D91" s="1"/>
      </tp>
      <tp t="s">
        <v>GBp</v>
        <stp/>
        <stp>##V3_BDPV12</stp>
        <stp>MTC LN Equity</stp>
        <stp>CRNCY</stp>
        <stp>[Crispin Spreadsheet.xlsx]OEI!R561C4</stp>
        <tr r="D561" s="1"/>
      </tp>
      <tp>
        <v>237.91</v>
        <stp/>
        <stp>##V3_BDPV12</stp>
        <stp>URI US Equity</stp>
        <stp>PX_YEST_CLOSE</stp>
        <stp>[Crispin Spreadsheet.xlsx]OEI!R804C6</stp>
        <tr r="F804" s="1"/>
      </tp>
      <tp>
        <v>1175</v>
        <stp/>
        <stp>##V3_BDPV12</stp>
        <stp>IMI LN Equity</stp>
        <stp>PX_YEST_CLOSE</stp>
        <stp>[Crispin Spreadsheet.xlsx]OEI!R526C6</stp>
        <tr r="F526" s="1"/>
      </tp>
      <tp>
        <v>8.4000000000000005E-2</v>
        <stp/>
        <stp>##V3_BDPV12</stp>
        <stp>MLX AU Equity</stp>
        <stp>PX_YEST_CLOSE</stp>
        <stp>[Crispin Spreadsheet.xlsx]OEI!R20C6</stp>
        <tr r="F20" s="1"/>
      </tp>
      <tp>
        <v>13.77</v>
        <stp/>
        <stp>##V3_BDPV12</stp>
        <stp>CNP FP Equity</stp>
        <stp>PX_YEST_CLOSE</stp>
        <stp>[Crispin Spreadsheet.xlsx]OEI!R99C6</stp>
        <tr r="F99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GBp</v>
        <stp/>
        <stp>##V3_BDPV12</stp>
        <stp>CPG LN Equity</stp>
        <stp>CRNCY</stp>
        <stp>[Crispin Spreadsheet.xlsx]OEI!R485C4</stp>
        <tr r="D485" s="1"/>
      </tp>
      <tp t="s">
        <v>EUR</v>
        <stp/>
        <stp>##V3_BDPV12</stp>
        <stp>BAR BB Equity</stp>
        <stp>CRNCY</stp>
        <stp>[Crispin Spreadsheet.xlsx]OEI!R36C4</stp>
        <tr r="D36" s="1"/>
      </tp>
      <tp>
        <v>30.475000000000001</v>
        <stp/>
        <stp>##V3_BDPV12</stp>
        <stp>CIR LN Equity</stp>
        <stp>PX_YEST_CLOSE</stp>
        <stp>[Crispin Spreadsheet.xlsx]OEI!R482C6</stp>
        <tr r="F482" s="1"/>
      </tp>
      <tp>
        <v>4162.03</v>
        <stp/>
        <stp>##V3_BDPV12</stp>
        <stp>NVR US Equity</stp>
        <stp>PX_YEST_CLOSE</stp>
        <stp>[Crispin Spreadsheet.xlsx]OEI!R760C6</stp>
        <tr r="F760" s="1"/>
      </tp>
      <tp t="s">
        <v>AUD</v>
        <stp/>
        <stp>##V3_BDPV12</stp>
        <stp>BLD AU Equity</stp>
        <stp>CRNCY</stp>
        <stp>[Crispin Spreadsheet.xlsx]OEI!R15C4</stp>
        <tr r="D15" s="1"/>
      </tp>
      <tp>
        <v>140.30000000000001</v>
        <stp/>
        <stp>##V3_BDPV12</stp>
        <stp>MKS LN Equity</stp>
        <stp>PX_YEST_CLOSE</stp>
        <stp>[Crispin Spreadsheet.xlsx]OPE!R51C6</stp>
        <tr r="F51" s="7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GBp</v>
        <stp/>
        <stp>##V3_BDPV12</stp>
        <stp>SVS LN Equity</stp>
        <stp>CRNCY</stp>
        <stp>[Crispin Spreadsheet.xlsx]OEI!R603C4</stp>
        <tr r="D603" s="1"/>
      </tp>
      <tp t="s">
        <v>GBp</v>
        <stp/>
        <stp>##V3_BDPV12</stp>
        <stp>HSP LN Equity</stp>
        <stp>CRNCY</stp>
        <stp>[Crispin Spreadsheet.xlsx]OEI!R516C4</stp>
        <tr r="D516" s="1"/>
      </tp>
      <tp t="s">
        <v>ZAr</v>
        <stp/>
        <stp>##V3_BDPV12</stp>
        <stp>SSW SJ Equity</stp>
        <stp>CRNCY</stp>
        <stp>[Crispin Spreadsheet.xlsx]OEI!R372C4</stp>
        <tr r="D372" s="1"/>
      </tp>
      <tp t="s">
        <v>USD</v>
        <stp/>
        <stp>##V3_BDPV12</stp>
        <stp>ALV US Equity</stp>
        <stp>CRNCY</stp>
        <stp>[Crispin Spreadsheet.xlsx]OEI!R664C4</stp>
        <tr r="D664" s="1"/>
      </tp>
      <tp t="s">
        <v>GBp</v>
        <stp/>
        <stp>##V3_BDPV12</stp>
        <stp>BT/A LN Equity</stp>
        <stp>CRNCY</stp>
        <stp>[Crispin Spreadsheet.xlsx]OPE!R40C4</stp>
        <tr r="D40" s="7"/>
      </tp>
      <tp t="s">
        <v>GBp</v>
        <stp/>
        <stp>##V3_BDPV12</stp>
        <stp>TSTR LN Equity</stp>
        <stp>CRNCY</stp>
        <stp>[Crispin Spreadsheet.xlsx]OPE!R56C4</stp>
        <tr r="D56" s="7"/>
      </tp>
      <tp>
        <v>0.89166000000000001</v>
        <stp/>
        <stp>##V3_BDPV12</stp>
        <stp>EURGBp Curncy</stp>
        <stp>LAST_PRICE</stp>
        <stp>[Crispin Spreadsheet.xlsx]SWAN!R108C13</stp>
        <tr r="M108" s="3"/>
      </tp>
      <tp>
        <v>0.89166000000000001</v>
        <stp/>
        <stp>##V3_BDPV12</stp>
        <stp>EURGBp Curncy</stp>
        <stp>LAST_PRICE</stp>
        <stp>[Crispin Spreadsheet.xlsx]SWAN!R109C13</stp>
        <tr r="M109" s="3"/>
      </tp>
      <tp>
        <v>0.89166000000000001</v>
        <stp/>
        <stp>##V3_BDPV12</stp>
        <stp>EURGBp Curncy</stp>
        <stp>LAST_PRICE</stp>
        <stp>[Crispin Spreadsheet.xlsx]SWAN!R102C13</stp>
        <tr r="M102" s="3"/>
      </tp>
      <tp>
        <v>0.89166000000000001</v>
        <stp/>
        <stp>##V3_BDPV12</stp>
        <stp>EURGBp Curncy</stp>
        <stp>LAST_PRICE</stp>
        <stp>[Crispin Spreadsheet.xlsx]SWAN!R103C13</stp>
        <tr r="M103" s="3"/>
      </tp>
      <tp>
        <v>0.89166000000000001</v>
        <stp/>
        <stp>##V3_BDPV12</stp>
        <stp>EURGBp Curncy</stp>
        <stp>LAST_PRICE</stp>
        <stp>[Crispin Spreadsheet.xlsx]SWAN!R100C13</stp>
        <tr r="M100" s="3"/>
      </tp>
      <tp>
        <v>0.89166000000000001</v>
        <stp/>
        <stp>##V3_BDPV12</stp>
        <stp>EURGBp Curncy</stp>
        <stp>LAST_PRICE</stp>
        <stp>[Crispin Spreadsheet.xlsx]SWAN!R101C13</stp>
        <tr r="M101" s="3"/>
      </tp>
      <tp>
        <v>0.89166000000000001</v>
        <stp/>
        <stp>##V3_BDPV12</stp>
        <stp>EURGBp Curncy</stp>
        <stp>LAST_PRICE</stp>
        <stp>[Crispin Spreadsheet.xlsx]SWAN!R106C13</stp>
        <tr r="M106" s="3"/>
      </tp>
      <tp>
        <v>0.89166000000000001</v>
        <stp/>
        <stp>##V3_BDPV12</stp>
        <stp>EURGBp Curncy</stp>
        <stp>LAST_PRICE</stp>
        <stp>[Crispin Spreadsheet.xlsx]SWAN!R107C13</stp>
        <tr r="M107" s="3"/>
      </tp>
      <tp>
        <v>0.89166000000000001</v>
        <stp/>
        <stp>##V3_BDPV12</stp>
        <stp>EURGBp Curncy</stp>
        <stp>LAST_PRICE</stp>
        <stp>[Crispin Spreadsheet.xlsx]SWAN!R104C13</stp>
        <tr r="M104" s="3"/>
      </tp>
      <tp>
        <v>0.89166000000000001</v>
        <stp/>
        <stp>##V3_BDPV12</stp>
        <stp>EURGBp Curncy</stp>
        <stp>LAST_PRICE</stp>
        <stp>[Crispin Spreadsheet.xlsx]SWAN!R105C13</stp>
        <tr r="M105" s="3"/>
      </tp>
      <tp>
        <v>0.89166000000000001</v>
        <stp/>
        <stp>##V3_BDPV12</stp>
        <stp>EURGBp Curncy</stp>
        <stp>LAST_PRICE</stp>
        <stp>[Crispin Spreadsheet.xlsx]SWAN!R118C13</stp>
        <tr r="M118" s="3"/>
      </tp>
      <tp>
        <v>0.89166000000000001</v>
        <stp/>
        <stp>##V3_BDPV12</stp>
        <stp>EURGBp Curncy</stp>
        <stp>LAST_PRICE</stp>
        <stp>[Crispin Spreadsheet.xlsx]SWAN!R119C13</stp>
        <tr r="M119" s="3"/>
      </tp>
      <tp>
        <v>0.89166000000000001</v>
        <stp/>
        <stp>##V3_BDPV12</stp>
        <stp>EURGBp Curncy</stp>
        <stp>LAST_PRICE</stp>
        <stp>[Crispin Spreadsheet.xlsx]SWAN!R112C13</stp>
        <tr r="M112" s="3"/>
      </tp>
      <tp>
        <v>0.89166000000000001</v>
        <stp/>
        <stp>##V3_BDPV12</stp>
        <stp>EURGBp Curncy</stp>
        <stp>LAST_PRICE</stp>
        <stp>[Crispin Spreadsheet.xlsx]SWAN!R113C13</stp>
        <tr r="M113" s="3"/>
      </tp>
      <tp>
        <v>0.89166000000000001</v>
        <stp/>
        <stp>##V3_BDPV12</stp>
        <stp>EURGBp Curncy</stp>
        <stp>LAST_PRICE</stp>
        <stp>[Crispin Spreadsheet.xlsx]SWAN!R111C13</stp>
        <tr r="M111" s="3"/>
      </tp>
      <tp>
        <v>0.89166000000000001</v>
        <stp/>
        <stp>##V3_BDPV12</stp>
        <stp>EURGBp Curncy</stp>
        <stp>LAST_PRICE</stp>
        <stp>[Crispin Spreadsheet.xlsx]SWAN!R117C13</stp>
        <tr r="M117" s="3"/>
      </tp>
      <tp>
        <v>0.89166000000000001</v>
        <stp/>
        <stp>##V3_BDPV12</stp>
        <stp>EURGBp Curncy</stp>
        <stp>LAST_PRICE</stp>
        <stp>[Crispin Spreadsheet.xlsx]SWAN!R114C13</stp>
        <tr r="M114" s="3"/>
      </tp>
      <tp>
        <v>0.89166000000000001</v>
        <stp/>
        <stp>##V3_BDPV12</stp>
        <stp>EURGBp Curncy</stp>
        <stp>LAST_PRICE</stp>
        <stp>[Crispin Spreadsheet.xlsx]SWAN!R115C13</stp>
        <tr r="M115" s="3"/>
      </tp>
      <tp>
        <v>0.89166000000000001</v>
        <stp/>
        <stp>##V3_BDPV12</stp>
        <stp>EURGBp Curncy</stp>
        <stp>LAST_PRICE</stp>
        <stp>[Crispin Spreadsheet.xlsx]SWAN!R120C13</stp>
        <tr r="M120" s="3"/>
      </tp>
      <tp>
        <v>0.89166000000000001</v>
        <stp/>
        <stp>##V3_BDPV12</stp>
        <stp>EURGBp Curncy</stp>
        <stp>LAST_PRICE</stp>
        <stp>[Crispin Spreadsheet.xlsx]SWAN!R121C13</stp>
        <tr r="M121" s="3"/>
      </tp>
      <tp>
        <v>0.89166000000000001</v>
        <stp/>
        <stp>##V3_BDPV12</stp>
        <stp>EURGBp Curncy</stp>
        <stp>LAST_PRICE</stp>
        <stp>[Crispin Spreadsheet.xlsx]SWAN!R158C13</stp>
        <tr r="M158" s="3"/>
      </tp>
      <tp>
        <v>0.89166000000000001</v>
        <stp/>
        <stp>##V3_BDPV12</stp>
        <stp>EURGBp Curncy</stp>
        <stp>LAST_PRICE</stp>
        <stp>[Crispin Spreadsheet.xlsx]SWAN!R159C13</stp>
        <tr r="M159" s="3"/>
      </tp>
      <tp>
        <v>0.89166000000000001</v>
        <stp/>
        <stp>##V3_BDPV12</stp>
        <stp>EURGBp Curncy</stp>
        <stp>LAST_PRICE</stp>
        <stp>[Crispin Spreadsheet.xlsx]SWAN!R157C13</stp>
        <tr r="M157" s="3"/>
      </tp>
      <tp>
        <v>0.89166000000000001</v>
        <stp/>
        <stp>##V3_BDPV12</stp>
        <stp>EURGBp Curncy</stp>
        <stp>LAST_PRICE</stp>
        <stp>[Crispin Spreadsheet.xlsx]SWAN!R162C13</stp>
        <tr r="M162" s="3"/>
      </tp>
      <tp>
        <v>0.89166000000000001</v>
        <stp/>
        <stp>##V3_BDPV12</stp>
        <stp>EURGBp Curncy</stp>
        <stp>LAST_PRICE</stp>
        <stp>[Crispin Spreadsheet.xlsx]SWAN!R160C13</stp>
        <tr r="M160" s="3"/>
      </tp>
      <tp>
        <v>0.89166000000000001</v>
        <stp/>
        <stp>##V3_BDPV12</stp>
        <stp>EURGBp Curncy</stp>
        <stp>LAST_PRICE</stp>
        <stp>[Crispin Spreadsheet.xlsx]SWAN!R161C13</stp>
        <tr r="M161" s="3"/>
      </tp>
      <tp>
        <v>23.41</v>
        <stp/>
        <stp>##V3_BDPV12</stp>
        <stp>SIA Comdty</stp>
        <stp>PX_YEST_CLOSE</stp>
        <stp>[Crispin Spreadsheet.xlsx]OEI!R831C6</stp>
        <tr r="F831" s="1"/>
      </tp>
      <tp>
        <v>89</v>
        <stp/>
        <stp>##V3_BDPV12</stp>
        <stp>DG FP Equity</stp>
        <stp>PX_YEST_CLOSE</stp>
        <stp>[Crispin Spreadsheet.xlsx]OEI!R142C6</stp>
        <tr r="F142" s="1"/>
      </tp>
      <tp>
        <v>96.21</v>
        <stp/>
        <stp>##V3_BDPV12</stp>
        <stp>AGCO US Equity</stp>
        <stp>PX_YEST_CLOSE</stp>
        <stp>[Crispin Spreadsheet.xlsx]OPE!R61C6</stp>
        <tr r="F61" s="7"/>
      </tp>
      <tp>
        <v>7.1050000000000004</v>
        <stp/>
        <stp>##V3_BDPV12</stp>
        <stp>EURN BB Equity</stp>
        <stp>PX_YEST_CLOSE</stp>
        <stp>[Crispin Spreadsheet.xlsx]OEI!R38C6</stp>
        <tr r="F38" s="1"/>
      </tp>
      <tp>
        <v>342.39</v>
        <stp/>
        <stp>##V3_BDPV12</stp>
        <stp>MA US Equity</stp>
        <stp>PX_YEST_CLOSE</stp>
        <stp>[Crispin Spreadsheet.xlsx]OEI!R748C6</stp>
        <tr r="F748" s="1"/>
      </tp>
      <tp t="s">
        <v>CAD</v>
        <stp/>
        <stp>##V3_BDPV12</stp>
        <stp>ABX CN Equity</stp>
        <stp>CRNCY</stp>
        <stp>[Crispin Spreadsheet.xlsx]ALEG!R9C4</stp>
        <tr r="D9" s="5"/>
      </tp>
      <tp>
        <v>0.89166000000000001</v>
        <stp/>
        <stp>##V3_BDPV12</stp>
        <stp>EURGBP Curncy</stp>
        <stp>LAST_PRICE</stp>
        <stp>[Crispin Spreadsheet.xlsx]SWAN!R110C13</stp>
        <tr r="M110" s="3"/>
      </tp>
      <tp>
        <v>0.89166000000000001</v>
        <stp/>
        <stp>##V3_BDPV12</stp>
        <stp>EURGBP Curncy</stp>
        <stp>LAST_PRICE</stp>
        <stp>[Crispin Spreadsheet.xlsx]SWAN!R168C13</stp>
        <tr r="M168" s="3"/>
      </tp>
      <tp>
        <v>0.89166000000000001</v>
        <stp/>
        <stp>##V3_BDPV12</stp>
        <stp>EURGBP Curncy</stp>
        <stp>LAST_PRICE</stp>
        <stp>[Crispin Spreadsheet.xlsx]SWAN!R166C13</stp>
        <tr r="M166" s="3"/>
      </tp>
      <tp>
        <v>0.89166000000000001</v>
        <stp/>
        <stp>##V3_BDPV12</stp>
        <stp>EURGBP Curncy</stp>
        <stp>LAST_PRICE</stp>
        <stp>[Crispin Spreadsheet.xlsx]SWAN!R167C13</stp>
        <tr r="M167" s="3"/>
      </tp>
      <tp>
        <v>0.89166000000000001</v>
        <stp/>
        <stp>##V3_BDPV12</stp>
        <stp>EURGBP Curncy</stp>
        <stp>LAST_PRICE</stp>
        <stp>[Crispin Spreadsheet.xlsx]SWAN!R171C13</stp>
        <tr r="M171" s="3"/>
      </tp>
      <tp>
        <v>0.89166000000000001</v>
        <stp/>
        <stp>##V3_BDPV12</stp>
        <stp>EURGBP Curncy</stp>
        <stp>LAST_PRICE</stp>
        <stp>[Crispin Spreadsheet.xlsx]SWAN!R176C13</stp>
        <tr r="M176" s="3"/>
      </tp>
      <tp t="s">
        <v>EUR</v>
        <stp/>
        <stp>##V3_BDPV12</stp>
        <stp>UBI FP Equity</stp>
        <stp>CRNCY</stp>
        <stp>[Crispin Spreadsheet.xlsx]OEI!R138C4</stp>
        <tr r="D138" s="1"/>
      </tp>
      <tp t="s">
        <v>GBp</v>
        <stp/>
        <stp>##V3_BDPV12</stp>
        <stp>CRH LN Equity</stp>
        <stp>CRNCY</stp>
        <stp>[Crispin Spreadsheet.xlsx]OEI!R486C4</stp>
        <tr r="D486" s="1"/>
      </tp>
      <tp>
        <v>67.55</v>
        <stp/>
        <stp>##V3_BDPV12</stp>
        <stp>ERF FP Equity</stp>
        <stp>PX_YEST_CLOSE</stp>
        <stp>[Crispin Spreadsheet.xlsx]OEI!R106C6</stp>
        <tr r="F106" s="1"/>
      </tp>
      <tp t="s">
        <v>NOK</v>
        <stp/>
        <stp>##V3_BDPV12</stp>
        <stp>FRO NO Equity</stp>
        <stp>CRNCY</stp>
        <stp>[Crispin Spreadsheet.xlsx]OEI!R337C4</stp>
        <tr r="D337" s="1"/>
      </tp>
      <tp t="s">
        <v>GBp</v>
        <stp/>
        <stp>##V3_BDPV12</stp>
        <stp>RTO LN Equity</stp>
        <stp>CRNCY</stp>
        <stp>[Crispin Spreadsheet.xlsx]OEI!R590C4</stp>
        <tr r="D590" s="1"/>
      </tp>
      <tp t="s">
        <v>CHF</v>
        <stp/>
        <stp>##V3_BDPV12</stp>
        <stp>LHN SW Equity</stp>
        <stp>CRNCY</stp>
        <stp>[Crispin Spreadsheet.xlsx]OEI!R425C4</stp>
        <tr r="D425" s="1"/>
      </tp>
      <tp>
        <v>125.32</v>
        <stp/>
        <stp>##V3_BDPV12</stp>
        <stp>VOD LN Equity</stp>
        <stp>PX_YEST_CLOSE</stp>
        <stp>[Crispin Spreadsheet.xlsx]OEI!R635C6</stp>
        <tr r="F635" s="1"/>
      </tp>
      <tp t="s">
        <v>USD</v>
        <stp/>
        <stp>##V3_BDPV12</stp>
        <stp>BAC US Equity</stp>
        <stp>CRNCY</stp>
        <stp>[Crispin Spreadsheet.xlsx]OEI!R668C4</stp>
        <tr r="D668" s="1"/>
      </tp>
      <tp>
        <v>268</v>
        <stp/>
        <stp>##V3_BDPV12</stp>
        <stp>WMH LN Equity</stp>
        <stp>PX_YEST_CLOSE</stp>
        <stp>[Crispin Spreadsheet.xlsx]OEI!R637C6</stp>
        <tr r="F637" s="1"/>
      </tp>
      <tp>
        <v>8.6199999999999992</v>
        <stp/>
        <stp>##V3_BDPV12</stp>
        <stp>ENI IM Equity</stp>
        <stp>PX_YEST_CLOSE</stp>
        <stp>[Crispin Spreadsheet.xlsx]OEI!R247C6</stp>
        <tr r="F247" s="1"/>
      </tp>
      <tp>
        <v>105.86</v>
        <stp/>
        <stp>##V3_BDPV12</stp>
        <stp>XPO US Equity</stp>
        <stp>PX_YEST_CLOSE</stp>
        <stp>[Crispin Spreadsheet.xlsx]OEI!R817C6</stp>
        <tr r="F817" s="1"/>
      </tp>
      <tp>
        <v>5053</v>
        <stp/>
        <stp>##V3_BDPV12</stp>
        <stp>RIO LN Equity</stp>
        <stp>PX_YEST_CLOSE</stp>
        <stp>[Crispin Spreadsheet.xlsx]OEI!R593C6</stp>
        <tr r="F593" s="1"/>
      </tp>
      <tp t="s">
        <v>GBp</v>
        <stp/>
        <stp>##V3_BDPV12</stp>
        <stp>IPF LN Equity</stp>
        <stp>CRNCY</stp>
        <stp>[Crispin Spreadsheet.xlsx]OEI!R534C4</stp>
        <tr r="D534" s="1"/>
      </tp>
      <tp>
        <v>1332.5</v>
        <stp/>
        <stp>##V3_BDPV12</stp>
        <stp>CCL LN Equity</stp>
        <stp>PX_YEST_CLOSE</stp>
        <stp>[Crispin Spreadsheet.xlsx]OEI!R479C6</stp>
        <tr r="F479" s="1"/>
      </tp>
      <tp>
        <v>327.2</v>
        <stp/>
        <stp>##V3_BDPV12</stp>
        <stp>DOM LN Equity</stp>
        <stp>PX_YEST_CLOSE</stp>
        <stp>[Crispin Spreadsheet.xlsx]OEI!R495C6</stp>
        <tr r="F495" s="1"/>
      </tp>
      <tp>
        <v>613</v>
        <stp/>
        <stp>##V3_BDPV12</stp>
        <stp>SMS LN Equity</stp>
        <stp>PX_YEST_CLOSE</stp>
        <stp>[Crispin Spreadsheet.xlsx]OEI!R607C6</stp>
        <tr r="F607" s="1"/>
      </tp>
      <tp t="s">
        <v>EUR</v>
        <stp/>
        <stp>##V3_BDPV12</stp>
        <stp>BNP FP Equity</stp>
        <stp>CRNCY</stp>
        <stp>[Crispin Spreadsheet.xlsx]OEI!R93C4</stp>
        <tr r="D93" s="1"/>
      </tp>
      <tp>
        <v>3.08</v>
        <stp/>
        <stp>##V3_BDPV12</stp>
        <stp>MTS AU Equity</stp>
        <stp>PX_YEST_CLOSE</stp>
        <stp>[Crispin Spreadsheet.xlsx]OEI!R21C6</stp>
        <tr r="F21" s="1"/>
      </tp>
      <tp t="s">
        <v>GBp</v>
        <stp/>
        <stp>##V3_BDPV12</stp>
        <stp>DRX LN Equity</stp>
        <stp>CRNCY</stp>
        <stp>[Crispin Spreadsheet.xlsx]OEI!R496C4</stp>
        <tr r="D496" s="1"/>
      </tp>
      <tp t="s">
        <v>EUR</v>
        <stp/>
        <stp>##V3_BDPV12</stp>
        <stp>AKE FP Equity</stp>
        <stp>CRNCY</stp>
        <stp>[Crispin Spreadsheet.xlsx]OEI!R90C4</stp>
        <tr r="D90" s="1"/>
      </tp>
      <tp t="s">
        <v>EUR</v>
        <stp/>
        <stp>##V3_BDPV12</stp>
        <stp>BAS GY Equity</stp>
        <stp>CRNCY</stp>
        <stp>[Crispin Spreadsheet.xlsx]OEI!R152C4</stp>
        <tr r="D152" s="1"/>
      </tp>
      <tp>
        <v>281</v>
        <stp/>
        <stp>##V3_BDPV12</stp>
        <stp>VLX LN Equity</stp>
        <stp>PX_YEST_CLOSE</stp>
        <stp>[Crispin Spreadsheet.xlsx]OEI!R636C6</stp>
        <tr r="F636" s="1"/>
      </tp>
      <tp t="s">
        <v>GBp</v>
        <stp/>
        <stp>##V3_BDPV12</stp>
        <stp>SRP LN Equity</stp>
        <stp>CRNCY</stp>
        <stp>[Crispin Spreadsheet.xlsx]OEI!R606C4</stp>
        <tr r="D606" s="1"/>
      </tp>
      <tp t="s">
        <v>EUR</v>
        <stp/>
        <stp>##V3_BDPV12</stp>
        <stp>VIV FP Equity</stp>
        <stp>CRNCY</stp>
        <stp>[Crispin Spreadsheet.xlsx]OEI!R143C4</stp>
        <tr r="D143" s="1"/>
      </tp>
      <tp t="s">
        <v>GBp</v>
        <stp/>
        <stp>##V3_BDPV12</stp>
        <stp>ITV LN Equity</stp>
        <stp>CRNCY</stp>
        <stp>[Crispin Spreadsheet.xlsx]OEI!R540C4</stp>
        <tr r="D540" s="1"/>
      </tp>
      <tp t="s">
        <v>USD</v>
        <stp/>
        <stp>##V3_BDPV12</stp>
        <stp>DHT US Equity</stp>
        <stp>CRNCY</stp>
        <stp>[Crispin Spreadsheet.xlsx]OEI!R691C4</stp>
        <tr r="D691" s="1"/>
      </tp>
      <tp t="s">
        <v>NIKKEI 225  (OSE) Dec20</v>
        <stp/>
        <stp>##V3_BDPV12</stp>
        <stp>NKA Index</stp>
        <stp>NAME</stp>
        <stp>[Crispin Spreadsheet.xlsx]OEI!R259C5</stp>
        <tr r="E259" s="1"/>
      </tp>
      <tp>
        <v>124.1</v>
        <stp/>
        <stp>##V3_BDPV12</stp>
        <stp>BT/A LN Equity</stp>
        <stp>LAST_PRICE</stp>
        <stp>[Crispin Spreadsheet.xlsx]OPE!R40C7</stp>
        <tr r="G40" s="7"/>
      </tp>
      <tp>
        <v>1225.9939999999999</v>
        <stp/>
        <stp>##V3_BDPV12</stp>
        <stp>MXEF Index</stp>
        <stp>PX_YEST_CLOSE</stp>
        <stp>[Crispin Spreadsheet.xlsx]OEI!R836C6</stp>
        <tr r="F836" s="1"/>
      </tp>
      <tp t="s">
        <v>USD</v>
        <stp/>
        <stp>##V3_BDPV12</stp>
        <stp>RTYA Index</stp>
        <stp>CRNCY</stp>
        <stp>[Crispin Spreadsheet.xlsx]OEI!R644C4</stp>
        <tr r="D644" s="1"/>
      </tp>
      <tp t="s">
        <v>EUR</v>
        <stp/>
        <stp>##V3_BDPV12</stp>
        <stp>CE IM Equity</stp>
        <stp>CRNCY</stp>
        <stp>[Crispin Spreadsheet.xlsx]OEI!R245C4</stp>
        <tr r="D245" s="1"/>
      </tp>
      <tp>
        <v>38.93</v>
        <stp/>
        <stp>##V3_BDPV12</stp>
        <stp>FL US Equity</stp>
        <stp>PX_YEST_CLOSE</stp>
        <stp>[Crispin Spreadsheet.xlsx]OEI!R710C6</stp>
        <tr r="F710" s="1"/>
      </tp>
      <tp>
        <v>958.30000000000007</v>
        <stp/>
        <stp>##V3_BDPV12</stp>
        <stp>PLA Comdty</stp>
        <stp>PX_YEST_CLOSE</stp>
        <stp>[Crispin Spreadsheet.xlsx]OEI!R832C6</stp>
        <tr r="F832" s="1"/>
      </tp>
      <tp t="s">
        <v>EUR</v>
        <stp/>
        <stp>##V3_BDPV12</stp>
        <stp>SK FP Equity</stp>
        <stp>CRNCY</stp>
        <stp>[Crispin Spreadsheet.xlsx]OEI!R128C4</stp>
        <tr r="D128" s="1"/>
      </tp>
      <tp t="s">
        <v>EUR</v>
        <stp/>
        <stp>##V3_BDPV12</stp>
        <stp>RI FP Equity</stp>
        <stp>CRNCY</stp>
        <stp>[Crispin Spreadsheet.xlsx]OEI!R119C4</stp>
        <tr r="D119" s="1"/>
      </tp>
      <tp t="s">
        <v>GBp</v>
        <stp/>
        <stp>##V3_BDPV12</stp>
        <stp>FRAS LN Equity</stp>
        <stp>CRNCY</stp>
        <stp>[Crispin Spreadsheet.xlsx]OPE!R44C4</stp>
        <tr r="D44" s="7"/>
      </tp>
      <tp>
        <v>11.916499999999999</v>
        <stp/>
        <stp>##V3_BDPV12</stp>
        <stp>GBPNOK Curncy</stp>
        <stp>PX_YEST_CLOSE</stp>
        <stp>[Crispin Spreadsheet.xlsx]OPUS!R38C26</stp>
        <tr r="Z38" s="6"/>
      </tp>
      <tp>
        <v>11.916499999999999</v>
        <stp/>
        <stp>##V3_BDPV12</stp>
        <stp>GBPNOK Curncy</stp>
        <stp>PX_YEST_CLOSE</stp>
        <stp>[Crispin Spreadsheet.xlsx]OPUS!R37C26</stp>
        <tr r="Z37" s="6"/>
      </tp>
      <tp>
        <v>11.916499999999999</v>
        <stp/>
        <stp>##V3_BDPV12</stp>
        <stp>GBPNOK Curncy</stp>
        <stp>PX_YEST_CLOSE</stp>
        <stp>[Crispin Spreadsheet.xlsx]OPUS!R36C26</stp>
        <tr r="Z36" s="6"/>
      </tp>
      <tp>
        <v>139.60499999999999</v>
        <stp/>
        <stp>##V3_BDPV12</stp>
        <stp>GBPJPY Curncy</stp>
        <stp>PX_YEST_CLOSE</stp>
        <stp>[Crispin Spreadsheet.xlsx]OPUS!R30C26</stp>
        <tr r="Z30" s="6"/>
      </tp>
      <tp>
        <v>139.60499999999999</v>
        <stp/>
        <stp>##V3_BDPV12</stp>
        <stp>GBPJPY Curncy</stp>
        <stp>PX_YEST_CLOSE</stp>
        <stp>[Crispin Spreadsheet.xlsx]OPUS!R29C26</stp>
        <tr r="Z29" s="6"/>
      </tp>
      <tp t="s">
        <v>GBp</v>
        <stp/>
        <stp>##V3_BDPV12</stp>
        <stp>UU/ LN Equity</stp>
        <stp>CRNCY</stp>
        <stp>[Crispin Spreadsheet.xlsx]OEI!R632C4</stp>
        <tr r="D632" s="1"/>
      </tp>
      <tp t="s">
        <v>GBp</v>
        <stp/>
        <stp>##V3_BDPV12</stp>
        <stp>RR/ LN Equity</stp>
        <stp>CRNCY</stp>
        <stp>[Crispin Spreadsheet.xlsx]OEI!R595C4</stp>
        <tr r="D595" s="1"/>
      </tp>
      <tp>
        <v>8.3646999999999991</v>
        <stp/>
        <stp>##V3_BDPV12</stp>
        <stp>GBPDKK Curncy</stp>
        <stp>PX_YEST_CLOSE</stp>
        <stp>[Crispin Spreadsheet.xlsx]OPUS!R16C26</stp>
        <tr r="Z16" s="6"/>
      </tp>
      <tp>
        <v>1.1238999999999999</v>
        <stp/>
        <stp>##V3_BDPV12</stp>
        <stp>GBPEUR Curncy</stp>
        <stp>PX_YEST_CLOSE</stp>
        <stp>[Crispin Spreadsheet.xlsx]OPUS!R25C26</stp>
        <tr r="Z25" s="6"/>
      </tp>
      <tp>
        <v>1.1238999999999999</v>
        <stp/>
        <stp>##V3_BDPV12</stp>
        <stp>GBPEUR Curncy</stp>
        <stp>PX_YEST_CLOSE</stp>
        <stp>[Crispin Spreadsheet.xlsx]OPUS!R26C26</stp>
        <tr r="Z26" s="6"/>
      </tp>
      <tp>
        <v>1.1238999999999999</v>
        <stp/>
        <stp>##V3_BDPV12</stp>
        <stp>GBPEUR Curncy</stp>
        <stp>PX_YEST_CLOSE</stp>
        <stp>[Crispin Spreadsheet.xlsx]OPUS!R22C26</stp>
        <tr r="Z22" s="6"/>
      </tp>
      <tp>
        <v>1.1238999999999999</v>
        <stp/>
        <stp>##V3_BDPV12</stp>
        <stp>GBPEUR Curncy</stp>
        <stp>PX_YEST_CLOSE</stp>
        <stp>[Crispin Spreadsheet.xlsx]OPUS!R33C26</stp>
        <tr r="Z33" s="6"/>
      </tp>
      <tp>
        <v>1.738</v>
        <stp/>
        <stp>##V3_BDPV12</stp>
        <stp>GBPCAD Curncy</stp>
        <stp>PX_YEST_CLOSE</stp>
        <stp>[Crispin Spreadsheet.xlsx]OPUS!R12C26</stp>
        <tr r="Z12" s="6"/>
      </tp>
      <tp>
        <v>1.738</v>
        <stp/>
        <stp>##V3_BDPV12</stp>
        <stp>GBPCAD Curncy</stp>
        <stp>PX_YEST_CLOSE</stp>
        <stp>[Crispin Spreadsheet.xlsx]OPUS!R13C26</stp>
        <tr r="Z13" s="6"/>
      </tp>
      <tp>
        <v>20.3079</v>
        <stp/>
        <stp>##V3_BDPV12</stp>
        <stp>GBPZAr Curncy</stp>
        <stp>PX_YEST_CLOSE</stp>
        <stp>[Crispin Spreadsheet.xlsx]OPUS!R41C26</stp>
        <tr r="Z41" s="6"/>
      </tp>
      <tp>
        <v>20.3079</v>
        <stp/>
        <stp>##V3_BDPV12</stp>
        <stp>GBPZAr Curncy</stp>
        <stp>PX_YEST_CLOSE</stp>
        <stp>[Crispin Spreadsheet.xlsx]OPUS!R42C26</stp>
        <tr r="Z42" s="6"/>
      </tp>
      <tp>
        <v>1.54728</v>
        <stp/>
        <stp>##V3_BDPV12</stp>
        <stp>EURCAD Curncy</stp>
        <stp>LAST_PRICE</stp>
        <stp>[Crispin Spreadsheet.xlsx]SWAN!R178C13</stp>
        <tr r="M178" s="3"/>
      </tp>
      <tp>
        <v>1.3343</v>
        <stp/>
        <stp>##V3_BDPV12</stp>
        <stp>GBPUSD Curncy</stp>
        <stp>PX_YEST_CLOSE</stp>
        <stp>[Crispin Spreadsheet.xlsx]OPUS!R19C26</stp>
        <tr r="Z19" s="6"/>
      </tp>
      <tp>
        <v>1.3343</v>
        <stp/>
        <stp>##V3_BDPV12</stp>
        <stp>GBPUSD Curncy</stp>
        <stp>PX_YEST_CLOSE</stp>
        <stp>[Crispin Spreadsheet.xlsx]OPUS!R67C26</stp>
        <tr r="Z67" s="6"/>
      </tp>
      <tp>
        <v>1.3343</v>
        <stp/>
        <stp>##V3_BDPV12</stp>
        <stp>GBPUSD Curncy</stp>
        <stp>PX_YEST_CLOSE</stp>
        <stp>[Crispin Spreadsheet.xlsx]OPUS!R73C26</stp>
        <tr r="Z73" s="6"/>
      </tp>
      <tp>
        <v>1.3343</v>
        <stp/>
        <stp>##V3_BDPV12</stp>
        <stp>GBPUSD Curncy</stp>
        <stp>PX_YEST_CLOSE</stp>
        <stp>[Crispin Spreadsheet.xlsx]OPUS!R76C26</stp>
        <tr r="Z76" s="6"/>
      </tp>
      <tp>
        <v>1.3343</v>
        <stp/>
        <stp>##V3_BDPV12</stp>
        <stp>GBPUSD Curncy</stp>
        <stp>PX_YEST_CLOSE</stp>
        <stp>[Crispin Spreadsheet.xlsx]OPUS!R77C26</stp>
        <tr r="Z77" s="6"/>
      </tp>
      <tp>
        <v>1.3343</v>
        <stp/>
        <stp>##V3_BDPV12</stp>
        <stp>GBPUSD Curncy</stp>
        <stp>PX_YEST_CLOSE</stp>
        <stp>[Crispin Spreadsheet.xlsx]OPUS!R74C26</stp>
        <tr r="Z74" s="6"/>
      </tp>
      <tp>
        <v>1.3343</v>
        <stp/>
        <stp>##V3_BDPV12</stp>
        <stp>GBPUSD Curncy</stp>
        <stp>PX_YEST_CLOSE</stp>
        <stp>[Crispin Spreadsheet.xlsx]OPUS!R75C26</stp>
        <tr r="Z75" s="6"/>
      </tp>
      <tp>
        <v>1.3343</v>
        <stp/>
        <stp>##V3_BDPV12</stp>
        <stp>GBPUSD Curncy</stp>
        <stp>PX_YEST_CLOSE</stp>
        <stp>[Crispin Spreadsheet.xlsx]OPUS!R78C26</stp>
        <tr r="Z78" s="6"/>
      </tp>
      <tp>
        <v>1.3343</v>
        <stp/>
        <stp>##V3_BDPV12</stp>
        <stp>GBPUSD Curncy</stp>
        <stp>PX_YEST_CLOSE</stp>
        <stp>[Crispin Spreadsheet.xlsx]OPUS!R79C26</stp>
        <tr r="Z79" s="6"/>
      </tp>
      <tp>
        <v>1.3343</v>
        <stp/>
        <stp>##V3_BDPV12</stp>
        <stp>GBPUSD Curncy</stp>
        <stp>PX_YEST_CLOSE</stp>
        <stp>[Crispin Spreadsheet.xlsx]OPUS!R55C26</stp>
        <tr r="Z55" s="6"/>
      </tp>
      <tp>
        <v>1.3343</v>
        <stp/>
        <stp>##V3_BDPV12</stp>
        <stp>GBPUSD Curncy</stp>
        <stp>PX_YEST_CLOSE</stp>
        <stp>[Crispin Spreadsheet.xlsx]OPUS!R58C26</stp>
        <tr r="Z58" s="6"/>
      </tp>
      <tp>
        <v>1.3343</v>
        <stp/>
        <stp>##V3_BDPV12</stp>
        <stp>GBPUSD Curncy</stp>
        <stp>PX_YEST_CLOSE</stp>
        <stp>[Crispin Spreadsheet.xlsx]OPUS!R80C26</stp>
        <tr r="Z80" s="6"/>
      </tp>
      <tp>
        <v>11.434799999999999</v>
        <stp/>
        <stp>##V3_BDPV12</stp>
        <stp>GBPSEK Curncy</stp>
        <stp>PX_YEST_CLOSE</stp>
        <stp>[Crispin Spreadsheet.xlsx]OPUS!R45C26</stp>
        <tr r="Z45" s="6"/>
      </tp>
      <tp>
        <v>163.80000000000001</v>
        <stp/>
        <stp>##V3_BDPV12</stp>
        <stp>DNB NO Equity</stp>
        <stp>PX_YEST_CLOSE</stp>
        <stp>[Crispin Spreadsheet.xlsx]OEI!R336C6</stp>
        <tr r="F336" s="1"/>
      </tp>
      <tp t="s">
        <v>EUR</v>
        <stp/>
        <stp>##V3_BDPV12</stp>
        <stp>BEI GY Equity</stp>
        <stp>CRNCY</stp>
        <stp>[Crispin Spreadsheet.xlsx]OEI!R155C4</stp>
        <tr r="D155" s="1"/>
      </tp>
      <tp t="s">
        <v>USD</v>
        <stp/>
        <stp>##V3_BDPV12</stp>
        <stp>DHI US Equity</stp>
        <stp>CRNCY</stp>
        <stp>[Crispin Spreadsheet.xlsx]OEI!R692C4</stp>
        <tr r="D692" s="1"/>
      </tp>
      <tp>
        <v>26.3</v>
        <stp/>
        <stp>##V3_BDPV12</stp>
        <stp>POG LN Equity</stp>
        <stp>PX_YEST_CLOSE</stp>
        <stp>[Crispin Spreadsheet.xlsx]OEI!R576C6</stp>
        <tr r="F576" s="1"/>
      </tp>
      <tp>
        <v>147.93</v>
        <stp/>
        <stp>##V3_BDPV12</stp>
        <stp>PPG US Equity</stp>
        <stp>PX_YEST_CLOSE</stp>
        <stp>[Crispin Spreadsheet.xlsx]OEI!R774C6</stp>
        <tr r="F774" s="1"/>
      </tp>
      <tp t="s">
        <v>GBp</v>
        <stp/>
        <stp>##V3_BDPV12</stp>
        <stp>PSN LN Equity</stp>
        <stp>CRNCY</stp>
        <stp>[Crispin Spreadsheet.xlsx]OEI!R574C4</stp>
        <tr r="D574" s="1"/>
      </tp>
      <tp>
        <v>26.3</v>
        <stp/>
        <stp>##V3_BDPV12</stp>
        <stp>TOD IM Equity</stp>
        <stp>PX_YEST_CLOSE</stp>
        <stp>[Crispin Spreadsheet.xlsx]OEI!R255C6</stp>
        <tr r="F255" s="1"/>
      </tp>
      <tp t="s">
        <v>USD</v>
        <stp/>
        <stp>##V3_BDPV12</stp>
        <stp>IBM US Equity</stp>
        <stp>CRNCY</stp>
        <stp>[Crispin Spreadsheet.xlsx]OEI!R728C4</stp>
        <tr r="D728" s="1"/>
      </tp>
      <tp t="s">
        <v>GBp</v>
        <stp/>
        <stp>##V3_BDPV12</stp>
        <stp>HUM LN Equity</stp>
        <stp>CRNCY</stp>
        <stp>[Crispin Spreadsheet.xlsx]OEI!R522C4</stp>
        <tr r="D522" s="1"/>
      </tp>
      <tp t="s">
        <v>USD</v>
        <stp/>
        <stp>##V3_BDPV12</stp>
        <stp>RCL US Equity</stp>
        <stp>CRNCY</stp>
        <stp>[Crispin Spreadsheet.xlsx]OEI!R779C4</stp>
        <tr r="D779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>
        <v>2.38</v>
        <stp/>
        <stp>##V3_BDPV12</stp>
        <stp>GMA AU Equity</stp>
        <stp>PX_YEST_CLOSE</stp>
        <stp>[Crispin Spreadsheet.xlsx]OEI!R18C6</stp>
        <tr r="F18" s="1"/>
      </tp>
      <tp t="s">
        <v>USD</v>
        <stp/>
        <stp>##V3_BDPV12</stp>
        <stp>BMA US Equity</stp>
        <stp>CRNCY</stp>
        <stp>[Crispin Spreadsheet.xlsx]OEI!R667C4</stp>
        <tr r="D667" s="1"/>
      </tp>
      <tp t="s">
        <v>USD</v>
        <stp/>
        <stp>##V3_BDPV12</stp>
        <stp>CNA US Equity</stp>
        <stp>CRNCY</stp>
        <stp>[Crispin Spreadsheet.xlsx]OEI!R684C4</stp>
        <tr r="D684" s="1"/>
      </tp>
      <tp t="s">
        <v>USD</v>
        <stp/>
        <stp>##V3_BDPV12</stp>
        <stp>CMG US Equity</stp>
        <stp>CRNCY</stp>
        <stp>[Crispin Spreadsheet.xlsx]OEI!R677C4</stp>
        <tr r="D677" s="1"/>
      </tp>
      <tp t="s">
        <v>USD</v>
        <stp/>
        <stp>##V3_BDPV12</stp>
        <stp>TIF US Equity</stp>
        <stp>CRNCY</stp>
        <stp>[Crispin Spreadsheet.xlsx]OEI!R793C4</stp>
        <tr r="D793" s="1"/>
      </tp>
      <tp>
        <v>42.87</v>
        <stp/>
        <stp>##V3_BDPV12</stp>
        <stp>ALO FP Equity</stp>
        <stp>PX_YEST_CLOSE</stp>
        <stp>[Crispin Spreadsheet.xlsx]OEI!R89C6</stp>
        <tr r="F89" s="1"/>
      </tp>
      <tp t="s">
        <v>GBp</v>
        <stp/>
        <stp>##V3_BDPV12</stp>
        <stp>SSE LN Equity</stp>
        <stp>CRNCY</stp>
        <stp>[Crispin Spreadsheet.xlsx]OEI!R614C4</stp>
        <tr r="D614" s="1"/>
      </tp>
      <tp t="s">
        <v>GBp</v>
        <stp/>
        <stp>##V3_BDPV12</stp>
        <stp>LSE LN Equity</stp>
        <stp>CRNCY</stp>
        <stp>[Crispin Spreadsheet.xlsx]OEI!R554C4</stp>
        <tr r="D554" s="1"/>
      </tp>
      <tp>
        <v>31.41</v>
        <stp/>
        <stp>##V3_BDPV12</stp>
        <stp>STM FP Equity</stp>
        <stp>PX_YEST_CLOSE</stp>
        <stp>[Crispin Spreadsheet.xlsx]OEI!R133C6</stp>
        <tr r="F133" s="1"/>
      </tp>
      <tp>
        <v>373.4</v>
        <stp/>
        <stp>##V3_BDPV12</stp>
        <stp>YAR NO Equity</stp>
        <stp>PX_YEST_CLOSE</stp>
        <stp>[Crispin Spreadsheet.xlsx]OEI!R349C6</stp>
        <tr r="F349" s="1"/>
      </tp>
      <tp>
        <v>3638.2</v>
        <stp/>
        <stp>##V3_BDPV12</stp>
        <stp>SPA Index</stp>
        <stp>LAST_PRICE</stp>
        <stp>[Crispin Spreadsheet.xlsx]OEI!R643C7</stp>
        <tr r="G643" s="1"/>
      </tp>
      <tp>
        <v>26.87</v>
        <stp/>
        <stp>##V3_BDPV12</stp>
        <stp>GPS US Equity</stp>
        <stp>PX_YEST_CLOSE</stp>
        <stp>[Crispin Spreadsheet.xlsx]OEI!R714C6</stp>
        <tr r="F714" s="1"/>
      </tp>
      <tp>
        <v>36.68</v>
        <stp/>
        <stp>##V3_BDPV12</stp>
        <stp>TUP US Equity</stp>
        <stp>PX_YEST_CLOSE</stp>
        <stp>[Crispin Spreadsheet.xlsx]OEI!R801C6</stp>
        <tr r="F801" s="1"/>
      </tp>
      <tp>
        <v>0.1195</v>
        <stp/>
        <stp>##V3_BDPV12</stp>
        <stp>BCP PL Equity</stp>
        <stp>PX_YEST_CLOSE</stp>
        <stp>[Crispin Spreadsheet.xlsx]OEI!R358C6</stp>
        <tr r="F358" s="1"/>
      </tp>
      <tp t="s">
        <v>EUR</v>
        <stp/>
        <stp>##V3_BDPV12</stp>
        <stp>ENX FP Equity</stp>
        <stp>CRNCY</stp>
        <stp>[Crispin Spreadsheet.xlsx]OEI!R107C4</stp>
        <tr r="D107" s="1"/>
      </tp>
      <tp t="s">
        <v>USD</v>
        <stp/>
        <stp>##V3_BDPV12</stp>
        <stp>KNX US Equity</stp>
        <stp>CRNCY</stp>
        <stp>[Crispin Spreadsheet.xlsx]OEI!R734C4</stp>
        <tr r="D734" s="1"/>
      </tp>
      <tp>
        <v>1081</v>
        <stp/>
        <stp>##V3_BDPV12</stp>
        <stp>III LN Equity</stp>
        <stp>PX_YEST_CLOSE</stp>
        <stp>[Crispin Spreadsheet.xlsx]OPE!R37C6</stp>
        <tr r="F37" s="7"/>
      </tp>
      <tp t="s">
        <v>USD</v>
        <stp/>
        <stp>##V3_BDPV12</stp>
        <stp>WHR US Equity</stp>
        <stp>CRNCY</stp>
        <stp>[Crispin Spreadsheet.xlsx]OEI!R812C4</stp>
        <tr r="D812" s="1"/>
      </tp>
      <tp>
        <v>37.630000000000003</v>
        <stp/>
        <stp>##V3_BDPV12</stp>
        <stp>NHY NO Equity</stp>
        <stp>PX_YEST_CLOSE</stp>
        <stp>[Crispin Spreadsheet.xlsx]OEI!R340C6</stp>
        <tr r="F340" s="1"/>
      </tp>
      <tp t="s">
        <v>AUD</v>
        <stp/>
        <stp>##V3_BDPV12</stp>
        <stp>CBA AU Equity</stp>
        <stp>CRNCY</stp>
        <stp>[Crispin Spreadsheet.xlsx]OEI!R16C4</stp>
        <tr r="D16" s="1"/>
      </tp>
      <tp>
        <v>617.5</v>
        <stp/>
        <stp>##V3_BDPV12</stp>
        <stp>W A Comdty</stp>
        <stp>PX_YEST_CLOSE</stp>
        <stp>[Crispin Spreadsheet.xlsx]OEI!R833C6</stp>
        <tr r="F833" s="1"/>
      </tp>
      <tp>
        <v>134.93</v>
        <stp/>
        <stp>##V3_BDPV12</stp>
        <stp>G A Comdty</stp>
        <stp>PX_YEST_CLOSE</stp>
        <stp>[Crispin Spreadsheet.xlsx]OEI!R823C6</stp>
        <tr r="F823" s="1"/>
      </tp>
      <tp>
        <v>158</v>
        <stp/>
        <stp>##V3_BDPV12</stp>
        <stp>8848 JT Equity</stp>
        <stp>LAST_PRICE</stp>
        <stp>[Crispin Spreadsheet.xlsx]OPE!R23C7</stp>
        <tr r="G23" s="7"/>
      </tp>
      <tp t="s">
        <v>GBp</v>
        <stp/>
        <stp>##V3_BDPV12</stp>
        <stp>TPK LN Equity</stp>
        <stp>CRNCY</stp>
        <stp>[Crispin Spreadsheet.xlsx]OEI!R626C4</stp>
        <tr r="D626" s="1"/>
      </tp>
      <tp>
        <v>13.093999999999999</v>
        <stp/>
        <stp>##V3_BDPV12</stp>
        <stp>FCA IM Equity</stp>
        <stp>PX_YEST_CLOSE</stp>
        <stp>[Crispin Spreadsheet.xlsx]OEI!R248C6</stp>
        <tr r="F248" s="1"/>
      </tp>
      <tp>
        <v>121.45</v>
        <stp/>
        <stp>##V3_BDPV12</stp>
        <stp>EMG LN Equity</stp>
        <stp>PX_YEST_CLOSE</stp>
        <stp>[Crispin Spreadsheet.xlsx]OEI!R555C6</stp>
        <tr r="F555" s="1"/>
      </tp>
      <tp t="s">
        <v>EUR</v>
        <stp/>
        <stp>##V3_BDPV12</stp>
        <stp>WLN FP Equity</stp>
        <stp>CRNCY</stp>
        <stp>[Crispin Spreadsheet.xlsx]OEI!R144C4</stp>
        <tr r="D144" s="1"/>
      </tp>
      <tp>
        <v>164.9</v>
        <stp/>
        <stp>##V3_BDPV12</stp>
        <stp>CNE LN Equity</stp>
        <stp>PX_YEST_CLOSE</stp>
        <stp>[Crispin Spreadsheet.xlsx]OEI!R476C6</stp>
        <tr r="F476" s="1"/>
      </tp>
      <tp>
        <v>11.53</v>
        <stp/>
        <stp>##V3_BDPV12</stp>
        <stp>HPE US Equity</stp>
        <stp>PX_YEST_CLOSE</stp>
        <stp>[Crispin Spreadsheet.xlsx]OEI!R725C6</stp>
        <tr r="F725" s="1"/>
      </tp>
      <tp>
        <v>17.45</v>
        <stp/>
        <stp>##V3_BDPV12</stp>
        <stp>ACE IM Equity</stp>
        <stp>PX_YEST_CLOSE</stp>
        <stp>[Crispin Spreadsheet.xlsx]OEI!R238C6</stp>
        <tr r="F238" s="1"/>
      </tp>
      <tp t="s">
        <v>AUD</v>
        <stp/>
        <stp>##V3_BDPV12</stp>
        <stp>MQG AU Equity</stp>
        <stp>CRNCY</stp>
        <stp>[Crispin Spreadsheet.xlsx]OEI!R19C4</stp>
        <tr r="D19" s="1"/>
      </tp>
      <tp>
        <v>93.5</v>
        <stp/>
        <stp>##V3_BDPV12</stp>
        <stp>AIR FP Equity</stp>
        <stp>PX_YEST_CLOSE</stp>
        <stp>[Crispin Spreadsheet.xlsx]OEI!R88C6</stp>
        <tr r="F88" s="1"/>
      </tp>
      <tp t="s">
        <v>CHF</v>
        <stp/>
        <stp>##V3_BDPV12</stp>
        <stp>ROG SW Equity</stp>
        <stp>CRNCY</stp>
        <stp>[Crispin Spreadsheet.xlsx]OEI!R430C4</stp>
        <tr r="D430" s="1"/>
      </tp>
      <tp t="s">
        <v>GBp</v>
        <stp/>
        <stp>##V3_BDPV12</stp>
        <stp>IWG LN Equity</stp>
        <stp>CRNCY</stp>
        <stp>[Crispin Spreadsheet.xlsx]OEI!R541C4</stp>
        <tr r="D541" s="1"/>
      </tp>
      <tp t="s">
        <v>USD</v>
        <stp/>
        <stp>##V3_BDPV12</stp>
        <stp>ELF US Equity</stp>
        <stp>CRNCY</stp>
        <stp>[Crispin Spreadsheet.xlsx]OEI!R697C4</stp>
        <tr r="D697" s="1"/>
      </tp>
      <tp t="s">
        <v>EUR</v>
        <stp/>
        <stp>##V3_BDPV12</stp>
        <stp>VIE FP Equity</stp>
        <stp>CRNCY</stp>
        <stp>[Crispin Spreadsheet.xlsx]OEI!R141C4</stp>
        <tr r="D141" s="1"/>
      </tp>
      <tp t="s">
        <v>USD</v>
        <stp/>
        <stp>##V3_BDPV12</stp>
        <stp>SNE US Equity</stp>
        <stp>CRNCY</stp>
        <stp>[Crispin Spreadsheet.xlsx]OEI!R785C4</stp>
        <tr r="D785" s="1"/>
      </tp>
      <tp t="s">
        <v>GBp</v>
        <stp/>
        <stp>##V3_BDPV12</stp>
        <stp>JSE LN Equity</stp>
        <stp>CRNCY</stp>
        <stp>[Crispin Spreadsheet.xlsx]OEI!R545C4</stp>
        <tr r="D545" s="1"/>
      </tp>
      <tp t="s">
        <v>GBp</v>
        <stp/>
        <stp>##V3_BDPV12</stp>
        <stp>EMG LN Equity</stp>
        <stp>CRNCY</stp>
        <stp>[Crispin Spreadsheet.xlsx]OPE!R50C4</stp>
        <tr r="D50" s="7"/>
      </tp>
      <tp>
        <v>6375.5</v>
        <stp/>
        <stp>##V3_BDPV12</stp>
        <stp>Z A Index</stp>
        <stp>LAST_PRICE</stp>
        <stp>[Crispin Spreadsheet.xlsx]OEI!R442C7</stp>
        <tr r="G442" s="1"/>
      </tp>
      <tp>
        <v>10488</v>
        <stp/>
        <stp>##V3_BDPV12</stp>
        <stp>SMA Index</stp>
        <stp>LAST_PRICE</stp>
        <stp>[Crispin Spreadsheet.xlsx]OEI!R412C7</stp>
        <tr r="G412" s="1"/>
      </tp>
      <tp>
        <v>1</v>
        <stp/>
        <stp>##V3_BDPV12</stp>
        <stp>EURSEK Curncy</stp>
        <stp>QUOTE_FACTOR</stp>
        <stp>[Crispin Spreadsheet.xlsx]OPE!R34C12</stp>
        <tr r="L34" s="7"/>
      </tp>
      <tp t="s">
        <v>GBp</v>
        <stp/>
        <stp>##V3_BDPV12</stp>
        <stp>DVO LN Equity</stp>
        <stp>CRNCY</stp>
        <stp>[Crispin Spreadsheet.xlsx]OPE!R41C4</stp>
        <tr r="D41" s="7"/>
      </tp>
      <tp>
        <v>638</v>
        <stp/>
        <stp>##V3_BDPV12</stp>
        <stp>KAZ LN Equity</stp>
        <stp>PX_YEST_CLOSE</stp>
        <stp>[Crispin Spreadsheet.xlsx]OEI!R549C6</stp>
        <tr r="F549" s="1"/>
      </tp>
      <tp t="s">
        <v>GBp</v>
        <stp/>
        <stp>##V3_BDPV12</stp>
        <stp>HUR LN Equity</stp>
        <stp>CRNCY</stp>
        <stp>[Crispin Spreadsheet.xlsx]OEI!R523C4</stp>
        <tr r="D523" s="1"/>
      </tp>
      <tp>
        <v>792</v>
        <stp/>
        <stp>##V3_BDPV12</stp>
        <stp>BOY LN Equity</stp>
        <stp>PX_YEST_CLOSE</stp>
        <stp>[Crispin Spreadsheet.xlsx]OEI!R467C6</stp>
        <tr r="F467" s="1"/>
      </tp>
      <tp>
        <v>7.1050000000000004</v>
        <stp/>
        <stp>##V3_BDPV12</stp>
        <stp>EURN BB Equity</stp>
        <stp>PX_YEST_CLOSE</stp>
        <stp>[Crispin Spreadsheet.xlsx]ALEG!R6C6</stp>
        <tr r="F6" s="5"/>
      </tp>
      <tp t="s">
        <v>EUR</v>
        <stp/>
        <stp>##V3_BDPV12</stp>
        <stp>SU FP Equity</stp>
        <stp>CRNCY</stp>
        <stp>[Crispin Spreadsheet.xlsx]OEI!R126C4</stp>
        <tr r="D126" s="1"/>
      </tp>
      <tp>
        <v>30.2</v>
        <stp/>
        <stp>##V3_BDPV12</stp>
        <stp>TUNG LN Equity</stp>
        <stp>PX_YEST_CLOSE</stp>
        <stp>[Crispin Spreadsheet.xlsx]OPE!R57C6</stp>
        <tr r="F57" s="7"/>
      </tp>
      <tp t="s">
        <v>EUR</v>
        <stp/>
        <stp>##V3_BDPV12</stp>
        <stp>UG FP Equity</stp>
        <stp>CRNCY</stp>
        <stp>[Crispin Spreadsheet.xlsx]OEI!R120C4</stp>
        <tr r="D120" s="1"/>
      </tp>
      <tp t="s">
        <v>EUR</v>
        <stp/>
        <stp>##V3_BDPV12</stp>
        <stp>IF IM Equity</stp>
        <stp>CRNCY</stp>
        <stp>[Crispin Spreadsheet.xlsx]OEI!R241C4</stp>
        <tr r="D241" s="1"/>
      </tp>
      <tp>
        <v>41</v>
        <stp/>
        <stp>##V3_BDPV12</stp>
        <stp>MO US Equity</stp>
        <stp>PX_YEST_CLOSE</stp>
        <stp>[Crispin Spreadsheet.xlsx]OEI!R655C6</stp>
        <tr r="F655" s="1"/>
      </tp>
      <tp t="s">
        <v>USD</v>
        <stp/>
        <stp>##V3_BDPV12</stp>
        <stp>T US Equity</stp>
        <stp>CRNCY</stp>
        <stp>[Crispin Spreadsheet.xlsx]OEI!R663C4</stp>
        <tr r="D663" s="1"/>
      </tp>
      <tp t="s">
        <v>ARS</v>
        <stp/>
        <stp>##V3_BDPV12</stp>
        <stp>ARARGE4502J2 Govt</stp>
        <stp>CRNCY</stp>
        <stp>[Crispin Spreadsheet.xlsx]OEI!R840C4</stp>
        <tr r="D840" s="1"/>
      </tp>
      <tp t="s">
        <v>USD</v>
        <stp/>
        <stp>##V3_BDPV12</stp>
        <stp>UA US Equity</stp>
        <stp>CRNCY</stp>
        <stp>[Crispin Spreadsheet.xlsx]OEI!R803C4</stp>
        <tr r="D803" s="1"/>
      </tp>
      <tp t="s">
        <v>JPY</v>
        <stp/>
        <stp>##V3_BDPV12</stp>
        <stp>JP1400091G59 Govt</stp>
        <stp>CRNCY</stp>
        <stp>[Crispin Spreadsheet.xlsx]OEI!R842C4</stp>
        <tr r="D842" s="1"/>
      </tp>
      <tp>
        <v>494.85</v>
        <stp/>
        <stp>##V3_BDPV12</stp>
        <stp>MC FP Equity</stp>
        <stp>PX_YEST_CLOSE</stp>
        <stp>[Crispin Spreadsheet.xlsx]OEI!R116C6</stp>
        <tr r="F116" s="1"/>
      </tp>
      <tp t="s">
        <v>GBp</v>
        <stp/>
        <stp>##V3_BDPV12</stp>
        <stp>BP/ LN Equity</stp>
        <stp>CRNCY</stp>
        <stp>[Crispin Spreadsheet.xlsx]OEI!R469C4</stp>
        <tr r="D469" s="1"/>
      </tp>
      <tp>
        <v>117.6</v>
        <stp/>
        <stp>##V3_BDPV12</stp>
        <stp>DC/ LN Equity</stp>
        <stp>PX_YEST_CLOSE</stp>
        <stp>[Crispin Spreadsheet.xlsx]OEI!R494C6</stp>
        <tr r="F494" s="1"/>
      </tp>
      <tp>
        <v>119.1</v>
        <stp/>
        <stp>##V3_BDPV12</stp>
        <stp>CAP FP Equity</stp>
        <stp>PX_YEST_CLOSE</stp>
        <stp>[Crispin Spreadsheet.xlsx]OEI!R95C6</stp>
        <tr r="F95" s="1"/>
      </tp>
      <tp>
        <v>277.5</v>
        <stp/>
        <stp>##V3_BDPV12</stp>
        <stp>KGF LN Equity</stp>
        <stp>PX_YEST_CLOSE</stp>
        <stp>[Crispin Spreadsheet.xlsx]OEI!R550C6</stp>
        <tr r="F550" s="1"/>
      </tp>
      <tp>
        <v>2128</v>
        <stp/>
        <stp>##V3_BDPV12</stp>
        <stp>ABF LN Equity</stp>
        <stp>PX_YEST_CLOSE</stp>
        <stp>[Crispin Spreadsheet.xlsx]OEI!R455C6</stp>
        <tr r="F455" s="1"/>
      </tp>
      <tp>
        <v>14.12</v>
        <stp/>
        <stp>##V3_BDPV12</stp>
        <stp>PDG LN Equity</stp>
        <stp>PX_YEST_CLOSE</stp>
        <stp>[Crispin Spreadsheet.xlsx]OEI!R573C6</stp>
        <tr r="F573" s="1"/>
      </tp>
      <tp>
        <v>299.39999999999998</v>
        <stp/>
        <stp>##V3_BDPV12</stp>
        <stp>PFG LN Equity</stp>
        <stp>PX_YEST_CLOSE</stp>
        <stp>[Crispin Spreadsheet.xlsx]OEI!R581C6</stp>
        <tr r="F581" s="1"/>
      </tp>
      <tp t="s">
        <v>CHF</v>
        <stp/>
        <stp>##V3_BDPV12</stp>
        <stp>GAM SW Equity</stp>
        <stp>CRNCY</stp>
        <stp>[Crispin Spreadsheet.xlsx]OEI!R421C4</stp>
        <tr r="D421" s="1"/>
      </tp>
      <tp t="s">
        <v>USD</v>
        <stp/>
        <stp>##V3_BDPV12</stp>
        <stp>FMC US Equity</stp>
        <stp>CRNCY</stp>
        <stp>[Crispin Spreadsheet.xlsx]OEI!R709C4</stp>
        <tr r="D709" s="1"/>
      </tp>
      <tp t="s">
        <v>USD</v>
        <stp/>
        <stp>##V3_BDPV12</stp>
        <stp>KGC US Equity</stp>
        <stp>CRNCY</stp>
        <stp>[Crispin Spreadsheet.xlsx]OEI!R733C4</stp>
        <tr r="D733" s="1"/>
      </tp>
      <tp>
        <v>29.25</v>
        <stp/>
        <stp>##V3_BDPV12</stp>
        <stp>HUM LN Equity</stp>
        <stp>PX_YEST_CLOSE</stp>
        <stp>[Crispin Spreadsheet.xlsx]OPE!R48C6</stp>
        <tr r="F48" s="7"/>
      </tp>
      <tp>
        <v>2224</v>
        <stp/>
        <stp>##V3_BDPV12</stp>
        <stp>CCH LN Equity</stp>
        <stp>PX_YEST_CLOSE</stp>
        <stp>[Crispin Spreadsheet.xlsx]OEI!R484C6</stp>
        <tr r="F484" s="1"/>
      </tp>
      <tp>
        <v>18.09</v>
        <stp/>
        <stp>##V3_BDPV12</stp>
        <stp>FMG AU Equity</stp>
        <stp>PX_YEST_CLOSE</stp>
        <stp>[Crispin Spreadsheet.xlsx]OEI!R17C6</stp>
        <tr r="F17" s="1"/>
      </tp>
      <tp>
        <v>288.89999999999998</v>
        <stp/>
        <stp>##V3_BDPV12</stp>
        <stp>BOO LN Equity</stp>
        <stp>PX_YEST_CLOSE</stp>
        <stp>[Crispin Spreadsheet.xlsx]OEI!R468C6</stp>
        <tr r="F468" s="1"/>
      </tp>
      <tp t="s">
        <v>GBp</v>
        <stp/>
        <stp>##V3_BDPV12</stp>
        <stp>IQE LN Equity</stp>
        <stp>CRNCY</stp>
        <stp>[Crispin Spreadsheet.xlsx]OEI!R538C4</stp>
        <tr r="D538" s="1"/>
      </tp>
      <tp>
        <v>33</v>
        <stp/>
        <stp>##V3_BDPV12</stp>
        <stp>AMP IM Equity</stp>
        <stp>PX_YEST_CLOSE</stp>
        <stp>[Crispin Spreadsheet.xlsx]OEI!R239C6</stp>
        <tr r="F239" s="1"/>
      </tp>
      <tp>
        <v>21.3</v>
        <stp/>
        <stp>##V3_BDPV12</stp>
        <stp>ENW LN Equity</stp>
        <stp>PX_YEST_CLOSE</stp>
        <stp>[Crispin Spreadsheet.xlsx]OEI!R589C6</stp>
        <tr r="F589" s="1"/>
      </tp>
      <tp>
        <v>2108</v>
        <stp/>
        <stp>##V3_BDPV12</stp>
        <stp>VCT LN Equity</stp>
        <stp>PX_YEST_CLOSE</stp>
        <stp>[Crispin Spreadsheet.xlsx]OEI!R634C6</stp>
        <tr r="F634" s="1"/>
      </tp>
      <tp t="s">
        <v>EUR</v>
        <stp/>
        <stp>##V3_BDPV12</stp>
        <stp>FUR NA Equity</stp>
        <stp>CRNCY</stp>
        <stp>[Crispin Spreadsheet.xlsx]OEI!R323C4</stp>
        <tr r="D323" s="1"/>
      </tp>
      <tp t="s">
        <v>EUR</v>
        <stp/>
        <stp>##V3_BDPV12</stp>
        <stp>KER FP Equity</stp>
        <stp>CRNCY</stp>
        <stp>[Crispin Spreadsheet.xlsx]OEI!R112C4</stp>
        <tr r="D112" s="1"/>
      </tp>
      <tp t="s">
        <v>USD</v>
        <stp/>
        <stp>##V3_BDPV12</stp>
        <stp>CAR US Equity</stp>
        <stp>CRNCY</stp>
        <stp>[Crispin Spreadsheet.xlsx]OEI!R665C4</stp>
        <tr r="D665" s="1"/>
      </tp>
      <tp t="s">
        <v>EUR</v>
        <stp/>
        <stp>##V3_BDPV12</stp>
        <stp>ISP IM Equity</stp>
        <stp>CRNCY</stp>
        <stp>[Crispin Spreadsheet.xlsx]OEI!R249C4</stp>
        <tr r="D249" s="1"/>
      </tp>
      <tp t="s">
        <v>USD</v>
        <stp/>
        <stp>##V3_BDPV12</stp>
        <stp>NAV US Equity</stp>
        <stp>CRNCY</stp>
        <stp>[Crispin Spreadsheet.xlsx]OEI!R755C4</stp>
        <tr r="D755" s="1"/>
      </tp>
      <tp>
        <v>11.99</v>
        <stp/>
        <stp>##V3_BDPV12</stp>
        <stp>ACB CN Equity</stp>
        <stp>PX_YEST_CLOSE</stp>
        <stp>[Crispin Spreadsheet.xlsx]OEI!R52C6</stp>
        <tr r="F52" s="1"/>
      </tp>
      <tp>
        <v>32.159999999999997</v>
        <stp/>
        <stp>##V3_BDPV12</stp>
        <stp>FR FP Equity</stp>
        <stp>LAST_PRICE</stp>
        <stp>[Crispin Spreadsheet.xlsx]SWAN!R30C7</stp>
        <tr r="G30" s="3"/>
      </tp>
      <tp t="s">
        <v>USD</v>
        <stp/>
        <stp>##V3_BDPV12</stp>
        <stp>WW US Equity</stp>
        <stp>CRNCY</stp>
        <stp>[Crispin Spreadsheet.xlsx]OEI!R810C4</stp>
        <tr r="D810" s="1"/>
      </tp>
      <tp t="s">
        <v>USD</v>
        <stp/>
        <stp>##V3_BDPV12</stp>
        <stp>C US Equity</stp>
        <stp>CRNCY</stp>
        <stp>[Crispin Spreadsheet.xlsx]OEI!R682C4</stp>
        <tr r="D682" s="1"/>
      </tp>
      <tp t="s">
        <v>EUR</v>
        <stp/>
        <stp>##V3_BDPV12</stp>
        <stp>BTSA Comdty</stp>
        <stp>CRNCY</stp>
        <stp>[Crispin Spreadsheet.xlsx]OEI!R828C4</stp>
        <tr r="D828" s="1"/>
      </tp>
      <tp>
        <v>295.89999999999998</v>
        <stp/>
        <stp>##V3_BDPV12</stp>
        <stp>OR FP Equity</stp>
        <stp>PX_YEST_CLOSE</stp>
        <stp>[Crispin Spreadsheet.xlsx]OEI!R115C6</stp>
        <tr r="F115" s="1"/>
      </tp>
      <tp t="s">
        <v>USD</v>
        <stp/>
        <stp>##V3_BDPV12</stp>
        <stp>K US Equity</stp>
        <stp>CRNCY</stp>
        <stp>[Crispin Spreadsheet.xlsx]OEI!R732C4</stp>
        <tr r="D732" s="1"/>
      </tp>
      <tp>
        <v>1423.5</v>
        <stp/>
        <stp>##V3_BDPV12</stp>
        <stp>SN/ LN Equity</stp>
        <stp>PX_YEST_CLOSE</stp>
        <stp>[Crispin Spreadsheet.xlsx]OEI!R608C6</stp>
        <tr r="F608" s="1"/>
      </tp>
      <tp>
        <v>112</v>
        <stp/>
        <stp>##V3_BDPV12</stp>
        <stp>VEC LN Equity</stp>
        <stp>PX_YEST_CLOSE</stp>
        <stp>[Crispin Spreadsheet.xlsx]OEI!R633C6</stp>
        <tr r="F633" s="1"/>
      </tp>
      <tp t="s">
        <v>GBp</v>
        <stp/>
        <stp>##V3_BDPV12</stp>
        <stp>CPI LN Equity</stp>
        <stp>CRNCY</stp>
        <stp>[Crispin Spreadsheet.xlsx]OEI!R478C4</stp>
        <tr r="D478" s="1"/>
      </tp>
      <tp t="s">
        <v>USD</v>
        <stp/>
        <stp>##V3_BDPV12</stp>
        <stp>VLO US Equity</stp>
        <stp>CRNCY</stp>
        <stp>[Crispin Spreadsheet.xlsx]OEI!R699C4</stp>
        <tr r="D699" s="1"/>
      </tp>
      <tp>
        <v>9.1999999999999993</v>
        <stp/>
        <stp>##V3_BDPV12</stp>
        <stp>UCG IM Equity</stp>
        <stp>PX_YEST_CLOSE</stp>
        <stp>[Crispin Spreadsheet.xlsx]OEI!R256C6</stp>
        <tr r="F256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SEK</v>
        <stp/>
        <stp>##V3_BDPV12</stp>
        <stp>HMB SS Equity</stp>
        <stp>CRNCY</stp>
        <stp>[Crispin Spreadsheet.xlsx]OEI!R398C4</stp>
        <tr r="D398" s="1"/>
      </tp>
      <tp t="s">
        <v>EUR</v>
        <stp/>
        <stp>##V3_BDPV12</stp>
        <stp>RYA LN Equity</stp>
        <stp>CRNCY</stp>
        <stp>[Crispin Spreadsheet.xlsx]OEI!R601C4</stp>
        <tr r="D601" s="1"/>
      </tp>
      <tp t="s">
        <v>EUR</v>
        <stp/>
        <stp>##V3_BDPV12</stp>
        <stp>SIE GY Equity</stp>
        <stp>CRNCY</stp>
        <stp>[Crispin Spreadsheet.xlsx]OEI!R186C4</stp>
        <tr r="D186" s="1"/>
      </tp>
      <tp t="s">
        <v>USD</v>
        <stp/>
        <stp>##V3_BDPV12</stp>
        <stp>AMD US Equity</stp>
        <stp>CRNCY</stp>
        <stp>[Crispin Spreadsheet.xlsx]OEI!R648C4</stp>
        <tr r="D648" s="1"/>
      </tp>
      <tp>
        <v>220.5</v>
        <stp/>
        <stp>##V3_BDPV12</stp>
        <stp>CCR LN Equity</stp>
        <stp>PX_YEST_CLOSE</stp>
        <stp>[Crispin Spreadsheet.xlsx]OEI!R475C6</stp>
        <tr r="F475" s="1"/>
      </tp>
      <tp>
        <v>137</v>
        <stp/>
        <stp>##V3_BDPV12</stp>
        <stp>HAS LN Equity</stp>
        <stp>PX_YEST_CLOSE</stp>
        <stp>[Crispin Spreadsheet.xlsx]OEI!R517C6</stp>
        <tr r="F517" s="1"/>
      </tp>
      <tp>
        <v>29.15</v>
        <stp/>
        <stp>##V3_BDPV12</stp>
        <stp>TCS LI Equity</stp>
        <stp>PX_YEST_CLOSE</stp>
        <stp>[Crispin Spreadsheet.xlsx]OEI!R622C6</stp>
        <tr r="F622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124</v>
        <stp/>
        <stp>##V3_BDPV12</stp>
        <stp>GNC LN Equity</stp>
        <stp>PX_YEST_CLOSE</stp>
        <stp>[Crispin Spreadsheet.xlsx]OPE!R46C6</stp>
        <tr r="F46" s="7"/>
      </tp>
      <tp>
        <v>40.08</v>
        <stp/>
        <stp>##V3_BDPV12</stp>
        <stp>DPW GY Equity</stp>
        <stp>PX_YEST_CLOSE</stp>
        <stp>[Crispin Spreadsheet.xlsx]OEI!R161C6</stp>
        <tr r="F161" s="1"/>
      </tp>
      <tp>
        <v>7.1893000000000002</v>
        <stp/>
        <stp>##V3_BDPV12</stp>
        <stp>GBPBRL Curncy</stp>
        <stp>PX_YEST_CLOSE</stp>
        <stp>[Crispin Spreadsheet.xlsx]OPUS!R9C26</stp>
        <tr r="Z9" s="6"/>
      </tp>
      <tp t="s">
        <v>EUR</v>
        <stp/>
        <stp>##V3_BDPV12</stp>
        <stp>IDR SQ Equity</stp>
        <stp>CRNCY</stp>
        <stp>[Crispin Spreadsheet.xlsx]OEI!R383C4</stp>
        <tr r="D383" s="1"/>
      </tp>
      <tp t="s">
        <v>USD</v>
        <stp/>
        <stp>##V3_BDPV12</stp>
        <stp>AER US Equity</stp>
        <stp>CRNCY</stp>
        <stp>[Crispin Spreadsheet.xlsx]OEI!R650C4</stp>
        <tr r="D650" s="1"/>
      </tp>
      <tp t="s">
        <v>CHF</v>
        <stp/>
        <stp>##V3_BDPV12</stp>
        <stp>CFR SW Equity</stp>
        <stp>CRNCY</stp>
        <stp>[Crispin Spreadsheet.xlsx]OEI!R417C4</stp>
        <tr r="D417" s="1"/>
      </tp>
      <tp t="s">
        <v>EUR</v>
        <stp/>
        <stp>##V3_BDPV12</stp>
        <stp>KSP ID Equity</stp>
        <stp>CRNCY</stp>
        <stp>[Crispin Spreadsheet.xlsx]OEI!R231C4</stp>
        <tr r="D231" s="1"/>
      </tp>
      <tp>
        <v>29.59</v>
        <stp/>
        <stp>##V3_BDPV12</stp>
        <stp>ABX CN Equity</stp>
        <stp>PX_YEST_CLOSE</stp>
        <stp>[Crispin Spreadsheet.xlsx]OEI!R53C6</stp>
        <tr r="F53" s="1"/>
      </tp>
      <tp t="s">
        <v>EUR</v>
        <stp/>
        <stp>##V3_BDPV12</stp>
        <stp>HOT GY Equity</stp>
        <stp>CRNCY</stp>
        <stp>[Crispin Spreadsheet.xlsx]OEI!R170C4</stp>
        <tr r="D170" s="1"/>
      </tp>
      <tp>
        <v>628.6</v>
        <stp/>
        <stp>##V3_BDPV12</stp>
        <stp>HWDN LN Equity</stp>
        <stp>PX_YEST_CLOSE</stp>
        <stp>[Crispin Spreadsheet.xlsx]OPE!R47C6</stp>
        <tr r="F47" s="7"/>
      </tp>
      <tp>
        <v>276.89999999999998</v>
        <stp/>
        <stp>##V3_BDPV12</stp>
        <stp>JM SS Equity</stp>
        <stp>PX_YEST_CLOSE</stp>
        <stp>[Crispin Spreadsheet.xlsx]OEI!R400C6</stp>
        <tr r="F400" s="1"/>
      </tp>
      <tp>
        <v>10.1747</v>
        <stp/>
        <stp>##V3_BDPV12</stp>
        <stp>EURSEK Curncy</stp>
        <stp>PX_YEST_CLOSE</stp>
        <stp>[Crispin Spreadsheet.xlsx]ALEG!R38C26</stp>
        <tr r="Z38" s="5"/>
      </tp>
      <tp>
        <v>1</v>
        <stp/>
        <stp>##V3_BDPV12</stp>
        <stp>EURUSD Curncy</stp>
        <stp>QUOTE_FACTOR</stp>
        <stp>[Crispin Spreadsheet.xlsx]SWAN!R172C12</stp>
        <tr r="L172" s="3"/>
      </tp>
      <tp>
        <v>1</v>
        <stp/>
        <stp>##V3_BDPV12</stp>
        <stp>EURUSD Curncy</stp>
        <stp>QUOTE_FACTOR</stp>
        <stp>[Crispin Spreadsheet.xlsx]SWAN!R175C12</stp>
        <tr r="L175" s="3"/>
      </tp>
      <tp>
        <v>1</v>
        <stp/>
        <stp>##V3_BDPV12</stp>
        <stp>EURUSD Curncy</stp>
        <stp>QUOTE_FACTOR</stp>
        <stp>[Crispin Spreadsheet.xlsx]SWAN!R163C12</stp>
        <tr r="L163" s="3"/>
      </tp>
      <tp>
        <v>1</v>
        <stp/>
        <stp>##V3_BDPV12</stp>
        <stp>EURUSD Curncy</stp>
        <stp>QUOTE_FACTOR</stp>
        <stp>[Crispin Spreadsheet.xlsx]SWAN!R165C12</stp>
        <tr r="L165" s="3"/>
      </tp>
      <tp>
        <v>1</v>
        <stp/>
        <stp>##V3_BDPV12</stp>
        <stp>EURUSD Curncy</stp>
        <stp>QUOTE_FACTOR</stp>
        <stp>[Crispin Spreadsheet.xlsx]SWAN!R155C12</stp>
        <tr r="L155" s="3"/>
      </tp>
      <tp>
        <v>1</v>
        <stp/>
        <stp>##V3_BDPV12</stp>
        <stp>EURUSD Curncy</stp>
        <stp>QUOTE_FACTOR</stp>
        <stp>[Crispin Spreadsheet.xlsx]SWAN!R156C12</stp>
        <tr r="L156" s="3"/>
      </tp>
      <tp>
        <v>1</v>
        <stp/>
        <stp>##V3_BDPV12</stp>
        <stp>EURUSD Curncy</stp>
        <stp>QUOTE_FACTOR</stp>
        <stp>[Crispin Spreadsheet.xlsx]SWAN!R140C12</stp>
        <tr r="L140" s="3"/>
      </tp>
      <tp>
        <v>1</v>
        <stp/>
        <stp>##V3_BDPV12</stp>
        <stp>EURUSD Curncy</stp>
        <stp>QUOTE_FACTOR</stp>
        <stp>[Crispin Spreadsheet.xlsx]SWAN!R141C12</stp>
        <tr r="L141" s="3"/>
      </tp>
      <tp>
        <v>1</v>
        <stp/>
        <stp>##V3_BDPV12</stp>
        <stp>EURUSD Curncy</stp>
        <stp>QUOTE_FACTOR</stp>
        <stp>[Crispin Spreadsheet.xlsx]SWAN!R142C12</stp>
        <tr r="L142" s="3"/>
      </tp>
      <tp>
        <v>1</v>
        <stp/>
        <stp>##V3_BDPV12</stp>
        <stp>EURUSD Curncy</stp>
        <stp>QUOTE_FACTOR</stp>
        <stp>[Crispin Spreadsheet.xlsx]SWAN!R143C12</stp>
        <tr r="L143" s="3"/>
      </tp>
      <tp>
        <v>1</v>
        <stp/>
        <stp>##V3_BDPV12</stp>
        <stp>EURUSD Curncy</stp>
        <stp>QUOTE_FACTOR</stp>
        <stp>[Crispin Spreadsheet.xlsx]SWAN!R144C12</stp>
        <tr r="L144" s="3"/>
      </tp>
      <tp>
        <v>1</v>
        <stp/>
        <stp>##V3_BDPV12</stp>
        <stp>EURUSD Curncy</stp>
        <stp>QUOTE_FACTOR</stp>
        <stp>[Crispin Spreadsheet.xlsx]SWAN!R145C12</stp>
        <tr r="L145" s="3"/>
      </tp>
      <tp>
        <v>1</v>
        <stp/>
        <stp>##V3_BDPV12</stp>
        <stp>EURUSD Curncy</stp>
        <stp>QUOTE_FACTOR</stp>
        <stp>[Crispin Spreadsheet.xlsx]SWAN!R146C12</stp>
        <tr r="L146" s="3"/>
      </tp>
      <tp>
        <v>1</v>
        <stp/>
        <stp>##V3_BDPV12</stp>
        <stp>EURUSD Curncy</stp>
        <stp>QUOTE_FACTOR</stp>
        <stp>[Crispin Spreadsheet.xlsx]SWAN!R147C12</stp>
        <tr r="L147" s="3"/>
      </tp>
      <tp>
        <v>1</v>
        <stp/>
        <stp>##V3_BDPV12</stp>
        <stp>EURUSD Curncy</stp>
        <stp>QUOTE_FACTOR</stp>
        <stp>[Crispin Spreadsheet.xlsx]SWAN!R130C12</stp>
        <tr r="L130" s="3"/>
      </tp>
      <tp>
        <v>1</v>
        <stp/>
        <stp>##V3_BDPV12</stp>
        <stp>EURUSD Curncy</stp>
        <stp>QUOTE_FACTOR</stp>
        <stp>[Crispin Spreadsheet.xlsx]SWAN!R131C12</stp>
        <tr r="L131" s="3"/>
      </tp>
      <tp>
        <v>1</v>
        <stp/>
        <stp>##V3_BDPV12</stp>
        <stp>EURUSD Curncy</stp>
        <stp>QUOTE_FACTOR</stp>
        <stp>[Crispin Spreadsheet.xlsx]SWAN!R132C12</stp>
        <tr r="L132" s="3"/>
      </tp>
      <tp>
        <v>1</v>
        <stp/>
        <stp>##V3_BDPV12</stp>
        <stp>EURUSD Curncy</stp>
        <stp>QUOTE_FACTOR</stp>
        <stp>[Crispin Spreadsheet.xlsx]SWAN!R133C12</stp>
        <tr r="L133" s="3"/>
      </tp>
      <tp>
        <v>1</v>
        <stp/>
        <stp>##V3_BDPV12</stp>
        <stp>EURUSD Curncy</stp>
        <stp>QUOTE_FACTOR</stp>
        <stp>[Crispin Spreadsheet.xlsx]SWAN!R134C12</stp>
        <tr r="L134" s="3"/>
      </tp>
      <tp>
        <v>1</v>
        <stp/>
        <stp>##V3_BDPV12</stp>
        <stp>EURUSD Curncy</stp>
        <stp>QUOTE_FACTOR</stp>
        <stp>[Crispin Spreadsheet.xlsx]SWAN!R135C12</stp>
        <tr r="L135" s="3"/>
      </tp>
      <tp>
        <v>1</v>
        <stp/>
        <stp>##V3_BDPV12</stp>
        <stp>EURUSD Curncy</stp>
        <stp>QUOTE_FACTOR</stp>
        <stp>[Crispin Spreadsheet.xlsx]SWAN!R136C12</stp>
        <tr r="L136" s="3"/>
      </tp>
      <tp>
        <v>1</v>
        <stp/>
        <stp>##V3_BDPV12</stp>
        <stp>EURUSD Curncy</stp>
        <stp>QUOTE_FACTOR</stp>
        <stp>[Crispin Spreadsheet.xlsx]SWAN!R137C12</stp>
        <tr r="L137" s="3"/>
      </tp>
      <tp>
        <v>1</v>
        <stp/>
        <stp>##V3_BDPV12</stp>
        <stp>EURUSD Curncy</stp>
        <stp>QUOTE_FACTOR</stp>
        <stp>[Crispin Spreadsheet.xlsx]SWAN!R138C12</stp>
        <tr r="L138" s="3"/>
      </tp>
      <tp>
        <v>1</v>
        <stp/>
        <stp>##V3_BDPV12</stp>
        <stp>EURUSD Curncy</stp>
        <stp>QUOTE_FACTOR</stp>
        <stp>[Crispin Spreadsheet.xlsx]SWAN!R139C12</stp>
        <tr r="L139" s="3"/>
      </tp>
      <tp>
        <v>1</v>
        <stp/>
        <stp>##V3_BDPV12</stp>
        <stp>EURUSD Curncy</stp>
        <stp>QUOTE_FACTOR</stp>
        <stp>[Crispin Spreadsheet.xlsx]SWAN!R124C12</stp>
        <tr r="L124" s="3"/>
      </tp>
      <tp>
        <v>1</v>
        <stp/>
        <stp>##V3_BDPV12</stp>
        <stp>EURUSD Curncy</stp>
        <stp>QUOTE_FACTOR</stp>
        <stp>[Crispin Spreadsheet.xlsx]SWAN!R125C12</stp>
        <tr r="L125" s="3"/>
      </tp>
      <tp>
        <v>1</v>
        <stp/>
        <stp>##V3_BDPV12</stp>
        <stp>EURUSD Curncy</stp>
        <stp>QUOTE_FACTOR</stp>
        <stp>[Crispin Spreadsheet.xlsx]SWAN!R126C12</stp>
        <tr r="L126" s="3"/>
      </tp>
      <tp>
        <v>1</v>
        <stp/>
        <stp>##V3_BDPV12</stp>
        <stp>EURUSD Curncy</stp>
        <stp>QUOTE_FACTOR</stp>
        <stp>[Crispin Spreadsheet.xlsx]SWAN!R127C12</stp>
        <tr r="L127" s="3"/>
      </tp>
      <tp>
        <v>1</v>
        <stp/>
        <stp>##V3_BDPV12</stp>
        <stp>EURUSD Curncy</stp>
        <stp>QUOTE_FACTOR</stp>
        <stp>[Crispin Spreadsheet.xlsx]SWAN!R128C12</stp>
        <tr r="L128" s="3"/>
      </tp>
      <tp>
        <v>1</v>
        <stp/>
        <stp>##V3_BDPV12</stp>
        <stp>EURUSD Curncy</stp>
        <stp>QUOTE_FACTOR</stp>
        <stp>[Crispin Spreadsheet.xlsx]SWAN!R129C12</stp>
        <tr r="L129" s="3"/>
      </tp>
      <tp>
        <v>1</v>
        <stp/>
        <stp>##V3_BDPV12</stp>
        <stp>EURUSD Curncy</stp>
        <stp>QUOTE_FACTOR</stp>
        <stp>[Crispin Spreadsheet.xlsx]SWAN!R116C12</stp>
        <tr r="L116" s="3"/>
      </tp>
      <tp>
        <v>1.1873</v>
        <stp/>
        <stp>##V3_BDPV12</stp>
        <stp>EURUSD Curncy</stp>
        <stp>PX_YEST_CLOSE</stp>
        <stp>[Crispin Spreadsheet.xlsx]ALEG!R48C26</stp>
        <tr r="Z48" s="5"/>
      </tp>
      <tp>
        <v>1.1873</v>
        <stp/>
        <stp>##V3_BDPV12</stp>
        <stp>EURUSD Curncy</stp>
        <stp>PX_YEST_CLOSE</stp>
        <stp>[Crispin Spreadsheet.xlsx]ALEG!R51C26</stp>
        <tr r="Z51" s="5"/>
      </tp>
      <tp>
        <v>1.1873</v>
        <stp/>
        <stp>##V3_BDPV12</stp>
        <stp>EURUSD Curncy</stp>
        <stp>PX_YEST_CLOSE</stp>
        <stp>[Crispin Spreadsheet.xlsx]ALEG!R59C26</stp>
        <tr r="Z59" s="5"/>
      </tp>
      <tp>
        <v>1.1873</v>
        <stp/>
        <stp>##V3_BDPV12</stp>
        <stp>EURUSD Curncy</stp>
        <stp>PX_YEST_CLOSE</stp>
        <stp>[Crispin Spreadsheet.xlsx]ALEG!R65C26</stp>
        <tr r="Z65" s="5"/>
      </tp>
      <tp>
        <v>1.1873</v>
        <stp/>
        <stp>##V3_BDPV12</stp>
        <stp>EURUSD Curncy</stp>
        <stp>PX_YEST_CLOSE</stp>
        <stp>[Crispin Spreadsheet.xlsx]ALEG!R67C26</stp>
        <tr r="Z67" s="5"/>
      </tp>
      <tp>
        <v>1.1873</v>
        <stp/>
        <stp>##V3_BDPV12</stp>
        <stp>EURUSD Curncy</stp>
        <stp>PX_YEST_CLOSE</stp>
        <stp>[Crispin Spreadsheet.xlsx]ALEG!R66C26</stp>
        <tr r="Z66" s="5"/>
      </tp>
      <tp>
        <v>1.1873</v>
        <stp/>
        <stp>##V3_BDPV12</stp>
        <stp>EURUSD Curncy</stp>
        <stp>PX_YEST_CLOSE</stp>
        <stp>[Crispin Spreadsheet.xlsx]ALEG!R69C26</stp>
        <tr r="Z69" s="5"/>
      </tp>
      <tp>
        <v>1.1873</v>
        <stp/>
        <stp>##V3_BDPV12</stp>
        <stp>EURUSD Curncy</stp>
        <stp>PX_YEST_CLOSE</stp>
        <stp>[Crispin Spreadsheet.xlsx]ALEG!R68C26</stp>
        <tr r="Z68" s="5"/>
      </tp>
      <tp>
        <v>1.1873</v>
        <stp/>
        <stp>##V3_BDPV12</stp>
        <stp>EURUSD Curncy</stp>
        <stp>PX_YEST_CLOSE</stp>
        <stp>[Crispin Spreadsheet.xlsx]ALEG!R71C26</stp>
        <tr r="Z71" s="5"/>
      </tp>
      <tp>
        <v>1.1873</v>
        <stp/>
        <stp>##V3_BDPV12</stp>
        <stp>EURUSD Curncy</stp>
        <stp>PX_YEST_CLOSE</stp>
        <stp>[Crispin Spreadsheet.xlsx]ALEG!R70C26</stp>
        <tr r="Z70" s="5"/>
      </tp>
      <tp>
        <v>1.1873</v>
        <stp/>
        <stp>##V3_BDPV12</stp>
        <stp>EURUSD Curncy</stp>
        <stp>PX_YEST_CLOSE</stp>
        <stp>[Crispin Spreadsheet.xlsx]ALEG!R72C26</stp>
        <tr r="Z72" s="5"/>
      </tp>
      <tp>
        <v>18.065300000000001</v>
        <stp/>
        <stp>##V3_BDPV12</stp>
        <stp>EURZAr Curncy</stp>
        <stp>PX_YEST_CLOSE</stp>
        <stp>[Crispin Spreadsheet.xlsx]ALEG!R35C26</stp>
        <tr r="Z35" s="5"/>
      </tp>
      <tp>
        <v>18.065300000000001</v>
        <stp/>
        <stp>##V3_BDPV12</stp>
        <stp>EURZAr Curncy</stp>
        <stp>PX_YEST_CLOSE</stp>
        <stp>[Crispin Spreadsheet.xlsx]ALEG!R34C26</stp>
        <tr r="Z34" s="5"/>
      </tp>
      <tp>
        <v>1</v>
        <stp/>
        <stp>##V3_BDPV12</stp>
        <stp>EURRUB Curncy</stp>
        <stp>QUOTE_FACTOR</stp>
        <stp>[Crispin Spreadsheet.xlsx]OEI!R362C12</stp>
        <tr r="L362" s="1"/>
      </tp>
      <tp>
        <v>911.8</v>
        <stp/>
        <stp>##V3_BDPV12</stp>
        <stp>NG/ LN Equity</stp>
        <stp>PX_YEST_CLOSE</stp>
        <stp>[Crispin Spreadsheet.xlsx]OEI!R562C6</stp>
        <tr r="F562" s="1"/>
      </tp>
      <tp>
        <v>1</v>
        <stp/>
        <stp>##V3_BDPV12</stp>
        <stp>EURCAD Curncy</stp>
        <stp>QUOTE_FACTOR</stp>
        <stp>[Crispin Spreadsheet.xlsx]SWAN!R178C12</stp>
        <tr r="L178" s="3"/>
      </tp>
      <tp>
        <v>0.88978999999999997</v>
        <stp/>
        <stp>##V3_BDPV12</stp>
        <stp>EURGBp Curncy</stp>
        <stp>PX_YEST_CLOSE</stp>
        <stp>[Crispin Spreadsheet.xlsx]ALEG!R55C26</stp>
        <tr r="Z55" s="5"/>
      </tp>
      <tp>
        <v>0.88978999999999997</v>
        <stp/>
        <stp>##V3_BDPV12</stp>
        <stp>EURGBp Curncy</stp>
        <stp>PX_YEST_CLOSE</stp>
        <stp>[Crispin Spreadsheet.xlsx]ALEG!R54C26</stp>
        <tr r="Z54" s="5"/>
      </tp>
      <tp>
        <v>0.88978999999999997</v>
        <stp/>
        <stp>##V3_BDPV12</stp>
        <stp>EURGBp Curncy</stp>
        <stp>PX_YEST_CLOSE</stp>
        <stp>[Crispin Spreadsheet.xlsx]ALEG!R57C26</stp>
        <tr r="Z57" s="5"/>
      </tp>
      <tp>
        <v>0.88978999999999997</v>
        <stp/>
        <stp>##V3_BDPV12</stp>
        <stp>EURGBp Curncy</stp>
        <stp>PX_YEST_CLOSE</stp>
        <stp>[Crispin Spreadsheet.xlsx]ALEG!R56C26</stp>
        <tr r="Z56" s="5"/>
      </tp>
      <tp>
        <v>0.88978999999999997</v>
        <stp/>
        <stp>##V3_BDPV12</stp>
        <stp>EURGBp Curncy</stp>
        <stp>PX_YEST_CLOSE</stp>
        <stp>[Crispin Spreadsheet.xlsx]ALEG!R50C26</stp>
        <tr r="Z50" s="5"/>
      </tp>
      <tp>
        <v>0.88978999999999997</v>
        <stp/>
        <stp>##V3_BDPV12</stp>
        <stp>EURGBp Curncy</stp>
        <stp>PX_YEST_CLOSE</stp>
        <stp>[Crispin Spreadsheet.xlsx]ALEG!R53C26</stp>
        <tr r="Z53" s="5"/>
      </tp>
      <tp>
        <v>0.88978999999999997</v>
        <stp/>
        <stp>##V3_BDPV12</stp>
        <stp>EURGBp Curncy</stp>
        <stp>PX_YEST_CLOSE</stp>
        <stp>[Crispin Spreadsheet.xlsx]ALEG!R52C26</stp>
        <tr r="Z52" s="5"/>
      </tp>
      <tp>
        <v>0.88978999999999997</v>
        <stp/>
        <stp>##V3_BDPV12</stp>
        <stp>EURGBp Curncy</stp>
        <stp>PX_YEST_CLOSE</stp>
        <stp>[Crispin Spreadsheet.xlsx]ALEG!R58C26</stp>
        <tr r="Z58" s="5"/>
      </tp>
      <tp>
        <v>0.88978999999999997</v>
        <stp/>
        <stp>##V3_BDPV12</stp>
        <stp>EURGBp Curncy</stp>
        <stp>PX_YEST_CLOSE</stp>
        <stp>[Crispin Spreadsheet.xlsx]ALEG!R45C26</stp>
        <tr r="Z45" s="5"/>
      </tp>
      <tp>
        <v>0.88978999999999997</v>
        <stp/>
        <stp>##V3_BDPV12</stp>
        <stp>EURGBp Curncy</stp>
        <stp>PX_YEST_CLOSE</stp>
        <stp>[Crispin Spreadsheet.xlsx]ALEG!R44C26</stp>
        <tr r="Z44" s="5"/>
      </tp>
      <tp>
        <v>0.88978999999999997</v>
        <stp/>
        <stp>##V3_BDPV12</stp>
        <stp>EURGBp Curncy</stp>
        <stp>PX_YEST_CLOSE</stp>
        <stp>[Crispin Spreadsheet.xlsx]ALEG!R47C26</stp>
        <tr r="Z47" s="5"/>
      </tp>
      <tp>
        <v>0.88978999999999997</v>
        <stp/>
        <stp>##V3_BDPV12</stp>
        <stp>EURGBp Curncy</stp>
        <stp>PX_YEST_CLOSE</stp>
        <stp>[Crispin Spreadsheet.xlsx]ALEG!R46C26</stp>
        <tr r="Z46" s="5"/>
      </tp>
      <tp>
        <v>0.88978999999999997</v>
        <stp/>
        <stp>##V3_BDPV12</stp>
        <stp>EURGBp Curncy</stp>
        <stp>PX_YEST_CLOSE</stp>
        <stp>[Crispin Spreadsheet.xlsx]ALEG!R41C26</stp>
        <tr r="Z41" s="5"/>
      </tp>
      <tp>
        <v>0.88978999999999997</v>
        <stp/>
        <stp>##V3_BDPV12</stp>
        <stp>EURGBp Curncy</stp>
        <stp>PX_YEST_CLOSE</stp>
        <stp>[Crispin Spreadsheet.xlsx]ALEG!R43C26</stp>
        <tr r="Z43" s="5"/>
      </tp>
      <tp>
        <v>0.88978999999999997</v>
        <stp/>
        <stp>##V3_BDPV12</stp>
        <stp>EURGBp Curncy</stp>
        <stp>PX_YEST_CLOSE</stp>
        <stp>[Crispin Spreadsheet.xlsx]ALEG!R42C26</stp>
        <tr r="Z42" s="5"/>
      </tp>
      <tp>
        <v>0.88978999999999997</v>
        <stp/>
        <stp>##V3_BDPV12</stp>
        <stp>EURGBp Curncy</stp>
        <stp>PX_YEST_CLOSE</stp>
        <stp>[Crispin Spreadsheet.xlsx]ALEG!R49C26</stp>
        <tr r="Z49" s="5"/>
      </tp>
      <tp>
        <v>0.88978999999999997</v>
        <stp/>
        <stp>##V3_BDPV12</stp>
        <stp>EURGBp Curncy</stp>
        <stp>PX_YEST_CLOSE</stp>
        <stp>[Crispin Spreadsheet.xlsx]ALEG!R61C26</stp>
        <tr r="Z61" s="5"/>
      </tp>
      <tp>
        <v>0.88978999999999997</v>
        <stp/>
        <stp>##V3_BDPV12</stp>
        <stp>EURGBp Curncy</stp>
        <stp>PX_YEST_CLOSE</stp>
        <stp>[Crispin Spreadsheet.xlsx]ALEG!R60C26</stp>
        <tr r="Z60" s="5"/>
      </tp>
      <tp>
        <v>0.88978999999999997</v>
        <stp/>
        <stp>##V3_BDPV12</stp>
        <stp>EURGBp Curncy</stp>
        <stp>PX_YEST_CLOSE</stp>
        <stp>[Crispin Spreadsheet.xlsx]ALEG!R62C26</stp>
        <tr r="Z62" s="5"/>
      </tp>
      <tp>
        <v>1</v>
        <stp/>
        <stp>##V3_BDPV12</stp>
        <stp>EURGBp Curncy</stp>
        <stp>QUOTE_FACTOR</stp>
        <stp>[Crispin Spreadsheet.xlsx]SWAN!R160C12</stp>
        <tr r="L160" s="3"/>
      </tp>
      <tp>
        <v>1</v>
        <stp/>
        <stp>##V3_BDPV12</stp>
        <stp>EURGBp Curncy</stp>
        <stp>QUOTE_FACTOR</stp>
        <stp>[Crispin Spreadsheet.xlsx]SWAN!R161C12</stp>
        <tr r="L161" s="3"/>
      </tp>
      <tp>
        <v>1</v>
        <stp/>
        <stp>##V3_BDPV12</stp>
        <stp>EURGBp Curncy</stp>
        <stp>QUOTE_FACTOR</stp>
        <stp>[Crispin Spreadsheet.xlsx]SWAN!R162C12</stp>
        <tr r="L162" s="3"/>
      </tp>
      <tp>
        <v>1</v>
        <stp/>
        <stp>##V3_BDPV12</stp>
        <stp>EURGBP Curncy</stp>
        <stp>QUOTE_FACTOR</stp>
        <stp>[Crispin Spreadsheet.xlsx]SWAN!R166C12</stp>
        <tr r="L166" s="3"/>
      </tp>
      <tp>
        <v>1</v>
        <stp/>
        <stp>##V3_BDPV12</stp>
        <stp>EURGBP Curncy</stp>
        <stp>QUOTE_FACTOR</stp>
        <stp>[Crispin Spreadsheet.xlsx]SWAN!R167C12</stp>
        <tr r="L167" s="3"/>
      </tp>
      <tp>
        <v>1</v>
        <stp/>
        <stp>##V3_BDPV12</stp>
        <stp>EURGBP Curncy</stp>
        <stp>QUOTE_FACTOR</stp>
        <stp>[Crispin Spreadsheet.xlsx]SWAN!R168C12</stp>
        <tr r="L168" s="3"/>
      </tp>
      <tp>
        <v>1</v>
        <stp/>
        <stp>##V3_BDPV12</stp>
        <stp>EURGBP Curncy</stp>
        <stp>QUOTE_FACTOR</stp>
        <stp>[Crispin Spreadsheet.xlsx]SWAN!R176C12</stp>
        <tr r="L176" s="3"/>
      </tp>
      <tp>
        <v>1</v>
        <stp/>
        <stp>##V3_BDPV12</stp>
        <stp>EURGBP Curncy</stp>
        <stp>QUOTE_FACTOR</stp>
        <stp>[Crispin Spreadsheet.xlsx]SWAN!R171C12</stp>
        <tr r="L171" s="3"/>
      </tp>
      <tp>
        <v>1</v>
        <stp/>
        <stp>##V3_BDPV12</stp>
        <stp>EURGBp Curncy</stp>
        <stp>QUOTE_FACTOR</stp>
        <stp>[Crispin Spreadsheet.xlsx]SWAN!R157C12</stp>
        <tr r="L157" s="3"/>
      </tp>
      <tp>
        <v>1</v>
        <stp/>
        <stp>##V3_BDPV12</stp>
        <stp>EURGBp Curncy</stp>
        <stp>QUOTE_FACTOR</stp>
        <stp>[Crispin Spreadsheet.xlsx]SWAN!R158C12</stp>
        <tr r="L158" s="3"/>
      </tp>
      <tp>
        <v>1</v>
        <stp/>
        <stp>##V3_BDPV12</stp>
        <stp>EURGBp Curncy</stp>
        <stp>QUOTE_FACTOR</stp>
        <stp>[Crispin Spreadsheet.xlsx]SWAN!R159C12</stp>
        <tr r="L159" s="3"/>
      </tp>
      <tp>
        <v>1</v>
        <stp/>
        <stp>##V3_BDPV12</stp>
        <stp>EURGBp Curncy</stp>
        <stp>QUOTE_FACTOR</stp>
        <stp>[Crispin Spreadsheet.xlsx]SWAN!R120C12</stp>
        <tr r="L120" s="3"/>
      </tp>
      <tp>
        <v>1</v>
        <stp/>
        <stp>##V3_BDPV12</stp>
        <stp>EURGBp Curncy</stp>
        <stp>QUOTE_FACTOR</stp>
        <stp>[Crispin Spreadsheet.xlsx]SWAN!R121C12</stp>
        <tr r="L121" s="3"/>
      </tp>
      <tp>
        <v>1</v>
        <stp/>
        <stp>##V3_BDPV12</stp>
        <stp>EURGBp Curncy</stp>
        <stp>QUOTE_FACTOR</stp>
        <stp>[Crispin Spreadsheet.xlsx]SWAN!R104C12</stp>
        <tr r="L104" s="3"/>
      </tp>
      <tp>
        <v>1</v>
        <stp/>
        <stp>##V3_BDPV12</stp>
        <stp>EURGBp Curncy</stp>
        <stp>QUOTE_FACTOR</stp>
        <stp>[Crispin Spreadsheet.xlsx]SWAN!R105C12</stp>
        <tr r="L105" s="3"/>
      </tp>
      <tp>
        <v>1</v>
        <stp/>
        <stp>##V3_BDPV12</stp>
        <stp>EURGBp Curncy</stp>
        <stp>QUOTE_FACTOR</stp>
        <stp>[Crispin Spreadsheet.xlsx]SWAN!R106C12</stp>
        <tr r="L106" s="3"/>
      </tp>
      <tp>
        <v>1</v>
        <stp/>
        <stp>##V3_BDPV12</stp>
        <stp>EURGBp Curncy</stp>
        <stp>QUOTE_FACTOR</stp>
        <stp>[Crispin Spreadsheet.xlsx]SWAN!R107C12</stp>
        <tr r="L107" s="3"/>
      </tp>
      <tp>
        <v>1</v>
        <stp/>
        <stp>##V3_BDPV12</stp>
        <stp>EURGBp Curncy</stp>
        <stp>QUOTE_FACTOR</stp>
        <stp>[Crispin Spreadsheet.xlsx]SWAN!R100C12</stp>
        <tr r="L100" s="3"/>
      </tp>
      <tp>
        <v>1</v>
        <stp/>
        <stp>##V3_BDPV12</stp>
        <stp>EURGBp Curncy</stp>
        <stp>QUOTE_FACTOR</stp>
        <stp>[Crispin Spreadsheet.xlsx]SWAN!R101C12</stp>
        <tr r="L101" s="3"/>
      </tp>
      <tp>
        <v>1</v>
        <stp/>
        <stp>##V3_BDPV12</stp>
        <stp>EURGBp Curncy</stp>
        <stp>QUOTE_FACTOR</stp>
        <stp>[Crispin Spreadsheet.xlsx]SWAN!R102C12</stp>
        <tr r="L102" s="3"/>
      </tp>
      <tp>
        <v>1</v>
        <stp/>
        <stp>##V3_BDPV12</stp>
        <stp>EURGBp Curncy</stp>
        <stp>QUOTE_FACTOR</stp>
        <stp>[Crispin Spreadsheet.xlsx]SWAN!R103C12</stp>
        <tr r="L103" s="3"/>
      </tp>
      <tp>
        <v>1</v>
        <stp/>
        <stp>##V3_BDPV12</stp>
        <stp>EURGBp Curncy</stp>
        <stp>QUOTE_FACTOR</stp>
        <stp>[Crispin Spreadsheet.xlsx]SWAN!R108C12</stp>
        <tr r="L108" s="3"/>
      </tp>
      <tp>
        <v>1</v>
        <stp/>
        <stp>##V3_BDPV12</stp>
        <stp>EURGBp Curncy</stp>
        <stp>QUOTE_FACTOR</stp>
        <stp>[Crispin Spreadsheet.xlsx]SWAN!R109C12</stp>
        <tr r="L109" s="3"/>
      </tp>
      <tp>
        <v>1</v>
        <stp/>
        <stp>##V3_BDPV12</stp>
        <stp>EURGBp Curncy</stp>
        <stp>QUOTE_FACTOR</stp>
        <stp>[Crispin Spreadsheet.xlsx]SWAN!R114C12</stp>
        <tr r="L114" s="3"/>
      </tp>
      <tp>
        <v>1</v>
        <stp/>
        <stp>##V3_BDPV12</stp>
        <stp>EURGBp Curncy</stp>
        <stp>QUOTE_FACTOR</stp>
        <stp>[Crispin Spreadsheet.xlsx]SWAN!R115C12</stp>
        <tr r="L115" s="3"/>
      </tp>
      <tp>
        <v>1</v>
        <stp/>
        <stp>##V3_BDPV12</stp>
        <stp>EURGBp Curncy</stp>
        <stp>QUOTE_FACTOR</stp>
        <stp>[Crispin Spreadsheet.xlsx]SWAN!R117C12</stp>
        <tr r="L117" s="3"/>
      </tp>
      <tp>
        <v>1</v>
        <stp/>
        <stp>##V3_BDPV12</stp>
        <stp>EURGBp Curncy</stp>
        <stp>QUOTE_FACTOR</stp>
        <stp>[Crispin Spreadsheet.xlsx]SWAN!R111C12</stp>
        <tr r="L111" s="3"/>
      </tp>
      <tp>
        <v>1</v>
        <stp/>
        <stp>##V3_BDPV12</stp>
        <stp>EURGBp Curncy</stp>
        <stp>QUOTE_FACTOR</stp>
        <stp>[Crispin Spreadsheet.xlsx]SWAN!R112C12</stp>
        <tr r="L112" s="3"/>
      </tp>
      <tp>
        <v>1</v>
        <stp/>
        <stp>##V3_BDPV12</stp>
        <stp>EURGBp Curncy</stp>
        <stp>QUOTE_FACTOR</stp>
        <stp>[Crispin Spreadsheet.xlsx]SWAN!R113C12</stp>
        <tr r="L113" s="3"/>
      </tp>
      <tp>
        <v>1</v>
        <stp/>
        <stp>##V3_BDPV12</stp>
        <stp>EURGBp Curncy</stp>
        <stp>QUOTE_FACTOR</stp>
        <stp>[Crispin Spreadsheet.xlsx]SWAN!R118C12</stp>
        <tr r="L118" s="3"/>
      </tp>
      <tp>
        <v>1</v>
        <stp/>
        <stp>##V3_BDPV12</stp>
        <stp>EURGBp Curncy</stp>
        <stp>QUOTE_FACTOR</stp>
        <stp>[Crispin Spreadsheet.xlsx]SWAN!R119C12</stp>
        <tr r="L119" s="3"/>
      </tp>
      <tp>
        <v>1</v>
        <stp/>
        <stp>##V3_BDPV12</stp>
        <stp>EURGBP Curncy</stp>
        <stp>QUOTE_FACTOR</stp>
        <stp>[Crispin Spreadsheet.xlsx]SWAN!R110C12</stp>
        <tr r="L110" s="3"/>
      </tp>
      <tp>
        <v>7.4428000000000001</v>
        <stp/>
        <stp>##V3_BDPV12</stp>
        <stp>EURDKK Curncy</stp>
        <stp>PX_YEST_CLOSE</stp>
        <stp>[Crispin Spreadsheet.xlsx]ALEG!R12C26</stp>
        <tr r="Z12" s="5"/>
      </tp>
      <tp>
        <v>124.22</v>
        <stp/>
        <stp>##V3_BDPV12</stp>
        <stp>EURJPY Curncy</stp>
        <stp>PX_YEST_CLOSE</stp>
        <stp>[Crispin Spreadsheet.xlsx]ALEG!R22C26</stp>
        <tr r="Z22" s="5"/>
      </tp>
      <tp>
        <v>124.22</v>
        <stp/>
        <stp>##V3_BDPV12</stp>
        <stp>EURJPY Curncy</stp>
        <stp>PX_YEST_CLOSE</stp>
        <stp>[Crispin Spreadsheet.xlsx]ALEG!R23C26</stp>
        <tr r="Z23" s="5"/>
      </tp>
      <tp>
        <v>1</v>
        <stp/>
        <stp>##V3_BDPV12</stp>
        <stp>EURJPY Curncy</stp>
        <stp>QUOTE_FACTOR</stp>
        <stp>[Crispin Spreadsheet.xlsx]SWAN!R164C12</stp>
        <tr r="L164" s="3"/>
      </tp>
      <tp t="s">
        <v>AUD</v>
        <stp/>
        <stp>##V3_BDPV12</stp>
        <stp>GMA AU Equity</stp>
        <stp>CRNCY</stp>
        <stp>[Crispin Spreadsheet.xlsx]SWAN!R6C4</stp>
        <tr r="D6" s="3"/>
      </tp>
      <tp>
        <v>10.6037</v>
        <stp/>
        <stp>##V3_BDPV12</stp>
        <stp>EURNOK Curncy</stp>
        <stp>PX_YEST_CLOSE</stp>
        <stp>[Crispin Spreadsheet.xlsx]ALEG!R29C26</stp>
        <tr r="Z29" s="5"/>
      </tp>
      <tp>
        <v>10.6037</v>
        <stp/>
        <stp>##V3_BDPV12</stp>
        <stp>EURNOK Curncy</stp>
        <stp>PX_YEST_CLOSE</stp>
        <stp>[Crispin Spreadsheet.xlsx]ALEG!R30C26</stp>
        <tr r="Z30" s="5"/>
      </tp>
      <tp>
        <v>10.6037</v>
        <stp/>
        <stp>##V3_BDPV12</stp>
        <stp>EURNOK Curncy</stp>
        <stp>PX_YEST_CLOSE</stp>
        <stp>[Crispin Spreadsheet.xlsx]ALEG!R31C26</stp>
        <tr r="Z31" s="5"/>
      </tp>
      <tp>
        <v>35.76</v>
        <stp/>
        <stp>##V3_BDPV12</stp>
        <stp>SKG ID Equity</stp>
        <stp>PX_YEST_CLOSE</stp>
        <stp>[Crispin Spreadsheet.xlsx]OEI!R234C6</stp>
        <tr r="F234" s="1"/>
      </tp>
      <tp t="s">
        <v>EUR</v>
        <stp/>
        <stp>##V3_BDPV12</stp>
        <stp>HEN GY Equity</stp>
        <stp>CRNCY</stp>
        <stp>[Crispin Spreadsheet.xlsx]OEI!R169C4</stp>
        <tr r="D169" s="1"/>
      </tp>
      <tp t="s">
        <v>EUR</v>
        <stp/>
        <stp>##V3_BDPV12</stp>
        <stp>SAN FP Equity</stp>
        <stp>CRNCY</stp>
        <stp>[Crispin Spreadsheet.xlsx]OEI!R124C4</stp>
        <tr r="D124" s="1"/>
      </tp>
      <tp>
        <v>66</v>
        <stp/>
        <stp>##V3_BDPV12</stp>
        <stp>OBD LN Equity</stp>
        <stp>PX_YEST_CLOSE</stp>
        <stp>[Crispin Spreadsheet.xlsx]OEI!R567C6</stp>
        <tr r="F567" s="1"/>
      </tp>
      <tp>
        <v>2903</v>
        <stp/>
        <stp>##V3_BDPV12</stp>
        <stp>DGE LN Equity</stp>
        <stp>PX_YEST_CLOSE</stp>
        <stp>[Crispin Spreadsheet.xlsx]OEI!R492C6</stp>
        <tr r="F492" s="1"/>
      </tp>
      <tp t="s">
        <v>EUR</v>
        <stp/>
        <stp>##V3_BDPV12</stp>
        <stp>KCR FH Equity</stp>
        <stp>CRNCY</stp>
        <stp>[Crispin Spreadsheet.xlsx]OEI!R75C4</stp>
        <tr r="D75" s="1"/>
      </tp>
      <tp t="s">
        <v>USD</v>
        <stp/>
        <stp>##V3_BDPV12</stp>
        <stp>AAL US Equity</stp>
        <stp>CRNCY</stp>
        <stp>[Crispin Spreadsheet.xlsx]OEI!R657C4</stp>
        <tr r="D657" s="1"/>
      </tp>
      <tp>
        <v>98.831000000000003</v>
        <stp/>
        <stp>##V3_BDPV12</stp>
        <stp>JP1300681LA7 Govt</stp>
        <stp>LAST_PRICE</stp>
        <stp>[Crispin Spreadsheet.xlsx]OEI!R843C7</stp>
        <tr r="G843" s="1"/>
      </tp>
      <tp t="s">
        <v>USD</v>
        <stp/>
        <stp>##V3_BDPV12</stp>
        <stp>FAF US Equity</stp>
        <stp>CRNCY</stp>
        <stp>[Crispin Spreadsheet.xlsx]OEI!R707C4</stp>
        <tr r="D707" s="1"/>
      </tp>
      <tp>
        <v>11.39</v>
        <stp/>
        <stp>##V3_BDPV12</stp>
        <stp>RXL FP Equity</stp>
        <stp>PX_YEST_CLOSE</stp>
        <stp>[Crispin Spreadsheet.xlsx]OEI!R123C6</stp>
        <tr r="F123" s="1"/>
      </tp>
      <tp>
        <v>69.88</v>
        <stp/>
        <stp>##V3_BDPV12</stp>
        <stp>WKL NA Equity</stp>
        <stp>PX_YEST_CLOSE</stp>
        <stp>[Crispin Spreadsheet.xlsx]OEI!R331C6</stp>
        <tr r="F331" s="1"/>
      </tp>
      <tp>
        <v>13.375</v>
        <stp/>
        <stp>##V3_BDPV12</stp>
        <stp>IMM LN Equity</stp>
        <stp>PX_YEST_CLOSE</stp>
        <stp>[Crispin Spreadsheet.xlsx]OEI!R528C6</stp>
        <tr r="F528" s="1"/>
      </tp>
      <tp>
        <v>4.54</v>
        <stp/>
        <stp>##V3_BDPV12</stp>
        <stp>PGS NO Equity</stp>
        <stp>PX_YEST_CLOSE</stp>
        <stp>[Crispin Spreadsheet.xlsx]OEI!R343C6</stp>
        <tr r="F343" s="1"/>
      </tp>
      <tp>
        <v>69.31</v>
        <stp/>
        <stp>##V3_BDPV12</stp>
        <stp>LYV US Equity</stp>
        <stp>PX_YEST_CLOSE</stp>
        <stp>[Crispin Spreadsheet.xlsx]OEI!R741C6</stp>
        <tr r="F741" s="1"/>
      </tp>
      <tp>
        <v>33.82</v>
        <stp/>
        <stp>##V3_BDPV12</stp>
        <stp>TLW LN Equity</stp>
        <stp>PX_YEST_CLOSE</stp>
        <stp>[Crispin Spreadsheet.xlsx]OEI!R629C6</stp>
        <tr r="F629" s="1"/>
      </tp>
      <tp t="s">
        <v>EUR</v>
        <stp/>
        <stp>##V3_BDPV12</stp>
        <stp>ADS GY Equity</stp>
        <stp>CRNCY</stp>
        <stp>[Crispin Spreadsheet.xlsx]OEI!R148C4</stp>
        <tr r="D148" s="1"/>
      </tp>
      <tp t="s">
        <v>USD</v>
        <stp/>
        <stp>##V3_BDPV12</stp>
        <stp>MAS US Equity</stp>
        <stp>CRNCY</stp>
        <stp>[Crispin Spreadsheet.xlsx]OEI!R747C4</stp>
        <tr r="D747" s="1"/>
      </tp>
      <tp>
        <v>81.790000000000006</v>
        <stp/>
        <stp>##V3_BDPV12</stp>
        <stp>AEM CN Equity</stp>
        <stp>PX_YEST_CLOSE</stp>
        <stp>[Crispin Spreadsheet.xlsx]OEI!R50C6</stp>
        <tr r="F50" s="1"/>
      </tp>
      <tp t="s">
        <v>EUR</v>
        <stp/>
        <stp>##V3_BDPV12</stp>
        <stp>MAP SQ Equity</stp>
        <stp>CRNCY</stp>
        <stp>[Crispin Spreadsheet.xlsx]OEI!R385C4</stp>
        <tr r="D385" s="1"/>
      </tp>
      <tp t="s">
        <v>GBp</v>
        <stp/>
        <stp>##V3_BDPV12</stp>
        <stp>MRW LN Equity</stp>
        <stp>CRNCY</stp>
        <stp>[Crispin Spreadsheet.xlsx]OEI!R639C4</stp>
        <tr r="D639" s="1"/>
      </tp>
      <tp t="s">
        <v>EUR</v>
        <stp/>
        <stp>##V3_BDPV12</stp>
        <stp>ALV GY Equity</stp>
        <stp>CRNCY</stp>
        <stp>[Crispin Spreadsheet.xlsx]OEI!R150C4</stp>
        <tr r="D150" s="1"/>
      </tp>
      <tp>
        <v>168.66</v>
        <stp/>
        <stp>##V3_BDPV12</stp>
        <stp>GBS LN Equity</stp>
        <stp>PX_YEST_CLOSE</stp>
        <stp>[Crispin Spreadsheet.xlsx]OPE!R45C6</stp>
        <tr r="F45" s="7"/>
      </tp>
      <tp>
        <v>15.321999999999999</v>
        <stp/>
        <stp>##V3_BDPV12</stp>
        <stp>MT NA Equity</stp>
        <stp>LAST_PRICE</stp>
        <stp>[Crispin Spreadsheet.xlsx]FDXC!R29C7</stp>
        <tr r="G29" s="8"/>
      </tp>
      <tp t="s">
        <v>USD</v>
        <stp/>
        <stp>##V3_BDPV12</stp>
        <stp>SQ US Equity</stp>
        <stp>CRNCY</stp>
        <stp>[Crispin Spreadsheet.xlsx]OEI!R786C4</stp>
        <tr r="D786" s="1"/>
      </tp>
      <tp>
        <v>70.8</v>
        <stp/>
        <stp>##V3_BDPV12</stp>
        <stp>LR FP Equity</stp>
        <stp>PX_YEST_CLOSE</stp>
        <stp>[Crispin Spreadsheet.xlsx]OEI!R114C6</stp>
        <tr r="F114" s="1"/>
      </tp>
      <tp t="s">
        <v>ARS</v>
        <stp/>
        <stp>##V3_BDPV12</stp>
        <stp>ARARGE3208L3 Govt</stp>
        <stp>CRNCY</stp>
        <stp>[Crispin Spreadsheet.xlsx]OEI!R839C4</stp>
        <tr r="D839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EUR</v>
        <stp/>
        <stp>##V3_BDPV12</stp>
        <stp>VK FP Equity</stp>
        <stp>CRNCY</stp>
        <stp>[Crispin Spreadsheet.xlsx]OEI!R140C4</stp>
        <tr r="D140" s="1"/>
      </tp>
      <tp>
        <v>20.8</v>
        <stp/>
        <stp>##V3_BDPV12</stp>
        <stp>HA US Equity</stp>
        <stp>PX_YEST_CLOSE</stp>
        <stp>[Crispin Spreadsheet.xlsx]OEI!R723C6</stp>
        <tr r="F723" s="1"/>
      </tp>
      <tp>
        <v>6310</v>
        <stp/>
        <stp>##V3_BDPV12</stp>
        <stp>RB/ LN Equity</stp>
        <stp>PX_YEST_CLOSE</stp>
        <stp>[Crispin Spreadsheet.xlsx]OEI!R586C6</stp>
        <tr r="F586" s="1"/>
      </tp>
      <tp>
        <v>31.8</v>
        <stp/>
        <stp>##V3_BDPV12</stp>
        <stp>AA/ LN Equity</stp>
        <stp>PX_YEST_CLOSE</stp>
        <stp>[Crispin Spreadsheet.xlsx]OEI!R445C6</stp>
        <tr r="F445" s="1"/>
      </tp>
      <tp t="s">
        <v>GBp</v>
        <stp/>
        <stp>##V3_BDPV12</stp>
        <stp>ABF LN Equity</stp>
        <stp>CRNCY</stp>
        <stp>[Crispin Spreadsheet.xlsx]OPE!R38C4</stp>
        <tr r="D38" s="7"/>
      </tp>
      <tp>
        <v>1394</v>
        <stp/>
        <stp>##V3_BDPV12</stp>
        <stp>ABC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Spreadsheet.xlsx]OEI!R168C4</stp>
        <tr r="D168" s="1"/>
      </tp>
      <tp>
        <v>10.32</v>
        <stp/>
        <stp>##V3_BDPV12</stp>
        <stp>ORA FP Equity</stp>
        <stp>PX_YEST_CLOSE</stp>
        <stp>[Crispin Spreadsheet.xlsx]OEI!R118C6</stp>
        <tr r="F118" s="1"/>
      </tp>
      <tp>
        <v>303</v>
        <stp/>
        <stp>##V3_BDPV12</stp>
        <stp>RMG LN Equity</stp>
        <stp>PX_YEST_CLOSE</stp>
        <stp>[Crispin Spreadsheet.xlsx]OEI!R599C6</stp>
        <tr r="F599" s="1"/>
      </tp>
      <tp>
        <v>111.35</v>
        <stp/>
        <stp>##V3_BDPV12</stp>
        <stp>PXD US Equity</stp>
        <stp>PX_YEST_CLOSE</stp>
        <stp>[Crispin Spreadsheet.xlsx]OEI!R771C6</stp>
        <tr r="F771" s="1"/>
      </tp>
      <tp>
        <v>1.6166400000000001</v>
        <stp/>
        <stp>##V3_BDPV12</stp>
        <stp>EURAUD Curncy</stp>
        <stp>PX_YEST_CLOSE</stp>
        <stp>[Crispin Spreadsheet.xlsx]SWAN!R6C30</stp>
        <tr r="AD6" s="3"/>
      </tp>
      <tp>
        <v>1.6166400000000001</v>
        <stp/>
        <stp>##V3_BDPV12</stp>
        <stp>EURAUD Curncy</stp>
        <stp>PX_YEST_CLOSE</stp>
        <stp>[Crispin Spreadsheet.xlsx]SWAN!R7C30</stp>
        <tr r="AD7" s="3"/>
      </tp>
      <tp>
        <v>1.6166400000000001</v>
        <stp/>
        <stp>##V3_BDPV12</stp>
        <stp>EURAUD Curncy</stp>
        <stp>PX_YEST_CLOSE</stp>
        <stp>[Crispin Spreadsheet.xlsx]SWAN!R8C30</stp>
        <tr r="AD8" s="3"/>
      </tp>
      <tp t="s">
        <v>USD</v>
        <stp/>
        <stp>##V3_BDPV12</stp>
        <stp>WFC US Equity</stp>
        <stp>CRNCY</stp>
        <stp>[Crispin Spreadsheet.xlsx]OEI!R811C4</stp>
        <tr r="D811" s="1"/>
      </tp>
      <tp t="s">
        <v>EUR</v>
        <stp/>
        <stp>##V3_BDPV12</stp>
        <stp>DEC FP Equity</stp>
        <stp>CRNCY</stp>
        <stp>[Crispin Spreadsheet.xlsx]OEI!R111C4</stp>
        <tr r="D111" s="1"/>
      </tp>
      <tp>
        <v>0.17</v>
        <stp/>
        <stp>##V3_BDPV12</stp>
        <stp>ATH CN Equity</stp>
        <stp>PX_YEST_CLOSE</stp>
        <stp>[Crispin Spreadsheet.xlsx]OEI!R51C6</stp>
        <tr r="F51" s="1"/>
      </tp>
      <tp>
        <v>158</v>
        <stp/>
        <stp>##V3_BDPV12</stp>
        <stp>RCH LN Equity</stp>
        <stp>PX_YEST_CLOSE</stp>
        <stp>[Crispin Spreadsheet.xlsx]OEI!R627C6</stp>
        <tr r="F627" s="1"/>
      </tp>
      <tp>
        <v>27.6</v>
        <stp/>
        <stp>##V3_BDPV12</stp>
        <stp>BGN IM Equity</stp>
        <stp>PX_YEST_CLOSE</stp>
        <stp>[Crispin Spreadsheet.xlsx]OEI!R240C6</stp>
        <tr r="F240" s="1"/>
      </tp>
      <tp t="s">
        <v>USD</v>
        <stp/>
        <stp>##V3_BDPV12</stp>
        <stp>HURLN 7.5 07/24/22 Corp</stp>
        <stp>CRNCY</stp>
        <stp>[Crispin Spreadsheet.xlsx]OEI!R203C4</stp>
        <tr r="D203" s="1"/>
      </tp>
      <tp>
        <v>163.57</v>
        <stp/>
        <stp>##V3_BDPV12</stp>
        <stp>FNV CN Equity</stp>
        <stp>PX_YEST_CLOSE</stp>
        <stp>[Crispin Spreadsheet.xlsx]OEI!R56C6</stp>
        <tr r="F56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GBp</v>
        <stp/>
        <stp>##V3_BDPV12</stp>
        <stp>HSX LN Equity</stp>
        <stp>CRNCY</stp>
        <stp>[Crispin Spreadsheet.xlsx]OEI!R519C4</stp>
        <tr r="D519" s="1"/>
      </tp>
      <tp>
        <v>5.7</v>
        <stp/>
        <stp>##V3_BDPV12</stp>
        <stp>ART GY Equity</stp>
        <stp>PX_YEST_CLOSE</stp>
        <stp>[Crispin Spreadsheet.xlsx]OEI!R151C6</stp>
        <tr r="F151" s="1"/>
      </tp>
      <tp>
        <v>13.27</v>
        <stp/>
        <stp>##V3_BDPV12</stp>
        <stp>SZU GY Equity</stp>
        <stp>PX_YEST_CLOSE</stp>
        <stp>[Crispin Spreadsheet.xlsx]OEI!R189C6</stp>
        <tr r="F189" s="1"/>
      </tp>
      <tp t="s">
        <v>EUR</v>
        <stp/>
        <stp>##V3_BDPV12</stp>
        <stp>SCR FP Equity</stp>
        <stp>CRNCY</stp>
        <stp>[Crispin Spreadsheet.xlsx]OEI!R127C4</stp>
        <tr r="D127" s="1"/>
      </tp>
      <tp>
        <v>16.78</v>
        <stp/>
        <stp>##V3_BDPV12</stp>
        <stp>OXY US Equity</stp>
        <stp>PX_YEST_CLOSE</stp>
        <stp>[Crispin Spreadsheet.xlsx]OEI!R761C6</stp>
        <tr r="F761" s="1"/>
      </tp>
      <tp>
        <v>15.321999999999999</v>
        <stp/>
        <stp>##V3_BDPV12</stp>
        <stp>MT NA Equity</stp>
        <stp>LAST_PRICE</stp>
        <stp>[Crispin Spreadsheet.xlsx]SWAN!R55C7</stp>
        <tr r="G55" s="3"/>
      </tp>
      <tp t="s">
        <v>EUR</v>
        <stp/>
        <stp>##V3_BDPV12</stp>
        <stp>SW FP Equity</stp>
        <stp>CRNCY</stp>
        <stp>[Crispin Spreadsheet.xlsx]OEI!R132C4</stp>
        <tr r="D132" s="1"/>
      </tp>
      <tp>
        <v>451.2</v>
        <stp/>
        <stp>##V3_BDPV12</stp>
        <stp>FRAS LN Equity</stp>
        <stp>PX_YEST_CLOSE</stp>
        <stp>[Crispin Spreadsheet.xlsx]OPE!R44C6</stp>
        <tr r="F44" s="7"/>
      </tp>
      <tp>
        <v>63.95</v>
        <stp/>
        <stp>##V3_BDPV12</stp>
        <stp>MU US Equity</stp>
        <stp>PX_YEST_CLOSE</stp>
        <stp>[Crispin Spreadsheet.xlsx]OEI!R751C6</stp>
        <tr r="F751" s="1"/>
      </tp>
      <tp>
        <v>32.630000000000003</v>
        <stp/>
        <stp>##V3_BDPV12</stp>
        <stp>FR FP Equity</stp>
        <stp>PX_YEST_CLOSE</stp>
        <stp>[Crispin Spreadsheet.xlsx]OEI!R139C6</stp>
        <tr r="F139" s="1"/>
      </tp>
      <tp>
        <v>54.85</v>
        <stp/>
        <stp>##V3_BDPV12</stp>
        <stp>JM SP Equity</stp>
        <stp>PX_YEST_CLOSE</stp>
        <stp>[Crispin Spreadsheet.xlsx]OEI!R365C6</stp>
        <tr r="F365" s="1"/>
      </tp>
      <tp t="s">
        <v>USD</v>
        <stp/>
        <stp>##V3_BDPV12</stp>
        <stp>ZM US Equity</stp>
        <stp>CRNCY</stp>
        <stp>[Crispin Spreadsheet.xlsx]OEI!R818C4</stp>
        <tr r="D818" s="1"/>
      </tp>
      <tp>
        <v>1</v>
        <stp/>
        <stp>##V3_BDPV12</stp>
        <stp>EURUSD Curncy</stp>
        <stp>QUOTE_FACTOR</stp>
        <stp>[Crispin Spreadsheet.xlsx]OEI!R860C12</stp>
        <tr r="L860" s="1"/>
      </tp>
      <tp>
        <v>1</v>
        <stp/>
        <stp>##V3_BDPV12</stp>
        <stp>EURUSD Curncy</stp>
        <stp>QUOTE_FACTOR</stp>
        <stp>[Crispin Spreadsheet.xlsx]OEI!R861C12</stp>
        <tr r="L861" s="1"/>
      </tp>
      <tp>
        <v>1</v>
        <stp/>
        <stp>##V3_BDPV12</stp>
        <stp>EURUSD Curncy</stp>
        <stp>QUOTE_FACTOR</stp>
        <stp>[Crispin Spreadsheet.xlsx]OEI!R864C12</stp>
        <tr r="L864" s="1"/>
      </tp>
      <tp>
        <v>1</v>
        <stp/>
        <stp>##V3_BDPV12</stp>
        <stp>EURUSD Curncy</stp>
        <stp>QUOTE_FACTOR</stp>
        <stp>[Crispin Spreadsheet.xlsx]OEI!R841C12</stp>
        <tr r="L841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Spreadsheet.xlsx]OEI!R853C12</stp>
        <tr r="L853" s="1"/>
      </tp>
      <tp>
        <v>1</v>
        <stp/>
        <stp>##V3_BDPV12</stp>
        <stp>EURUSD Curncy</stp>
        <stp>QUOTE_FACTOR</stp>
        <stp>[Crispin Spreadsheet.xlsx]OEI!R856C12</stp>
        <tr r="L856" s="1"/>
      </tp>
      <tp>
        <v>1</v>
        <stp/>
        <stp>##V3_BDPV12</stp>
        <stp>EURUSD Curncy</stp>
        <stp>QUOTE_FACTOR</stp>
        <stp>[Crispin Spreadsheet.xlsx]OEI!R857C12</stp>
        <tr r="L857" s="1"/>
      </tp>
      <tp>
        <v>1</v>
        <stp/>
        <stp>##V3_BDPV12</stp>
        <stp>EURUSD Curncy</stp>
        <stp>QUOTE_FACTOR</stp>
        <stp>[Crispin Spreadsheet.xlsx]OEI!R854C12</stp>
        <tr r="L854" s="1"/>
      </tp>
      <tp>
        <v>1</v>
        <stp/>
        <stp>##V3_BDPV12</stp>
        <stp>EURUSD Curncy</stp>
        <stp>QUOTE_FACTOR</stp>
        <stp>[Crispin Spreadsheet.xlsx]OEI!R858C12</stp>
        <tr r="L858" s="1"/>
      </tp>
      <tp>
        <v>1</v>
        <stp/>
        <stp>##V3_BDPV12</stp>
        <stp>EURUSD Curncy</stp>
        <stp>QUOTE_FACTOR</stp>
        <stp>[Crispin Spreadsheet.xlsx]OEI!R859C12</stp>
        <tr r="L859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Spreadsheet.xlsx]OEI!R832C12</stp>
        <tr r="L832" s="1"/>
      </tp>
      <tp>
        <v>1</v>
        <stp/>
        <stp>##V3_BDPV12</stp>
        <stp>EURUSD Curncy</stp>
        <stp>QUOTE_FACTOR</stp>
        <stp>[Crispin Spreadsheet.xlsx]OEI!R833C12</stp>
        <tr r="L833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Spreadsheet.xlsx]OEI!R836C12</stp>
        <tr r="L836" s="1"/>
      </tp>
      <tp>
        <v>1</v>
        <stp/>
        <stp>##V3_BDPV12</stp>
        <stp>EURUSD Curncy</stp>
        <stp>QUOTE_FACTOR</stp>
        <stp>[Crispin Spreadsheet.xlsx]OEI!R837C12</stp>
        <tr r="L837" s="1"/>
      </tp>
      <tp>
        <v>1</v>
        <stp/>
        <stp>##V3_BDPV12</stp>
        <stp>EURUSD Curncy</stp>
        <stp>QUOTE_FACTOR</stp>
        <stp>[Crispin Spreadsheet.xlsx]OEI!R834C12</stp>
        <tr r="L834" s="1"/>
      </tp>
      <tp>
        <v>1</v>
        <stp/>
        <stp>##V3_BDPV12</stp>
        <stp>EURUSD Curncy</stp>
        <stp>QUOTE_FACTOR</stp>
        <stp>[Crispin Spreadsheet.xlsx]OEI!R835C12</stp>
        <tr r="L835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EURCAD Curncy</stp>
        <stp>QUOTE_FACTOR</stp>
        <stp>[Crispin Spreadsheet.xlsx]OEI!R867C12</stp>
        <tr r="L867" s="1"/>
      </tp>
      <tp>
        <v>1</v>
        <stp/>
        <stp>##V3_BDPV12</stp>
        <stp>EURAUD Curncy</stp>
        <stp>QUOTE_FACTOR</stp>
        <stp>[Crispin Spreadsheet.xlsx]OEI!R851C12</stp>
        <tr r="L851" s="1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Spreadsheet.xlsx]OEI!R355C12</stp>
        <tr r="L355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EURUSD Curncy</stp>
        <stp>QUOTE_FACTOR</stp>
        <stp>[Crispin Spreadsheet.xlsx]OEI!R232C12</stp>
        <tr r="L232" s="1"/>
      </tp>
      <tp>
        <v>1</v>
        <stp/>
        <stp>##V3_BDPV12</stp>
        <stp>EURUSD Curncy</stp>
        <stp>QUOTE_FACTOR</stp>
        <stp>[Crispin Spreadsheet.xlsx]OEI!R203C12</stp>
        <tr r="L203" s="1"/>
      </tp>
      <tp>
        <v>1</v>
        <stp/>
        <stp>##V3_BDPV12</stp>
        <stp>EURUSD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Spreadsheet.xlsx]OEI!R222C12</stp>
        <tr r="L222" s="1"/>
      </tp>
      <tp>
        <v>1</v>
        <stp/>
        <stp>##V3_BDPV12</stp>
        <stp>EURHKD Curncy</stp>
        <stp>QUOTE_FACTOR</stp>
        <stp>[Crispin Spreadsheet.xlsx]OEI!R223C12</stp>
        <tr r="L223" s="1"/>
      </tp>
      <tp>
        <v>1</v>
        <stp/>
        <stp>##V3_BDPV12</stp>
        <stp>EURHKD Curncy</stp>
        <stp>QUOTE_FACTOR</stp>
        <stp>[Crispin Spreadsheet.xlsx]OEI!R220C12</stp>
        <tr r="L220" s="1"/>
      </tp>
      <tp>
        <v>1</v>
        <stp/>
        <stp>##V3_BDPV12</stp>
        <stp>EURHKD Curncy</stp>
        <stp>QUOTE_FACTOR</stp>
        <stp>[Crispin Spreadsheet.xlsx]OEI!R221C12</stp>
        <tr r="L221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Spreadsheet.xlsx]OEI!R219C12</stp>
        <tr r="L219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Spreadsheet.xlsx]OEI!R566C12</stp>
        <tr r="L566" s="1"/>
      </tp>
      <tp>
        <v>1</v>
        <stp/>
        <stp>##V3_BDPV12</stp>
        <stp>EURUSD Curncy</stp>
        <stp>QUOTE_FACTOR</stp>
        <stp>[Crispin Spreadsheet.xlsx]OEI!R509C12</stp>
        <tr r="L509" s="1"/>
      </tp>
      <tp>
        <v>1</v>
        <stp/>
        <stp>##V3_BDPV12</stp>
        <stp>EURUSD Curncy</stp>
        <stp>QUOTE_FACTOR</stp>
        <stp>[Crispin Spreadsheet.xlsx]OEI!R512C12</stp>
        <tr r="L512" s="1"/>
      </tp>
      <tp>
        <v>89.224999999999994</v>
        <stp/>
        <stp>##V3_BDPV12</stp>
        <stp>GB00BMBL1D50 Govt</stp>
        <stp>LAST_PRICE</stp>
        <stp>[Crispin Spreadsheet.xlsx]OEI!R844C7</stp>
        <tr r="G844" s="1"/>
      </tp>
      <tp t="s">
        <v>EUR</v>
        <stp/>
        <stp>##V3_BDPV12</stp>
        <stp>RHK GY Equity</stp>
        <stp>CRNCY</stp>
        <stp>[Crispin Spreadsheet.xlsx]OEI!R182C4</stp>
        <tr r="D182" s="1"/>
      </tp>
      <tp>
        <v>174.6</v>
        <stp/>
        <stp>##V3_BDPV12</stp>
        <stp>PFC LN Equity</stp>
        <stp>PX_YEST_CLOSE</stp>
        <stp>[Crispin Spreadsheet.xlsx]OEI!R575C6</stp>
        <tr r="F575" s="1"/>
      </tp>
      <tp>
        <v>5558</v>
        <stp/>
        <stp>##V3_BDPV12</stp>
        <stp>DCC LN Equity</stp>
        <stp>PX_YEST_CLOSE</stp>
        <stp>[Crispin Spreadsheet.xlsx]OEI!R490C6</stp>
        <tr r="F490" s="1"/>
      </tp>
      <tp t="s">
        <v>EUR</v>
        <stp/>
        <stp>##V3_BDPV12</stp>
        <stp>GLJ GY Equity</stp>
        <stp>CRNCY</stp>
        <stp>[Crispin Spreadsheet.xlsx]OEI!R166C4</stp>
        <tr r="D166" s="1"/>
      </tp>
      <tp t="s">
        <v>EUR</v>
        <stp/>
        <stp>##V3_BDPV12</stp>
        <stp>TFI FP Equity</stp>
        <stp>CRNCY</stp>
        <stp>[Crispin Spreadsheet.xlsx]OEI!R135C4</stp>
        <tr r="D135" s="1"/>
      </tp>
      <tp>
        <v>31375</v>
        <stp/>
        <stp>##V3_BDPV12</stp>
        <stp>ANG SJ Equity</stp>
        <stp>PX_YEST_CLOSE</stp>
        <stp>[Crispin Spreadsheet.xlsx]OEI!R369C6</stp>
        <tr r="F369" s="1"/>
      </tp>
      <tp>
        <v>81.16</v>
        <stp/>
        <stp>##V3_BDPV12</stp>
        <stp>CBA AU Equity</stp>
        <stp>PX_YEST_CLOSE</stp>
        <stp>[Crispin Spreadsheet.xlsx]OEI!R16C6</stp>
        <tr r="F16" s="1"/>
      </tp>
      <tp t="s">
        <v>CHF</v>
        <stp/>
        <stp>##V3_BDPV12</stp>
        <stp>CLN SW Equity</stp>
        <stp>CRNCY</stp>
        <stp>[Crispin Spreadsheet.xlsx]OEI!R418C4</stp>
        <tr r="D418" s="1"/>
      </tp>
      <tp t="s">
        <v>GBp</v>
        <stp/>
        <stp>##V3_BDPV12</stp>
        <stp>ITM LN Equity</stp>
        <stp>CRNCY</stp>
        <stp>[Crispin Spreadsheet.xlsx]OEI!R539C4</stp>
        <tr r="D539" s="1"/>
      </tp>
      <tp>
        <v>579.6</v>
        <stp/>
        <stp>##V3_BDPV12</stp>
        <stp>SGE LN Equity</stp>
        <stp>PX_YEST_CLOSE</stp>
        <stp>[Crispin Spreadsheet.xlsx]OEI!R624C6</stp>
        <tr r="F624" s="1"/>
      </tp>
      <tp>
        <v>34.130000000000003</v>
        <stp/>
        <stp>##V3_BDPV12</stp>
        <stp>RWE GY Equity</stp>
        <stp>PX_YEST_CLOSE</stp>
        <stp>[Crispin Spreadsheet.xlsx]OEI!R183C6</stp>
        <tr r="F183" s="1"/>
      </tp>
      <tp t="s">
        <v>EUR</v>
        <stp/>
        <stp>##V3_BDPV12</stp>
        <stp>TKA GY Equity</stp>
        <stp>CRNCY</stp>
        <stp>[Crispin Spreadsheet.xlsx]OEI!R191C4</stp>
        <tr r="D191" s="1"/>
      </tp>
      <tp t="s">
        <v>GBp</v>
        <stp/>
        <stp>##V3_BDPV12</stp>
        <stp>III LN Equity</stp>
        <stp>CRNCY</stp>
        <stp>[Crispin Spreadsheet.xlsx]OPE!R37C4</stp>
        <tr r="D37" s="7"/>
      </tp>
      <tp>
        <v>2835</v>
        <stp/>
        <stp>##V3_BDPV12</stp>
        <stp>ADM LN Equity</stp>
        <stp>PX_YEST_CLOSE</stp>
        <stp>[Crispin Spreadsheet.xlsx]OEI!R447C6</stp>
        <tr r="F447" s="1"/>
      </tp>
      <tp t="s">
        <v>USD</v>
        <stp/>
        <stp>##V3_BDPV12</stp>
        <stp>CHD US Equity</stp>
        <stp>CRNCY</stp>
        <stp>[Crispin Spreadsheet.xlsx]OEI!R678C4</stp>
        <tr r="D678" s="1"/>
      </tp>
      <tp t="s">
        <v>EUR</v>
        <stp/>
        <stp>##V3_BDPV12</stp>
        <stp>ALO FP Equity</stp>
        <stp>CRNCY</stp>
        <stp>[Crispin Spreadsheet.xlsx]OEI!R89C4</stp>
        <tr r="D89" s="1"/>
      </tp>
      <tp>
        <v>26310</v>
        <stp/>
        <stp>##V3_BDPV12</stp>
        <stp>NKA Index</stp>
        <stp>LAST_PRICE</stp>
        <stp>[Crispin Spreadsheet.xlsx]OEI!R259C7</stp>
        <tr r="G259" s="1"/>
      </tp>
      <tp t="s">
        <v>USD</v>
        <stp/>
        <stp>##V3_BDPV12</stp>
        <stp>FCX US Equity</stp>
        <stp>CRNCY</stp>
        <stp>[Crispin Spreadsheet.xlsx]OEI!R713C4</stp>
        <tr r="D713" s="1"/>
      </tp>
      <tp t="s">
        <v>AUD</v>
        <stp/>
        <stp>##V3_BDPV12</stp>
        <stp>GMA AU Equity</stp>
        <stp>CRNCY</stp>
        <stp>[Crispin Spreadsheet.xlsx]OEI!R18C4</stp>
        <tr r="D18" s="1"/>
      </tp>
      <tp t="s">
        <v>USD</v>
        <stp/>
        <stp>##V3_BDPV12</stp>
        <stp>DIS US Equity</stp>
        <stp>CRNCY</stp>
        <stp>[Crispin Spreadsheet.xlsx]OEI!R809C4</stp>
        <tr r="D809" s="1"/>
      </tp>
      <tp t="s">
        <v>GBp</v>
        <stp/>
        <stp>##V3_BDPV12</stp>
        <stp>JUP LN Equity</stp>
        <stp>CRNCY</stp>
        <stp>[Crispin Spreadsheet.xlsx]OEI!R548C4</stp>
        <tr r="D548" s="1"/>
      </tp>
      <tp t="s">
        <v>EUR</v>
        <stp/>
        <stp>##V3_BDPV12</stp>
        <stp>MS IM Equity</stp>
        <stp>CRNCY</stp>
        <stp>[Crispin Spreadsheet.xlsx]OEI!R250C4</stp>
        <tr r="D250" s="1"/>
      </tp>
      <tp>
        <v>28.61</v>
        <stp/>
        <stp>##V3_BDPV12</stp>
        <stp>ON US Equity</stp>
        <stp>PX_YEST_CLOSE</stp>
        <stp>[Crispin Spreadsheet.xlsx]OEI!R762C6</stp>
        <tr r="F762" s="1"/>
      </tp>
      <tp>
        <v>80.86</v>
        <stp/>
        <stp>##V3_BDPV12</stp>
        <stp>HO FP Equity</stp>
        <stp>PX_YEST_CLOSE</stp>
        <stp>[Crispin Spreadsheet.xlsx]OEI!R136C6</stp>
        <tr r="F136" s="1"/>
      </tp>
      <tp>
        <v>172.90625</v>
        <stp/>
        <stp>##V3_BDPV12</stp>
        <stp>USA Comdty</stp>
        <stp>PX_YEST_CLOSE</stp>
        <stp>[Crispin Spreadsheet.xlsx]OEI!R829C6</stp>
        <tr r="F829" s="1"/>
      </tp>
      <tp t="s">
        <v>EUR</v>
        <stp/>
        <stp>##V3_BDPV12</stp>
        <stp>DBK GY Equity</stp>
        <stp>CRNCY</stp>
        <stp>[Crispin Spreadsheet.xlsx]OEI!R159C4</stp>
        <tr r="D159" s="1"/>
      </tp>
      <tp t="s">
        <v>EUR</v>
        <stp/>
        <stp>##V3_BDPV12</stp>
        <stp>RCO FP Equity</stp>
        <stp>CRNCY</stp>
        <stp>[Crispin Spreadsheet.xlsx]OEI!R121C4</stp>
        <tr r="D121" s="1"/>
      </tp>
      <tp>
        <v>170.5</v>
        <stp/>
        <stp>##V3_BDPV12</stp>
        <stp>IAG LN Equity</stp>
        <stp>PX_YEST_CLOSE</stp>
        <stp>[Crispin Spreadsheet.xlsx]OEI!R533C6</stp>
        <tr r="F533" s="1"/>
      </tp>
      <tp>
        <v>802</v>
        <stp/>
        <stp>##V3_BDPV12</stp>
        <stp>IGG LN Equity</stp>
        <stp>PX_YEST_CLOSE</stp>
        <stp>[Crispin Spreadsheet.xlsx]OEI!R525C6</stp>
        <tr r="F525" s="1"/>
      </tp>
      <tp t="s">
        <v>GBp</v>
        <stp/>
        <stp>##V3_BDPV12</stp>
        <stp>AZN LN Equity</stp>
        <stp>CRNCY</stp>
        <stp>[Crispin Spreadsheet.xlsx]OEI!R456C4</stp>
        <tr r="D456" s="1"/>
      </tp>
      <tp t="s">
        <v>USD</v>
        <stp/>
        <stp>##V3_BDPV12</stp>
        <stp>DAL US Equity</stp>
        <stp>CRNCY</stp>
        <stp>[Crispin Spreadsheet.xlsx]OEI!R690C4</stp>
        <tr r="D690" s="1"/>
      </tp>
      <tp>
        <v>155</v>
        <stp/>
        <stp>##V3_BDPV12</stp>
        <stp>DVO LN Equity</stp>
        <stp>PX_YEST_CLOSE</stp>
        <stp>[Crispin Spreadsheet.xlsx]OPE!R41C6</stp>
        <tr r="F41" s="7"/>
      </tp>
      <tp t="s">
        <v>EUR</v>
        <stp/>
        <stp>##V3_BDPV12</stp>
        <stp>ACA FP Equity</stp>
        <stp>CRNCY</stp>
        <stp>[Crispin Spreadsheet.xlsx]OEI!R101C4</stp>
        <tr r="D101" s="1"/>
      </tp>
      <tp>
        <v>12960</v>
        <stp/>
        <stp>##V3_BDPV12</stp>
        <stp>GFI SJ Equity</stp>
        <stp>PX_YEST_CLOSE</stp>
        <stp>[Crispin Spreadsheet.xlsx]OEI!R370C6</stp>
        <tr r="F370" s="1"/>
      </tp>
      <tp>
        <v>10.85</v>
        <stp/>
        <stp>##V3_BDPV12</stp>
        <stp>BVN US Equity</stp>
        <stp>PX_YEST_CLOSE</stp>
        <stp>[Crispin Spreadsheet.xlsx]OEI!R679C6</stp>
        <tr r="F679" s="1"/>
      </tp>
      <tp t="s">
        <v>USD</v>
        <stp/>
        <stp>##V3_BDPV12</stp>
        <stp>TDG US Equity</stp>
        <stp>CRNCY</stp>
        <stp>[Crispin Spreadsheet.xlsx]OEI!R795C4</stp>
        <tr r="D795" s="1"/>
      </tp>
      <tp>
        <v>812.5</v>
        <stp/>
        <stp>##V3_BDPV12</stp>
        <stp>ECM LN Equity</stp>
        <stp>PX_YEST_CLOSE</stp>
        <stp>[Crispin Spreadsheet.xlsx]OEI!R501C6</stp>
        <tr r="F501" s="1"/>
      </tp>
      <tp>
        <v>51.98</v>
        <stp/>
        <stp>##V3_BDPV12</stp>
        <stp>OSR GY Equity</stp>
        <stp>PX_YEST_CLOSE</stp>
        <stp>[Crispin Spreadsheet.xlsx]OEI!R176C6</stp>
        <tr r="F176" s="1"/>
      </tp>
      <tp>
        <v>121.45</v>
        <stp/>
        <stp>##V3_BDPV12</stp>
        <stp>EMG LN Equity</stp>
        <stp>PX_YEST_CLOSE</stp>
        <stp>[Crispin Spreadsheet.xlsx]OPE!R50C6</stp>
        <tr r="F50" s="7"/>
      </tp>
      <tp>
        <v>1</v>
        <stp/>
        <stp>##V3_BDPV12</stp>
        <stp>EURNOK Curncy</stp>
        <stp>QUOTE_FACTOR</stp>
        <stp>[Crispin Spreadsheet.xlsx]OPE!R29C12</stp>
        <tr r="L29" s="7"/>
      </tp>
      <tp>
        <v>1</v>
        <stp/>
        <stp>##V3_BDPV12</stp>
        <stp>EURNOK Curncy</stp>
        <stp>QUOTE_FACTOR</stp>
        <stp>[Crispin Spreadsheet.xlsx]OPE!R31C12</stp>
        <tr r="L31" s="7"/>
      </tp>
      <tp>
        <v>1</v>
        <stp/>
        <stp>##V3_BDPV12</stp>
        <stp>EURNOK Curncy</stp>
        <stp>QUOTE_FACTOR</stp>
        <stp>[Crispin Spreadsheet.xlsx]OPE!R30C12</stp>
        <tr r="L30" s="7"/>
      </tp>
      <tp>
        <v>63.7</v>
        <stp/>
        <stp>##V3_BDPV12</stp>
        <stp>FGP LN Equity</stp>
        <stp>PX_YEST_CLOSE</stp>
        <stp>[Crispin Spreadsheet.xlsx]OEI!R505C6</stp>
        <tr r="F505" s="1"/>
      </tp>
      <tp t="s">
        <v>EUR</v>
        <stp/>
        <stp>##V3_BDPV12</stp>
        <stp>AIR FP Equity</stp>
        <stp>CRNCY</stp>
        <stp>[Crispin Spreadsheet.xlsx]OEI!R88C4</stp>
        <tr r="D88" s="1"/>
      </tp>
      <tp>
        <v>139.61000000000001</v>
        <stp/>
        <stp>##V3_BDPV12</stp>
        <stp>MQG AU Equity</stp>
        <stp>PX_YEST_CLOSE</stp>
        <stp>[Crispin Spreadsheet.xlsx]OEI!R19C6</stp>
        <tr r="F19" s="1"/>
      </tp>
      <tp t="s">
        <v>USD</v>
        <stp/>
        <stp>##V3_BDPV12</stp>
        <stp>BGS US Equity</stp>
        <stp>CRNCY</stp>
        <stp>[Crispin Spreadsheet.xlsx]OEI!R666C4</stp>
        <tr r="D666" s="1"/>
      </tp>
      <tp t="s">
        <v>USD</v>
        <stp/>
        <stp>##V3_BDPV12</stp>
        <stp>FDS US Equity</stp>
        <stp>CRNCY</stp>
        <stp>[Crispin Spreadsheet.xlsx]OEI!R705C4</stp>
        <tr r="D705" s="1"/>
      </tp>
      <tp t="s">
        <v>EUR</v>
        <stp/>
        <stp>##V3_BDPV12</stp>
        <stp>REP SQ Equity</stp>
        <stp>CRNCY</stp>
        <stp>[Crispin Spreadsheet.xlsx]OEI!R386C4</stp>
        <tr r="D386" s="1"/>
      </tp>
      <tp t="s">
        <v>EUR</v>
        <stp/>
        <stp>##V3_BDPV12</stp>
        <stp>VOW GY Equity</stp>
        <stp>CRNCY</stp>
        <stp>[Crispin Spreadsheet.xlsx]OEI!R194C4</stp>
        <tr r="D194" s="1"/>
      </tp>
      <tp t="s">
        <v>GBp</v>
        <stp/>
        <stp>##V3_BDPV12</stp>
        <stp>NXT LN Equity</stp>
        <stp>CRNCY</stp>
        <stp>[Crispin Spreadsheet.xlsx]OEI!R564C4</stp>
        <tr r="D564" s="1"/>
      </tp>
      <tp t="s">
        <v>EUR</v>
        <stp/>
        <stp>##V3_BDPV12</stp>
        <stp>EURN BB Equity</stp>
        <stp>CRNCY</stp>
        <stp>[Crispin Spreadsheet.xlsx]ALEG!R6C4</stp>
        <tr r="D6" s="5"/>
      </tp>
      <tp>
        <v>63.6</v>
        <stp/>
        <stp>##V3_BDPV12</stp>
        <stp>MS US Equity</stp>
        <stp>PX_YEST_CLOSE</stp>
        <stp>[Crispin Spreadsheet.xlsx]OEI!R753C6</stp>
        <tr r="F753" s="1"/>
      </tp>
      <tp>
        <v>42.34</v>
        <stp/>
        <stp>##V3_BDPV12</stp>
        <stp>EO FP Equity</stp>
        <stp>PX_YEST_CLOSE</stp>
        <stp>[Crispin Spreadsheet.xlsx]OEI!R108C6</stp>
        <tr r="F108" s="1"/>
      </tp>
      <tp>
        <v>273.31</v>
        <stp/>
        <stp>##V3_BDPV12</stp>
        <stp>HD US Equity</stp>
        <stp>PX_YEST_CLOSE</stp>
        <stp>[Crispin Spreadsheet.xlsx]OEI!R726C6</stp>
        <tr r="F726" s="1"/>
      </tp>
      <tp>
        <v>1</v>
        <stp/>
        <stp>##V3_BDPV12</stp>
        <stp>EURCHF Curncy</stp>
        <stp>QUOTE_FACTOR</stp>
        <stp>[Crispin Spreadsheet.xlsx]OEI!R868C12</stp>
        <tr r="L868" s="1"/>
      </tp>
      <tp t="s">
        <v>GBp</v>
        <stp/>
        <stp>##V3_BDPV12</stp>
        <stp>AV/ LN Equity</stp>
        <stp>CRNCY</stp>
        <stp>[Crispin Spreadsheet.xlsx]OEI!R459C4</stp>
        <tr r="D459" s="1"/>
      </tp>
      <tp>
        <v>1</v>
        <stp/>
        <stp>##V3_BDPV12</stp>
        <stp>EURHUF Curncy</stp>
        <stp>QUOTE_FACTOR</stp>
        <stp>[Crispin Spreadsheet.xlsx]OEI!R226C12</stp>
        <tr r="L226" s="1"/>
      </tp>
      <tp>
        <v>1</v>
        <stp/>
        <stp>##V3_BDPV12</stp>
        <stp>EURHUF Curncy</stp>
        <stp>QUOTE_FACTOR</stp>
        <stp>[Crispin Spreadsheet.xlsx]OEI!R227C12</stp>
        <tr r="L227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Spreadsheet.xlsx]OEI!R436C12</stp>
        <tr r="L436" s="1"/>
      </tp>
      <tp t="s">
        <v>MSCI EM</v>
        <stp/>
        <stp>##V3_BDPV12</stp>
        <stp>MXEF Index</stp>
        <stp>NAME</stp>
        <stp>[Crispin Spreadsheet.xlsx]OEI!R836C5</stp>
        <tr r="E836" s="1"/>
      </tp>
      <tp>
        <v>230.5</v>
        <stp/>
        <stp>##V3_BDPV12</stp>
        <stp>MAB LN Equity</stp>
        <stp>PX_YEST_CLOSE</stp>
        <stp>[Crispin Spreadsheet.xlsx]OEI!R560C6</stp>
        <tr r="F560" s="1"/>
      </tp>
      <tp t="s">
        <v>USD</v>
        <stp/>
        <stp>##V3_BDPV12</stp>
        <stp>EEM US Equity</stp>
        <stp>CRNCY</stp>
        <stp>[Crispin Spreadsheet.xlsx]OEI!R837C4</stp>
        <tr r="D837" s="1"/>
      </tp>
      <tp>
        <v>116.304</v>
        <stp/>
        <stp>##V3_BDPV12</stp>
        <stp>GB00BZB26Y51 Govt</stp>
        <stp>LAST_PRICE</stp>
        <stp>[Crispin Spreadsheet.xlsx]OEI!R846C7</stp>
        <tr r="G846" s="1"/>
      </tp>
      <tp t="s">
        <v>GBp</v>
        <stp/>
        <stp>##V3_BDPV12</stp>
        <stp>MKS LN Equity</stp>
        <stp>CRNCY</stp>
        <stp>[Crispin Spreadsheet.xlsx]OPE!R51C4</stp>
        <tr r="D51" s="7"/>
      </tp>
      <tp t="s">
        <v>EUR</v>
        <stp/>
        <stp>##V3_BDPV12</stp>
        <stp>LHA GY Equity</stp>
        <stp>CRNCY</stp>
        <stp>[Crispin Spreadsheet.xlsx]OEI!R160C4</stp>
        <tr r="D160" s="1"/>
      </tp>
      <tp>
        <v>5.15</v>
        <stp/>
        <stp>##V3_BDPV12</stp>
        <stp>BLD AU Equity</stp>
        <stp>PX_YEST_CLOSE</stp>
        <stp>[Crispin Spreadsheet.xlsx]OEI!R15C6</stp>
        <tr r="F15" s="1"/>
      </tp>
      <tp>
        <v>2311.5</v>
        <stp/>
        <stp>##V3_BDPV12</stp>
        <stp>AAL LN Equity</stp>
        <stp>PX_YEST_CLOSE</stp>
        <stp>[Crispin Spreadsheet.xlsx]OEI!R450C6</stp>
        <tr r="F450" s="1"/>
      </tp>
      <tp>
        <v>3160</v>
        <stp/>
        <stp>##V3_BDPV12</stp>
        <stp>SDR LN Equity</stp>
        <stp>PX_YEST_CLOSE</stp>
        <stp>[Crispin Spreadsheet.xlsx]OEI!R605C6</stp>
        <tr r="F605" s="1"/>
      </tp>
      <tp>
        <v>19.245000000000001</v>
        <stp/>
        <stp>##V3_BDPV12</stp>
        <stp>BAR BB Equity</stp>
        <stp>PX_YEST_CLOSE</stp>
        <stp>[Crispin Spreadsheet.xlsx]OEI!R36C6</stp>
        <tr r="F36" s="1"/>
      </tp>
      <tp t="s">
        <v>EUR</v>
        <stp/>
        <stp>##V3_BDPV12</stp>
        <stp>CNP FP Equity</stp>
        <stp>CRNCY</stp>
        <stp>[Crispin Spreadsheet.xlsx]OEI!R99C4</stp>
        <tr r="D99" s="1"/>
      </tp>
      <tp>
        <v>57.72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73.760000000000005</v>
        <stp/>
        <stp>##V3_BDPV12</stp>
        <stp>ATO FP Equity</stp>
        <stp>PX_YEST_CLOSE</stp>
        <stp>[Crispin Spreadsheet.xlsx]OEI!R91C6</stp>
        <tr r="F91" s="1"/>
      </tp>
      <tp t="s">
        <v>USD</v>
        <stp/>
        <stp>##V3_BDPV12</stp>
        <stp>PBR US Equity</stp>
        <stp>CRNCY</stp>
        <stp>[Crispin Spreadsheet.xlsx]OEI!R770C4</stp>
        <tr r="D770" s="1"/>
      </tp>
      <tp t="s">
        <v>HUF</v>
        <stp/>
        <stp>##V3_BDPV12</stp>
        <stp>OTP HB Equity</stp>
        <stp>CRNCY</stp>
        <stp>[Crispin Spreadsheet.xlsx]OEI!R227C4</stp>
        <tr r="D227" s="1"/>
      </tp>
      <tp t="s">
        <v>USD</v>
        <stp/>
        <stp>##V3_BDPV12</stp>
        <stp>CAT US Equity</stp>
        <stp>CRNCY</stp>
        <stp>[Crispin Spreadsheet.xlsx]OEI!R673C4</stp>
        <tr r="D673" s="1"/>
      </tp>
      <tp>
        <v>117.6</v>
        <stp/>
        <stp>##V3_BDPV12</stp>
        <stp>DC/ LN Equity</stp>
        <stp>PX_YEST_CLOSE</stp>
        <stp>[Crispin Spreadsheet.xlsx]OPE!R42C6</stp>
        <tr r="F42" s="7"/>
      </tp>
      <tp t="s">
        <v>IBEX 35 INDX FUTR Dec20</v>
        <stp/>
        <stp>##V3_BDPV12</stp>
        <stp>IBA Index</stp>
        <stp>NAME</stp>
        <stp>[Crispin Spreadsheet.xlsx]OEI!R375C5</stp>
        <tr r="E375" s="1"/>
      </tp>
      <tp>
        <v>125.25</v>
        <stp/>
        <stp>##V3_BDPV12</stp>
        <stp>BT/A LN Equity</stp>
        <stp>PX_YEST_CLOSE</stp>
        <stp>[Crispin Spreadsheet.xlsx]OPE!R40C6</stp>
        <tr r="F40" s="7"/>
      </tp>
      <tp t="s">
        <v>EUR</v>
        <stp/>
        <stp>##V3_BDPV12</stp>
        <stp>EURN BB Equity</stp>
        <stp>CRNCY</stp>
        <stp>[Crispin Spreadsheet.xlsx]OEI!R38C4</stp>
        <tr r="D38" s="1"/>
      </tp>
      <tp t="s">
        <v>USD</v>
        <stp/>
        <stp>##V3_BDPV12</stp>
        <stp>AGCO US Equity</stp>
        <stp>CRNCY</stp>
        <stp>[Crispin Spreadsheet.xlsx]OPE!R61C4</stp>
        <tr r="D61" s="7"/>
      </tp>
      <tp t="s">
        <v>USD</v>
        <stp/>
        <stp>##V3_BDPV12</stp>
        <stp>VZ US Equity</stp>
        <stp>CRNCY</stp>
        <stp>[Crispin Spreadsheet.xlsx]OEI!R807C4</stp>
        <tr r="D807" s="1"/>
      </tp>
      <tp>
        <v>237.5</v>
        <stp/>
        <stp>##V3_BDPV12</stp>
        <stp>GS US Equity</stp>
        <stp>PX_YEST_CLOSE</stp>
        <stp>[Crispin Spreadsheet.xlsx]OEI!R718C6</stp>
        <tr r="F718" s="1"/>
      </tp>
      <tp>
        <v>2.7029999999999998</v>
        <stp/>
        <stp>##V3_BDPV12</stp>
        <stp>KN FP Equity</stp>
        <stp>PX_YEST_CLOSE</stp>
        <stp>[Crispin Spreadsheet.xlsx]OEI!R117C6</stp>
        <tr r="F117" s="1"/>
      </tp>
      <tp>
        <v>4.5</v>
        <stp/>
        <stp>##V3_BDPV12</stp>
        <stp>TSTR LN Equity</stp>
        <stp>PX_YEST_CLOSE</stp>
        <stp>[Crispin Spreadsheet.xlsx]OPE!R56C6</stp>
        <tr r="F56" s="7"/>
      </tp>
      <tp>
        <v>526.6</v>
        <stp/>
        <stp>##V3_BDPV12</stp>
        <stp>BA/ LN Equity</stp>
        <stp>PX_YEST_CLOSE</stp>
        <stp>[Crispin Spreadsheet.xlsx]OEI!R461C6</stp>
        <tr r="F461" s="1"/>
      </tp>
      <tp>
        <v>93.328999999999994</v>
        <stp/>
        <stp>##V3_BDPV12</stp>
        <stp>GB00BMBL1F74 Govt</stp>
        <stp>LAST_PRICE</stp>
        <stp>[Crispin Spreadsheet.xlsx]OEI!R845C7</stp>
        <tr r="G845" s="1"/>
      </tp>
      <tp>
        <v>29.59</v>
        <stp/>
        <stp>##V3_BDPV12</stp>
        <stp>ABX CN Equity</stp>
        <stp>PX_YEST_CLOSE</stp>
        <stp>[Crispin Spreadsheet.xlsx]ALEG!R9C6</stp>
        <tr r="F9" s="5"/>
      </tp>
      <tp>
        <v>90.85</v>
        <stp/>
        <stp>##V3_BDPV12</stp>
        <stp>LYB US Equity</stp>
        <stp>PX_YEST_CLOSE</stp>
        <stp>[Crispin Spreadsheet.xlsx]OEI!R744C6</stp>
        <tr r="F744" s="1"/>
      </tp>
      <tp>
        <v>60.65</v>
        <stp/>
        <stp>##V3_BDPV12</stp>
        <stp>SGC LN Equity</stp>
        <stp>PX_YEST_CLOSE</stp>
        <stp>[Crispin Spreadsheet.xlsx]OEI!R617C6</stp>
        <tr r="F617" s="1"/>
      </tp>
      <tp t="s">
        <v>EUR</v>
        <stp/>
        <stp>##V3_BDPV12</stp>
        <stp>DAI GY Equity</stp>
        <stp>CRNCY</stp>
        <stp>[Crispin Spreadsheet.xlsx]OEI!R158C4</stp>
        <tr r="D158" s="1"/>
      </tp>
      <tp t="s">
        <v>USD</v>
        <stp/>
        <stp>##V3_BDPV12</stp>
        <stp>KBH US Equity</stp>
        <stp>CRNCY</stp>
        <stp>[Crispin Spreadsheet.xlsx]OEI!R731C4</stp>
        <tr r="D731" s="1"/>
      </tp>
      <tp>
        <v>435</v>
        <stp/>
        <stp>##V3_BDPV12</stp>
        <stp>PAG LN Equity</stp>
        <stp>PX_YEST_CLOSE</stp>
        <stp>[Crispin Spreadsheet.xlsx]OEI!R571C6</stp>
        <tr r="F571" s="1"/>
      </tp>
      <tp t="s">
        <v>EUR</v>
        <stp/>
        <stp>##V3_BDPV12</stp>
        <stp>SAN SQ Equity</stp>
        <stp>CRNCY</stp>
        <stp>[Crispin Spreadsheet.xlsx]OEI!R380C4</stp>
        <tr r="D380" s="1"/>
      </tp>
      <tp t="s">
        <v>EUR</v>
        <stp/>
        <stp>##V3_BDPV12</stp>
        <stp>RHM GY Equity</stp>
        <stp>CRNCY</stp>
        <stp>[Crispin Spreadsheet.xlsx]OEI!R181C4</stp>
        <tr r="D181" s="1"/>
      </tp>
      <tp t="s">
        <v>USD</v>
        <stp/>
        <stp>##V3_BDPV12</stp>
        <stp>SJM US Equity</stp>
        <stp>CRNCY</stp>
        <stp>[Crispin Spreadsheet.xlsx]OEI!R729C4</stp>
        <tr r="D729" s="1"/>
      </tp>
      <tp t="s">
        <v>USD</v>
        <stp/>
        <stp>##V3_BDPV12</stp>
        <stp>HAL US Equity</stp>
        <stp>CRNCY</stp>
        <stp>[Crispin Spreadsheet.xlsx]OEI!R722C4</stp>
        <tr r="D722" s="1"/>
      </tp>
      <tp>
        <v>94.3</v>
        <stp/>
        <stp>##V3_BDPV12</stp>
        <stp>AKE FP Equity</stp>
        <stp>PX_YEST_CLOSE</stp>
        <stp>[Crispin Spreadsheet.xlsx]OEI!R90C6</stp>
        <tr r="F90" s="1"/>
      </tp>
      <tp>
        <v>93</v>
        <stp/>
        <stp>##V3_BDPV12</stp>
        <stp>RDI LN Equity</stp>
        <stp>PX_YEST_CLOSE</stp>
        <stp>[Crispin Spreadsheet.xlsx]OEI!R584C6</stp>
        <tr r="F584" s="1"/>
      </tp>
      <tp>
        <v>43.734999999999999</v>
        <stp/>
        <stp>##V3_BDPV12</stp>
        <stp>BNP FP Equity</stp>
        <stp>PX_YEST_CLOSE</stp>
        <stp>[Crispin Spreadsheet.xlsx]OEI!R93C6</stp>
        <tr r="F93" s="1"/>
      </tp>
      <tp>
        <v>3.2330000000000001</v>
        <stp/>
        <stp>##V3_BDPV12</stp>
        <stp>AGN NA Equity</stp>
        <stp>PX_YEST_CLOSE</stp>
        <stp>[Crispin Spreadsheet.xlsx]OEI!R318C6</stp>
        <tr r="F318" s="1"/>
      </tp>
      <tp t="s">
        <v>AUD</v>
        <stp/>
        <stp>##V3_BDPV12</stp>
        <stp>MTS AU Equity</stp>
        <stp>CRNCY</stp>
        <stp>[Crispin Spreadsheet.xlsx]OEI!R21C4</stp>
        <tr r="D21" s="1"/>
      </tp>
      <tp>
        <v>11.7</v>
        <stp/>
        <stp>##V3_BDPV12</stp>
        <stp>TTM US Equity</stp>
        <stp>PX_YEST_CLOSE</stp>
        <stp>[Crispin Spreadsheet.xlsx]OEI!R789C6</stp>
        <tr r="F789" s="1"/>
      </tp>
      <tp>
        <v>168.66</v>
        <stp/>
        <stp>##V3_BDPV12</stp>
        <stp>GBS LN Equity</stp>
        <stp>PX_YEST_CLOSE</stp>
        <stp>[Crispin Spreadsheet.xlsx]OEI!R512C6</stp>
        <tr r="F512" s="1"/>
      </tp>
      <tp>
        <v>96.28</v>
        <stp/>
        <stp>##V3_BDPV12</stp>
        <stp>EXP US Equity</stp>
        <stp>PX_YEST_CLOSE</stp>
        <stp>[Crispin Spreadsheet.xlsx]OEI!R695C6</stp>
        <tr r="F695" s="1"/>
      </tp>
      <tp>
        <v>270.60000000000002</v>
        <stp/>
        <stp>##V3_BDPV12</stp>
        <stp>BBY LN Equity</stp>
        <stp>PX_YEST_CLOSE</stp>
        <stp>[Crispin Spreadsheet.xlsx]OEI!R462C6</stp>
        <tr r="F462" s="1"/>
      </tp>
      <tp t="s">
        <v>EUR</v>
        <stp/>
        <stp>##V3_BDPV12</stp>
        <stp>BMW GY Equity</stp>
        <stp>CRNCY</stp>
        <stp>[Crispin Spreadsheet.xlsx]OEI!R154C4</stp>
        <tr r="D154" s="1"/>
      </tp>
      <tp>
        <v>48.41</v>
        <stp/>
        <stp>##V3_BDPV12</stp>
        <stp>COLR BB Equity</stp>
        <stp>PX_YEST_CLOSE</stp>
        <stp>[Crispin Spreadsheet.xlsx]OEI!R37C6</stp>
        <tr r="F37" s="1"/>
      </tp>
      <tp t="s">
        <v>USD</v>
        <stp/>
        <stp>##V3_BDPV12</stp>
        <stp>MS US Equity</stp>
        <stp>CRNCY</stp>
        <stp>[Crispin Spreadsheet.xlsx]OEI!R753C4</stp>
        <tr r="D753" s="1"/>
      </tp>
      <tp t="s">
        <v>USD</v>
        <stp/>
        <stp>##V3_BDPV12</stp>
        <stp>HD US Equity</stp>
        <stp>CRNCY</stp>
        <stp>[Crispin Spreadsheet.xlsx]OEI!R726C4</stp>
        <tr r="D726" s="1"/>
      </tp>
      <tp t="s">
        <v>EUR</v>
        <stp/>
        <stp>##V3_BDPV12</stp>
        <stp>EO FP Equity</stp>
        <stp>CRNCY</stp>
        <stp>[Crispin Spreadsheet.xlsx]OEI!R108C4</stp>
        <tr r="D108" s="1"/>
      </tp>
      <tp t="s">
        <v>AUD</v>
        <stp/>
        <stp>##V3_BDPV12</stp>
        <stp>SVH AU Equity</stp>
        <stp>CRNCY</stp>
        <stp>[Crispin Spreadsheet.xlsx]SWAN!R8C4</stp>
        <tr r="D8" s="3"/>
      </tp>
      <tp>
        <v>337.8</v>
        <stp/>
        <stp>##V3_BDPV12</stp>
        <stp>AV/ LN Equity</stp>
        <stp>PX_YEST_CLOSE</stp>
        <stp>[Crispin Spreadsheet.xlsx]OEI!R459C6</stp>
        <tr r="F459" s="1"/>
      </tp>
      <tp>
        <v>10.45</v>
        <stp/>
        <stp>##V3_BDPV12</stp>
        <stp>LHA GY Equity</stp>
        <stp>PX_YEST_CLOSE</stp>
        <stp>[Crispin Spreadsheet.xlsx]OEI!R160C6</stp>
        <tr r="F160" s="1"/>
      </tp>
      <tp t="s">
        <v>GBp</v>
        <stp/>
        <stp>##V3_BDPV12</stp>
        <stp>PDG LN Equity</stp>
        <stp>CRNCY</stp>
        <stp>[Crispin Spreadsheet.xlsx]OPE!R52C4</stp>
        <tr r="D52" s="7"/>
      </tp>
      <tp t="s">
        <v>GBp</v>
        <stp/>
        <stp>##V3_BDPV12</stp>
        <stp>AAL LN Equity</stp>
        <stp>CRNCY</stp>
        <stp>[Crispin Spreadsheet.xlsx]OEI!R450C4</stp>
        <tr r="D450" s="1"/>
      </tp>
      <tp t="s">
        <v>GBp</v>
        <stp/>
        <stp>##V3_BDPV12</stp>
        <stp>MAB LN Equity</stp>
        <stp>CRNCY</stp>
        <stp>[Crispin Spreadsheet.xlsx]OEI!R560C4</stp>
        <tr r="D560" s="1"/>
      </tp>
      <tp t="s">
        <v>EUR</v>
        <stp/>
        <stp>##V3_BDPV12</stp>
        <stp>CA FP Equity</stp>
        <stp>CRNCY</stp>
        <stp>[Crispin Spreadsheet.xlsx]OEI!R96C4</stp>
        <tr r="D96" s="1"/>
      </tp>
      <tp>
        <v>49.85</v>
        <stp/>
        <stp>##V3_BDPV12</stp>
        <stp>EEM US Equity</stp>
        <stp>PX_YEST_CLOSE</stp>
        <stp>[Crispin Spreadsheet.xlsx]OEI!R837C6</stp>
        <tr r="F837" s="1"/>
      </tp>
      <tp t="s">
        <v>EUR</v>
        <stp/>
        <stp>##V3_BDPV12</stp>
        <stp>AC FP Equity</stp>
        <stp>CRNCY</stp>
        <stp>[Crispin Spreadsheet.xlsx]OEI!R86C4</stp>
        <tr r="D86" s="1"/>
      </tp>
      <tp>
        <v>10</v>
        <stp/>
        <stp>##V3_BDPV12</stp>
        <stp>PBR US Equity</stp>
        <stp>PX_YEST_CLOSE</stp>
        <stp>[Crispin Spreadsheet.xlsx]OEI!R770C6</stp>
        <tr r="F770" s="1"/>
      </tp>
      <tp>
        <v>11980</v>
        <stp/>
        <stp>##V3_BDPV12</stp>
        <stp>OTP HB Equity</stp>
        <stp>PX_YEST_CLOSE</stp>
        <stp>[Crispin Spreadsheet.xlsx]OEI!R227C6</stp>
        <tr r="F227" s="1"/>
      </tp>
      <tp>
        <v>176.9</v>
        <stp/>
        <stp>##V3_BDPV12</stp>
        <stp>CAT US Equity</stp>
        <stp>PX_YEST_CLOSE</stp>
        <stp>[Crispin Spreadsheet.xlsx]OEI!R673C6</stp>
        <tr r="F673" s="1"/>
      </tp>
      <tp>
        <v>1</v>
        <stp/>
        <stp>##V3_BDPV12</stp>
        <stp>EURBRL Curncy</stp>
        <stp>QUOTE_FACTOR</stp>
        <stp>[Crispin Spreadsheet.xlsx]OEI!R47C12</stp>
        <tr r="L47" s="1"/>
      </tp>
      <tp>
        <v>1</v>
        <stp/>
        <stp>##V3_BDPV12</stp>
        <stp>EURBRL Curncy</stp>
        <stp>QUOTE_FACTOR</stp>
        <stp>[Crispin Spreadsheet.xlsx]OEI!R46C12</stp>
        <tr r="L46" s="1"/>
      </tp>
      <tp t="s">
        <v>GBp</v>
        <stp/>
        <stp>##V3_BDPV12</stp>
        <stp>SDR LN Equity</stp>
        <stp>CRNCY</stp>
        <stp>[Crispin Spreadsheet.xlsx]OEI!R605C4</stp>
        <tr r="D605" s="1"/>
      </tp>
      <tp t="s">
        <v>EUR</v>
        <stp/>
        <stp>##V3_BDPV12</stp>
        <stp>SGO FP Equity</stp>
        <stp>CRNCY</stp>
        <stp>[Crispin Spreadsheet.xlsx]OEI!R97C4</stp>
        <tr r="D97" s="1"/>
      </tp>
      <tp>
        <v>272.60000000000002</v>
        <stp/>
        <stp>##V3_BDPV12</stp>
        <stp>TOP DC Equity</stp>
        <stp>PX_YEST_CLOSE</stp>
        <stp>[Crispin Spreadsheet.xlsx]OEI!R68C6</stp>
        <tr r="F68" s="1"/>
      </tp>
      <tp t="s">
        <v>EUR</v>
        <stp/>
        <stp>##V3_BDPV12</stp>
        <stp>EURN BB Equity</stp>
        <stp>CRNCY</stp>
        <stp>[Crispin Spreadsheet.xlsx]FDXC!R6C4</stp>
        <tr r="D6" s="8"/>
      </tp>
      <tp>
        <v>15.321999999999999</v>
        <stp/>
        <stp>##V3_BDPV12</stp>
        <stp>MT NA Equity</stp>
        <stp>LAST_PRICE</stp>
        <stp>[Crispin Spreadsheet.xlsx]OPUS!R33C7</stp>
        <tr r="G33" s="6"/>
      </tp>
      <tp t="s">
        <v>USD</v>
        <stp/>
        <stp>##V3_BDPV12</stp>
        <stp>GS US Equity</stp>
        <stp>CRNCY</stp>
        <stp>[Crispin Spreadsheet.xlsx]OEI!R718C4</stp>
        <tr r="D718" s="1"/>
      </tp>
      <tp>
        <v>60.64</v>
        <stp/>
        <stp>##V3_BDPV12</stp>
        <stp>VZ US Equity</stp>
        <stp>PX_YEST_CLOSE</stp>
        <stp>[Crispin Spreadsheet.xlsx]OEI!R807C6</stp>
        <tr r="F807" s="1"/>
      </tp>
      <tp t="s">
        <v>EUR</v>
        <stp/>
        <stp>##V3_BDPV12</stp>
        <stp>AGFB BB Equity</stp>
        <stp>CRNCY</stp>
        <stp>[Crispin Spreadsheet.xlsx]OEI!R34C4</stp>
        <tr r="D34" s="1"/>
      </tp>
      <tp t="s">
        <v>EUR</v>
        <stp/>
        <stp>##V3_BDPV12</stp>
        <stp>KN FP Equity</stp>
        <stp>CRNCY</stp>
        <stp>[Crispin Spreadsheet.xlsx]OEI!R117C4</stp>
        <tr r="D117" s="1"/>
      </tp>
      <tp>
        <v>1</v>
        <stp/>
        <stp>##V3_BDPV12</stp>
        <stp>EURJPY Curncy</stp>
        <stp>QUOTE_FACTOR</stp>
        <stp>[Crispin Spreadsheet.xlsx]OEI!R824C12</stp>
        <tr r="L824" s="1"/>
      </tp>
      <tp>
        <v>1</v>
        <stp/>
        <stp>##V3_BDPV12</stp>
        <stp>EURJPY Curncy</stp>
        <stp>QUOTE_FACTOR</stp>
        <stp>[Crispin Spreadsheet.xlsx]OEI!R843C12</stp>
        <tr r="L843" s="1"/>
      </tp>
      <tp>
        <v>1</v>
        <stp/>
        <stp>##V3_BDPV12</stp>
        <stp>EURJPY Curncy</stp>
        <stp>QUOTE_FACTOR</stp>
        <stp>[Crispin Spreadsheet.xlsx]OEI!R842C12</stp>
        <tr r="L842" s="1"/>
      </tp>
      <tp>
        <v>1</v>
        <stp/>
        <stp>##V3_BDPV12</stp>
        <stp>EURJPY Curncy</stp>
        <stp>QUOTE_FACTOR</stp>
        <stp>[Crispin Spreadsheet.xlsx]OEI!R869C12</stp>
        <tr r="L869" s="1"/>
      </tp>
      <tp t="s">
        <v>GBp</v>
        <stp/>
        <stp>##V3_BDPV12</stp>
        <stp>BA/ LN Equity</stp>
        <stp>CRNCY</stp>
        <stp>[Crispin Spreadsheet.xlsx]OEI!R461C4</stp>
        <tr r="D461" s="1"/>
      </tp>
      <tp>
        <v>1</v>
        <stp/>
        <stp>##V3_BDPV12</stp>
        <stp>EURJPY Curncy</stp>
        <stp>QUOTE_FACTOR</stp>
        <stp>[Crispin Spreadsheet.xlsx]OEI!R311C12</stp>
        <tr r="L311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Spreadsheet.xlsx]OEI!R313C12</stp>
        <tr r="L313" s="1"/>
      </tp>
      <tp>
        <v>1</v>
        <stp/>
        <stp>##V3_BDPV12</stp>
        <stp>EURJPY Curncy</stp>
        <stp>QUOTE_FACTOR</stp>
        <stp>[Crispin Spreadsheet.xlsx]OEI!R312C12</stp>
        <tr r="L312" s="1"/>
      </tp>
      <tp>
        <v>1</v>
        <stp/>
        <stp>##V3_BDPV12</stp>
        <stp>EURJPY Curncy</stp>
        <stp>QUOTE_FACTOR</stp>
        <stp>[Crispin Spreadsheet.xlsx]OEI!R314C12</stp>
        <tr r="L314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 t="s">
        <v>FTSE 250 Index FU Dec20</v>
        <stp/>
        <stp>##V3_BDPV12</stp>
        <stp>YBYA Index</stp>
        <stp>NAME</stp>
        <stp>[Crispin Spreadsheet.xlsx]OEI!R443C5</stp>
        <tr r="E443" s="1"/>
      </tp>
      <tp>
        <v>1</v>
        <stp/>
        <stp>##V3_BDPV12</stp>
        <stp>EURTRY Curncy</stp>
        <stp>QUOTE_FACTOR</stp>
        <stp>[Crispin Spreadsheet.xlsx]OEI!R439C12</stp>
        <tr r="L439" s="1"/>
      </tp>
      <tp t="s">
        <v>GBp</v>
        <stp/>
        <stp>##V3_BDPV12</stp>
        <stp>RDI LN Equity</stp>
        <stp>CRNCY</stp>
        <stp>[Crispin Spreadsheet.xlsx]OEI!R584C4</stp>
        <tr r="D584" s="1"/>
      </tp>
      <tp t="s">
        <v>EUR</v>
        <stp/>
        <stp>##V3_BDPV12</stp>
        <stp>SKG ID Equity</stp>
        <stp>CRNCY</stp>
        <stp>[Crispin Spreadsheet.xlsx]OPE!R15C4</stp>
        <tr r="D15" s="7"/>
      </tp>
      <tp t="s">
        <v>EUR</v>
        <stp/>
        <stp>##V3_BDPV12</stp>
        <stp>AGN NA Equity</stp>
        <stp>CRNCY</stp>
        <stp>[Crispin Spreadsheet.xlsx]OEI!R318C4</stp>
        <tr r="D318" s="1"/>
      </tp>
      <tp t="s">
        <v>USD</v>
        <stp/>
        <stp>##V3_BDPV12</stp>
        <stp>TTM US Equity</stp>
        <stp>CRNCY</stp>
        <stp>[Crispin Spreadsheet.xlsx]OEI!R789C4</stp>
        <tr r="D789" s="1"/>
      </tp>
      <tp t="s">
        <v>GBp</v>
        <stp/>
        <stp>##V3_BDPV12</stp>
        <stp>SGC LN Equity</stp>
        <stp>CRNCY</stp>
        <stp>[Crispin Spreadsheet.xlsx]OEI!R617C4</stp>
        <tr r="D617" s="1"/>
      </tp>
      <tp t="s">
        <v>USD</v>
        <stp/>
        <stp>##V3_BDPV12</stp>
        <stp>LYB US Equity</stp>
        <stp>CRNCY</stp>
        <stp>[Crispin Spreadsheet.xlsx]OEI!R744C4</stp>
        <tr r="D744" s="1"/>
      </tp>
      <tp>
        <v>35.520000000000003</v>
        <stp/>
        <stp>##V3_BDPV12</stp>
        <stp>KBH US Equity</stp>
        <stp>PX_YEST_CLOSE</stp>
        <stp>[Crispin Spreadsheet.xlsx]OEI!R731C6</stp>
        <tr r="F731" s="1"/>
      </tp>
      <tp t="s">
        <v>AUD</v>
        <stp/>
        <stp>##V3_BDPV12</stp>
        <stp>PRU AU Equity</stp>
        <stp>CRNCY</stp>
        <stp>[Crispin Spreadsheet.xlsx]OEI!R22C4</stp>
        <tr r="D22" s="1"/>
      </tp>
      <tp>
        <v>57.95</v>
        <stp/>
        <stp>##V3_BDPV12</stp>
        <stp>DAI GY Equity</stp>
        <stp>PX_YEST_CLOSE</stp>
        <stp>[Crispin Spreadsheet.xlsx]OEI!R158C6</stp>
        <tr r="F158" s="1"/>
      </tp>
      <tp>
        <v>2.4834999999999998</v>
        <stp/>
        <stp>##V3_BDPV12</stp>
        <stp>SAN SQ Equity</stp>
        <stp>PX_YEST_CLOSE</stp>
        <stp>[Crispin Spreadsheet.xlsx]OEI!R380C6</stp>
        <tr r="F380" s="1"/>
      </tp>
      <tp t="s">
        <v>GBp</v>
        <stp/>
        <stp>##V3_BDPV12</stp>
        <stp>PAG LN Equity</stp>
        <stp>CRNCY</stp>
        <stp>[Crispin Spreadsheet.xlsx]OEI!R571C4</stp>
        <tr r="D571" s="1"/>
      </tp>
      <tp>
        <v>17.91</v>
        <stp/>
        <stp>##V3_BDPV12</stp>
        <stp>HAL US Equity</stp>
        <stp>PX_YEST_CLOSE</stp>
        <stp>[Crispin Spreadsheet.xlsx]OEI!R722C6</stp>
        <tr r="F722" s="1"/>
      </tp>
      <tp>
        <v>117.79</v>
        <stp/>
        <stp>##V3_BDPV12</stp>
        <stp>SJM US Equity</stp>
        <stp>PX_YEST_CLOSE</stp>
        <stp>[Crispin Spreadsheet.xlsx]OEI!R729C6</stp>
        <tr r="F729" s="1"/>
      </tp>
      <tp>
        <v>79.239999999999995</v>
        <stp/>
        <stp>##V3_BDPV12</stp>
        <stp>RHM GY Equity</stp>
        <stp>PX_YEST_CLOSE</stp>
        <stp>[Crispin Spreadsheet.xlsx]OEI!R181C6</stp>
        <tr r="F181" s="1"/>
      </tp>
      <tp t="s">
        <v>EUR</v>
        <stp/>
        <stp>##V3_BDPV12</stp>
        <stp>AF FP Equity</stp>
        <stp>CRNCY</stp>
        <stp>[Crispin Spreadsheet.xlsx]OEI!R87C4</stp>
        <tr r="D87" s="1"/>
      </tp>
      <tp t="s">
        <v>GBp</v>
        <stp/>
        <stp>##V3_BDPV12</stp>
        <stp>BBY LN Equity</stp>
        <stp>CRNCY</stp>
        <stp>[Crispin Spreadsheet.xlsx]OEI!R462C4</stp>
        <tr r="D462" s="1"/>
      </tp>
      <tp>
        <v>76.680000000000007</v>
        <stp/>
        <stp>##V3_BDPV12</stp>
        <stp>BMW GY Equity</stp>
        <stp>PX_YEST_CLOSE</stp>
        <stp>[Crispin Spreadsheet.xlsx]OEI!R154C6</stp>
        <tr r="F154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DKK</v>
        <stp/>
        <stp>##V3_BDPV12</stp>
        <stp>GN DC Equity</stp>
        <stp>CRNCY</stp>
        <stp>[Crispin Spreadsheet.xlsx]OEI!R65C4</stp>
        <tr r="D65" s="1"/>
      </tp>
      <tp t="s">
        <v>USD</v>
        <stp/>
        <stp>##V3_BDPV12</stp>
        <stp>EXP US Equity</stp>
        <stp>CRNCY</stp>
        <stp>[Crispin Spreadsheet.xlsx]OEI!R695C4</stp>
        <tr r="D695" s="1"/>
      </tp>
      <tp t="s">
        <v>AUD</v>
        <stp/>
        <stp>##V3_BDPV12</stp>
        <stp>WES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Spreadsheet.xlsx]OPE!R45C12</stp>
        <tr r="L45" s="7"/>
      </tp>
      <tp>
        <v>1</v>
        <stp/>
        <stp>##V3_BDPV12</stp>
        <stp>EURUSD Curncy</stp>
        <stp>QUOTE_FACTOR</stp>
        <stp>[Crispin Spreadsheet.xlsx]OPE!R49C12</stp>
        <tr r="L49" s="7"/>
      </tp>
      <tp>
        <v>1</v>
        <stp/>
        <stp>##V3_BDPV12</stp>
        <stp>EURUSD Curncy</stp>
        <stp>QUOTE_FACTOR</stp>
        <stp>[Crispin Spreadsheet.xlsx]OPE!R61C12</stp>
        <tr r="L61" s="7"/>
      </tp>
      <tp>
        <v>1</v>
        <stp/>
        <stp>##V3_BDPV12</stp>
        <stp>EURUSD Curncy</stp>
        <stp>QUOTE_FACTOR</stp>
        <stp>[Crispin Spreadsheet.xlsx]OPE!R62C12</stp>
        <tr r="L62" s="7"/>
      </tp>
      <tp>
        <v>50.35</v>
        <stp/>
        <stp>##V3_BDPV12</stp>
        <stp>BB FP Equity</stp>
        <stp>LAST_PRICE</stp>
        <stp>[Crispin Spreadsheet.xlsx]SWAN!R29C7</stp>
        <tr r="G29" s="3"/>
      </tp>
      <tp t="s">
        <v>USD</v>
        <stp/>
        <stp>##V3_BDPV12</stp>
        <stp>MU US Equity</stp>
        <stp>CRNCY</stp>
        <stp>[Crispin Spreadsheet.xlsx]OEI!R751C4</stp>
        <tr r="D751" s="1"/>
      </tp>
      <tp t="s">
        <v>EUR</v>
        <stp/>
        <stp>##V3_BDPV12</stp>
        <stp>FR FP Equity</stp>
        <stp>CRNCY</stp>
        <stp>[Crispin Spreadsheet.xlsx]OEI!R139C4</stp>
        <tr r="D139" s="1"/>
      </tp>
      <tp>
        <v>71.8</v>
        <stp/>
        <stp>##V3_BDPV12</stp>
        <stp>SW FP Equity</stp>
        <stp>PX_YEST_CLOSE</stp>
        <stp>[Crispin Spreadsheet.xlsx]OEI!R132C6</stp>
        <tr r="F132" s="1"/>
      </tp>
      <tp>
        <v>150.19999999999999</v>
        <stp/>
        <stp>##V3_BDPV12</stp>
        <stp>BARC LN Equity</stp>
        <stp>PX_YEST_CLOSE</stp>
        <stp>[Crispin Spreadsheet.xlsx]OPE!R39C6</stp>
        <tr r="F39" s="7"/>
      </tp>
      <tp>
        <v>427.55</v>
        <stp/>
        <stp>##V3_BDPV12</stp>
        <stp>ZM US Equity</stp>
        <stp>PX_YEST_CLOSE</stp>
        <stp>[Crispin Spreadsheet.xlsx]OEI!R818C6</stp>
        <tr r="F818" s="1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CAD</v>
        <stp/>
        <stp>##V3_BDPV12</stp>
        <stp>WEED CN Equity</stp>
        <stp>CRNCY</stp>
        <stp>[Crispin Spreadsheet.xlsx]OEI!R54C4</stp>
        <tr r="D54" s="1"/>
      </tp>
      <tp>
        <v>29.59</v>
        <stp/>
        <stp>##V3_BDPV12</stp>
        <stp>ABX CN Equity</stp>
        <stp>PX_YEST_CLOSE</stp>
        <stp>[Crispin Spreadsheet.xlsx]FDXC!R9C6</stp>
        <tr r="F9" s="8"/>
      </tp>
      <tp>
        <v>5.6719999999999997</v>
        <stp/>
        <stp>##V3_BDPV12</stp>
        <stp>TKA GY Equity</stp>
        <stp>PX_YEST_CLOSE</stp>
        <stp>[Crispin Spreadsheet.xlsx]OEI!R191C6</stp>
        <tr r="F191" s="1"/>
      </tp>
      <tp>
        <v>7.2329999999999997</v>
        <stp/>
        <stp>##V3_BDPV12</stp>
        <stp>US74153QAH56 Corp</stp>
        <stp>LAST_PRICE</stp>
        <stp>[Crispin Spreadsheet.xlsx]SWAN!R63C7</stp>
        <tr r="G63" s="3"/>
      </tp>
      <tp>
        <v>1</v>
        <stp/>
        <stp>##V3_BDPV12</stp>
        <stp>EURJPY Curncy</stp>
        <stp>QUOTE_FACTOR</stp>
        <stp>[Crispin Spreadsheet.xlsx]OPE!R23C12</stp>
        <tr r="L23" s="7"/>
      </tp>
      <tp>
        <v>1</v>
        <stp/>
        <stp>##V3_BDPV12</stp>
        <stp>EURJPY Curncy</stp>
        <stp>QUOTE_FACTOR</stp>
        <stp>[Crispin Spreadsheet.xlsx]OPE!R22C12</stp>
        <tr r="L22" s="7"/>
      </tp>
      <tp>
        <v>83.65</v>
        <stp/>
        <stp>##V3_BDPV12</stp>
        <stp>CHD US Equity</stp>
        <stp>PX_YEST_CLOSE</stp>
        <stp>[Crispin Spreadsheet.xlsx]OEI!R678C6</stp>
        <tr r="F678" s="1"/>
      </tp>
      <tp t="s">
        <v>GBp</v>
        <stp/>
        <stp>##V3_BDPV12</stp>
        <stp>ADM LN Equity</stp>
        <stp>CRNCY</stp>
        <stp>[Crispin Spreadsheet.xlsx]OEI!R447C4</stp>
        <tr r="D447" s="1"/>
      </tp>
      <tp t="s">
        <v>EURO STOXX 50     Dec20</v>
        <stp/>
        <stp>##V3_BDPV12</stp>
        <stp>VGA Index</stp>
        <stp>NAME</stp>
        <stp>[Crispin Spreadsheet.xlsx]OEI!R85C5</stp>
        <tr r="E85" s="1"/>
      </tp>
      <tp>
        <v>39.299999999999997</v>
        <stp/>
        <stp>##V3_BDPV12</stp>
        <stp>GLJ GY Equity</stp>
        <stp>PX_YEST_CLOSE</stp>
        <stp>[Crispin Spreadsheet.xlsx]OEI!R166C6</stp>
        <tr r="F166" s="1"/>
      </tp>
      <tp t="s">
        <v>GBp</v>
        <stp/>
        <stp>##V3_BDPV12</stp>
        <stp>DCC LN Equity</stp>
        <stp>CRNCY</stp>
        <stp>[Crispin Spreadsheet.xlsx]OEI!R490C4</stp>
        <tr r="D490" s="1"/>
      </tp>
      <tp t="s">
        <v>GBp</v>
        <stp/>
        <stp>##V3_BDPV12</stp>
        <stp>PFC LN Equity</stp>
        <stp>CRNCY</stp>
        <stp>[Crispin Spreadsheet.xlsx]OEI!R575C4</stp>
        <tr r="D575" s="1"/>
      </tp>
      <tp>
        <v>16.5</v>
        <stp/>
        <stp>##V3_BDPV12</stp>
        <stp>RHK GY Equity</stp>
        <stp>PX_YEST_CLOSE</stp>
        <stp>[Crispin Spreadsheet.xlsx]OEI!R182C6</stp>
        <tr r="F182" s="1"/>
      </tp>
      <tp>
        <v>6.63</v>
        <stp/>
        <stp>##V3_BDPV12</stp>
        <stp>TFI FP Equity</stp>
        <stp>PX_YEST_CLOSE</stp>
        <stp>[Crispin Spreadsheet.xlsx]OEI!R135C6</stp>
        <tr r="F135" s="1"/>
      </tp>
      <tp t="s">
        <v>EUR</v>
        <stp/>
        <stp>##V3_BDPV12</stp>
        <stp>EN FP Equity</stp>
        <stp>CRNCY</stp>
        <stp>[Crispin Spreadsheet.xlsx]OEI!R94C4</stp>
        <tr r="D94" s="1"/>
      </tp>
      <tp>
        <v>18.420000000000002</v>
        <stp/>
        <stp>##V3_BDPV12</stp>
        <stp>CLN SW Equity</stp>
        <stp>PX_YEST_CLOSE</stp>
        <stp>[Crispin Spreadsheet.xlsx]OEI!R418C6</stp>
        <tr r="F418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RWE GY Equity</stp>
        <stp>CRNCY</stp>
        <stp>[Crispin Spreadsheet.xlsx]OEI!R183C4</stp>
        <tr r="D183" s="1"/>
      </tp>
      <tp t="s">
        <v>GBp</v>
        <stp/>
        <stp>##V3_BDPV12</stp>
        <stp>SGE LN Equity</stp>
        <stp>CRNCY</stp>
        <stp>[Crispin Spreadsheet.xlsx]OEI!R624C4</stp>
        <tr r="D624" s="1"/>
      </tp>
      <tp>
        <v>361</v>
        <stp/>
        <stp>##V3_BDPV12</stp>
        <stp>ITM LN Equity</stp>
        <stp>PX_YEST_CLOSE</stp>
        <stp>[Crispin Spreadsheet.xlsx]OEI!R539C6</stp>
        <tr r="F539" s="1"/>
      </tp>
      <tp>
        <v>151.49</v>
        <stp/>
        <stp>##V3_BDPV12</stp>
        <stp>DIS US Equity</stp>
        <stp>PX_YEST_CLOSE</stp>
        <stp>[Crispin Spreadsheet.xlsx]OEI!R809C6</stp>
        <tr r="F809" s="1"/>
      </tp>
      <tp>
        <v>260.8</v>
        <stp/>
        <stp>##V3_BDPV12</stp>
        <stp>JUP LN Equity</stp>
        <stp>PX_YEST_CLOSE</stp>
        <stp>[Crispin Spreadsheet.xlsx]OEI!R548C6</stp>
        <tr r="F548" s="1"/>
      </tp>
      <tp>
        <v>19.690000000000001</v>
        <stp/>
        <stp>##V3_BDPV12</stp>
        <stp>CS FP Equity</stp>
        <stp>PX_YEST_CLOSE</stp>
        <stp>[Crispin Spreadsheet.xlsx]OPE!R12C6</stp>
        <tr r="F12" s="7"/>
      </tp>
      <tp>
        <v>23.11</v>
        <stp/>
        <stp>##V3_BDPV12</stp>
        <stp>FCX US Equity</stp>
        <stp>PX_YEST_CLOSE</stp>
        <stp>[Crispin Spreadsheet.xlsx]OEI!R713C6</stp>
        <tr r="F713" s="1"/>
      </tp>
      <tp t="s">
        <v>AUD</v>
        <stp/>
        <stp>##V3_BDPV12</stp>
        <stp>WGX AU Equity</stp>
        <stp>CRNCY</stp>
        <stp>[Crispin Spreadsheet.xlsx]OEI!R26C4</stp>
        <tr r="D26" s="1"/>
      </tp>
      <tp t="s">
        <v>S&amp;P 500 FUTURE    Dec20</v>
        <stp/>
        <stp>##V3_BDPV12</stp>
        <stp>SPA Index</stp>
        <stp>NAME</stp>
        <stp>[Crispin Spreadsheet.xlsx]OEI!R643C5</stp>
        <tr r="E643" s="1"/>
      </tp>
      <tp>
        <v>2.008</v>
        <stp/>
        <stp>##V3_BDPV12</stp>
        <stp>MS IM Equity</stp>
        <stp>PX_YEST_CLOSE</stp>
        <stp>[Crispin Spreadsheet.xlsx]OEI!R250C6</stp>
        <tr r="F250" s="1"/>
      </tp>
      <tp t="s">
        <v>EUR</v>
        <stp/>
        <stp>##V3_BDPV12</stp>
        <stp>CNHI IM Equity</stp>
        <stp>CRNCY</stp>
        <stp>[Crispin Spreadsheet.xlsx]OPE!R18C4</stp>
        <tr r="D18" s="7"/>
      </tp>
      <tp t="s">
        <v>EUR</v>
        <stp/>
        <stp>##V3_BDPV12</stp>
        <stp>HO FP Equity</stp>
        <stp>CRNCY</stp>
        <stp>[Crispin Spreadsheet.xlsx]OEI!R136C4</stp>
        <tr r="D136" s="1"/>
      </tp>
      <tp t="s">
        <v>USD</v>
        <stp/>
        <stp>##V3_BDPV12</stp>
        <stp>ON US Equity</stp>
        <stp>CRNCY</stp>
        <stp>[Crispin Spreadsheet.xlsx]OEI!R762C4</stp>
        <tr r="D762" s="1"/>
      </tp>
      <tp t="s">
        <v>USD</v>
        <stp/>
        <stp>##V3_BDPV12</stp>
        <stp>USA Comdty</stp>
        <stp>CRNCY</stp>
        <stp>[Crispin Spreadsheet.xlsx]OEI!R829C4</stp>
        <tr r="D829" s="1"/>
      </tp>
      <tp t="s">
        <v>ZAr</v>
        <stp/>
        <stp>##V3_BDPV12</stp>
        <stp>GFI SJ Equity</stp>
        <stp>CRNCY</stp>
        <stp>[Crispin Spreadsheet.xlsx]OEI!R370C4</stp>
        <tr r="D370" s="1"/>
      </tp>
      <tp>
        <v>9.8219999999999992</v>
        <stp/>
        <stp>##V3_BDPV12</stp>
        <stp>ACA FP Equity</stp>
        <stp>PX_YEST_CLOSE</stp>
        <stp>[Crispin Spreadsheet.xlsx]OEI!R101C6</stp>
        <tr r="F101" s="1"/>
      </tp>
      <tp>
        <v>615.41</v>
        <stp/>
        <stp>##V3_BDPV12</stp>
        <stp>TDG US Equity</stp>
        <stp>PX_YEST_CLOSE</stp>
        <stp>[Crispin Spreadsheet.xlsx]OEI!R795C6</stp>
        <tr r="F795" s="1"/>
      </tp>
      <tp t="s">
        <v>USD</v>
        <stp/>
        <stp>##V3_BDPV12</stp>
        <stp>BVN US Equity</stp>
        <stp>CRNCY</stp>
        <stp>[Crispin Spreadsheet.xlsx]OEI!R679C4</stp>
        <tr r="D679" s="1"/>
      </tp>
      <tp>
        <v>1192</v>
        <stp/>
        <stp>##V3_BDPV12</stp>
        <stp>VWS DC Equity</stp>
        <stp>PX_YEST_CLOSE</stp>
        <stp>[Crispin Spreadsheet.xlsx]OEI!R69C6</stp>
        <tr r="F69" s="1"/>
      </tp>
      <tp t="s">
        <v>GBp</v>
        <stp/>
        <stp>##V3_BDPV12</stp>
        <stp>ECM LN Equity</stp>
        <stp>CRNCY</stp>
        <stp>[Crispin Spreadsheet.xlsx]OEI!R501C4</stp>
        <tr r="D501" s="1"/>
      </tp>
      <tp>
        <v>9.6229999999999993</v>
        <stp/>
        <stp>##V3_BDPV12</stp>
        <stp>DBK GY Equity</stp>
        <stp>PX_YEST_CLOSE</stp>
        <stp>[Crispin Spreadsheet.xlsx]OEI!R159C6</stp>
        <tr r="F159" s="1"/>
      </tp>
      <tp>
        <v>8000</v>
        <stp/>
        <stp>##V3_BDPV12</stp>
        <stp>AZN LN Equity</stp>
        <stp>PX_YEST_CLOSE</stp>
        <stp>[Crispin Spreadsheet.xlsx]OEI!R456C6</stp>
        <tr r="F456" s="1"/>
      </tp>
      <tp t="s">
        <v>GBp</v>
        <stp/>
        <stp>##V3_BDPV12</stp>
        <stp>IAG LN Equity</stp>
        <stp>CRNCY</stp>
        <stp>[Crispin Spreadsheet.xlsx]OEI!R533C4</stp>
        <tr r="D533" s="1"/>
      </tp>
      <tp t="s">
        <v>GBp</v>
        <stp/>
        <stp>##V3_BDPV12</stp>
        <stp>IGG LN Equity</stp>
        <stp>CRNCY</stp>
        <stp>[Crispin Spreadsheet.xlsx]OEI!R525C4</stp>
        <tr r="D525" s="1"/>
      </tp>
      <tp>
        <v>149</v>
        <stp/>
        <stp>##V3_BDPV12</stp>
        <stp>RCO FP Equity</stp>
        <stp>PX_YEST_CLOSE</stp>
        <stp>[Crispin Spreadsheet.xlsx]OEI!R121C6</stp>
        <tr r="F121" s="1"/>
      </tp>
      <tp>
        <v>41.26</v>
        <stp/>
        <stp>##V3_BDPV12</stp>
        <stp>DAL US Equity</stp>
        <stp>PX_YEST_CLOSE</stp>
        <stp>[Crispin Spreadsheet.xlsx]OEI!R690C6</stp>
        <tr r="F690" s="1"/>
      </tp>
      <tp t="s">
        <v>AUD</v>
        <stp/>
        <stp>##V3_BDPV12</stp>
        <stp>SVH AU Equity</stp>
        <stp>CRNCY</stp>
        <stp>[Crispin Spreadsheet.xlsx]OEI!R23C4</stp>
        <tr r="D23" s="1"/>
      </tp>
      <tp>
        <v>319.88</v>
        <stp/>
        <stp>##V3_BDPV12</stp>
        <stp>FDS US Equity</stp>
        <stp>PX_YEST_CLOSE</stp>
        <stp>[Crispin Spreadsheet.xlsx]OEI!R705C6</stp>
        <tr r="F705" s="1"/>
      </tp>
      <tp>
        <v>26.85</v>
        <stp/>
        <stp>##V3_BDPV12</stp>
        <stp>BGS US Equity</stp>
        <stp>PX_YEST_CLOSE</stp>
        <stp>[Crispin Spreadsheet.xlsx]OEI!R666C6</stp>
        <tr r="F666" s="1"/>
      </tp>
      <tp t="s">
        <v>CAC40 10 EURO FUT Dec20</v>
        <stp/>
        <stp>##V3_BDPV12</stp>
        <stp>CFA Index</stp>
        <stp>NAME</stp>
        <stp>[Crispin Spreadsheet.xlsx]OEI!R84C5</stp>
        <tr r="E84" s="1"/>
      </tp>
      <tp>
        <v>8.8520000000000003</v>
        <stp/>
        <stp>##V3_BDPV12</stp>
        <stp>REP SQ Equity</stp>
        <stp>PX_YEST_CLOSE</stp>
        <stp>[Crispin Spreadsheet.xlsx]OEI!R386C6</stp>
        <tr r="F386" s="1"/>
      </tp>
      <tp>
        <v>167.6</v>
        <stp/>
        <stp>##V3_BDPV12</stp>
        <stp>VOW GY Equity</stp>
        <stp>PX_YEST_CLOSE</stp>
        <stp>[Crispin Spreadsheet.xlsx]OEI!R194C6</stp>
        <tr r="F194" s="1"/>
      </tp>
      <tp>
        <v>6808</v>
        <stp/>
        <stp>##V3_BDPV12</stp>
        <stp>NXT LN Equity</stp>
        <stp>PX_YEST_CLOSE</stp>
        <stp>[Crispin Spreadsheet.xlsx]OEI!R564C6</stp>
        <tr r="F564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EUR</v>
        <stp/>
        <stp>##V3_BDPV12</stp>
        <stp>OSR GY Equity</stp>
        <stp>CRNCY</stp>
        <stp>[Crispin Spreadsheet.xlsx]OEI!R176C4</stp>
        <tr r="D176" s="1"/>
      </tp>
      <tp t="s">
        <v>GBp</v>
        <stp/>
        <stp>##V3_BDPV12</stp>
        <stp>FGP LN Equity</stp>
        <stp>CRNCY</stp>
        <stp>[Crispin Spreadsheet.xlsx]OEI!R505C4</stp>
        <tr r="D505" s="1"/>
      </tp>
      <tp t="s">
        <v>SWISS MKT IX FUTR Dec20</v>
        <stp/>
        <stp>##V3_BDPV12</stp>
        <stp>SMA Index</stp>
        <stp>NAME</stp>
        <stp>[Crispin Spreadsheet.xlsx]OEI!R412C5</stp>
        <tr r="E412" s="1"/>
      </tp>
      <tp t="s">
        <v>#N/A N/A</v>
        <stp/>
        <stp>##V3_BDPV12</stp>
        <stp>JTX/H CN Equity</stp>
        <stp>LAST_PRICE</stp>
        <stp>[Crispin Spreadsheet.xlsx]OEI!R55C7</stp>
        <tr r="G55" s="1"/>
      </tp>
      <tp>
        <v>75.55</v>
        <stp/>
        <stp>##V3_BDPV12</stp>
        <stp>MELE BB Equity</stp>
        <stp>PX_YEST_CLOSE</stp>
        <stp>[Crispin Spreadsheet.xlsx]OEI!R39C6</stp>
        <tr r="F39" s="1"/>
      </tp>
      <tp>
        <v>35.299999999999997</v>
        <stp/>
        <stp>##V3_BDPV12</stp>
        <stp>IGLN LN Equity</stp>
        <stp>PX_YEST_CLOSE</stp>
        <stp>[Crispin Spreadsheet.xlsx]OPE!R49C6</stp>
        <tr r="F49" s="7"/>
      </tp>
      <tp t="s">
        <v>SEK</v>
        <stp/>
        <stp>##V3_BDPV12</stp>
        <stp>JM SS Equity</stp>
        <stp>CRNCY</stp>
        <stp>[Crispin Spreadsheet.xlsx]OEI!R400C4</stp>
        <tr r="D400" s="1"/>
      </tp>
      <tp t="s">
        <v>GBp</v>
        <stp/>
        <stp>##V3_BDPV12</stp>
        <stp>NG/ LN Equity</stp>
        <stp>CRNCY</stp>
        <stp>[Crispin Spreadsheet.xlsx]OEI!R562C4</stp>
        <tr r="D562" s="1"/>
      </tp>
      <tp>
        <v>1.1882999999999999</v>
        <stp/>
        <stp>##V3_BDPV12</stp>
        <stp>EURUSD Curncy</stp>
        <stp>LAST_PRICE</stp>
        <stp>[Crispin Spreadsheet.xlsx]SWAN!R116C13</stp>
        <tr r="M116" s="3"/>
      </tp>
      <tp>
        <v>1.1882999999999999</v>
        <stp/>
        <stp>##V3_BDPV12</stp>
        <stp>EURUSD Curncy</stp>
        <stp>LAST_PRICE</stp>
        <stp>[Crispin Spreadsheet.xlsx]SWAN!R128C13</stp>
        <tr r="M128" s="3"/>
      </tp>
      <tp>
        <v>1.1882999999999999</v>
        <stp/>
        <stp>##V3_BDPV12</stp>
        <stp>EURUSD Curncy</stp>
        <stp>LAST_PRICE</stp>
        <stp>[Crispin Spreadsheet.xlsx]SWAN!R129C13</stp>
        <tr r="M129" s="3"/>
      </tp>
      <tp>
        <v>1.1882999999999999</v>
        <stp/>
        <stp>##V3_BDPV12</stp>
        <stp>EURUSD Curncy</stp>
        <stp>LAST_PRICE</stp>
        <stp>[Crispin Spreadsheet.xlsx]SWAN!R124C13</stp>
        <tr r="M124" s="3"/>
      </tp>
      <tp>
        <v>1.1882999999999999</v>
        <stp/>
        <stp>##V3_BDPV12</stp>
        <stp>EURUSD Curncy</stp>
        <stp>LAST_PRICE</stp>
        <stp>[Crispin Spreadsheet.xlsx]SWAN!R125C13</stp>
        <tr r="M125" s="3"/>
      </tp>
      <tp>
        <v>1.1882999999999999</v>
        <stp/>
        <stp>##V3_BDPV12</stp>
        <stp>EURUSD Curncy</stp>
        <stp>LAST_PRICE</stp>
        <stp>[Crispin Spreadsheet.xlsx]SWAN!R126C13</stp>
        <tr r="M126" s="3"/>
      </tp>
      <tp>
        <v>1.1882999999999999</v>
        <stp/>
        <stp>##V3_BDPV12</stp>
        <stp>EURUSD Curncy</stp>
        <stp>LAST_PRICE</stp>
        <stp>[Crispin Spreadsheet.xlsx]SWAN!R127C13</stp>
        <tr r="M127" s="3"/>
      </tp>
      <tp>
        <v>1.1882999999999999</v>
        <stp/>
        <stp>##V3_BDPV12</stp>
        <stp>EURUSD Curncy</stp>
        <stp>LAST_PRICE</stp>
        <stp>[Crispin Spreadsheet.xlsx]SWAN!R138C13</stp>
        <tr r="M138" s="3"/>
      </tp>
      <tp>
        <v>1.1882999999999999</v>
        <stp/>
        <stp>##V3_BDPV12</stp>
        <stp>EURUSD Curncy</stp>
        <stp>LAST_PRICE</stp>
        <stp>[Crispin Spreadsheet.xlsx]SWAN!R139C13</stp>
        <tr r="M139" s="3"/>
      </tp>
      <tp>
        <v>1.1882999999999999</v>
        <stp/>
        <stp>##V3_BDPV12</stp>
        <stp>EURUSD Curncy</stp>
        <stp>LAST_PRICE</stp>
        <stp>[Crispin Spreadsheet.xlsx]SWAN!R130C13</stp>
        <tr r="M130" s="3"/>
      </tp>
      <tp>
        <v>1.1882999999999999</v>
        <stp/>
        <stp>##V3_BDPV12</stp>
        <stp>EURUSD Curncy</stp>
        <stp>LAST_PRICE</stp>
        <stp>[Crispin Spreadsheet.xlsx]SWAN!R131C13</stp>
        <tr r="M131" s="3"/>
      </tp>
      <tp>
        <v>1.1882999999999999</v>
        <stp/>
        <stp>##V3_BDPV12</stp>
        <stp>EURUSD Curncy</stp>
        <stp>LAST_PRICE</stp>
        <stp>[Crispin Spreadsheet.xlsx]SWAN!R132C13</stp>
        <tr r="M132" s="3"/>
      </tp>
      <tp>
        <v>1.1882999999999999</v>
        <stp/>
        <stp>##V3_BDPV12</stp>
        <stp>EURUSD Curncy</stp>
        <stp>LAST_PRICE</stp>
        <stp>[Crispin Spreadsheet.xlsx]SWAN!R133C13</stp>
        <tr r="M133" s="3"/>
      </tp>
      <tp>
        <v>1.1882999999999999</v>
        <stp/>
        <stp>##V3_BDPV12</stp>
        <stp>EURUSD Curncy</stp>
        <stp>LAST_PRICE</stp>
        <stp>[Crispin Spreadsheet.xlsx]SWAN!R134C13</stp>
        <tr r="M134" s="3"/>
      </tp>
      <tp>
        <v>1.1882999999999999</v>
        <stp/>
        <stp>##V3_BDPV12</stp>
        <stp>EURUSD Curncy</stp>
        <stp>LAST_PRICE</stp>
        <stp>[Crispin Spreadsheet.xlsx]SWAN!R135C13</stp>
        <tr r="M135" s="3"/>
      </tp>
      <tp>
        <v>1.1882999999999999</v>
        <stp/>
        <stp>##V3_BDPV12</stp>
        <stp>EURUSD Curncy</stp>
        <stp>LAST_PRICE</stp>
        <stp>[Crispin Spreadsheet.xlsx]SWAN!R136C13</stp>
        <tr r="M136" s="3"/>
      </tp>
      <tp>
        <v>1.1882999999999999</v>
        <stp/>
        <stp>##V3_BDPV12</stp>
        <stp>EURUSD Curncy</stp>
        <stp>LAST_PRICE</stp>
        <stp>[Crispin Spreadsheet.xlsx]SWAN!R137C13</stp>
        <tr r="M137" s="3"/>
      </tp>
      <tp>
        <v>1.1882999999999999</v>
        <stp/>
        <stp>##V3_BDPV12</stp>
        <stp>EURUSD Curncy</stp>
        <stp>LAST_PRICE</stp>
        <stp>[Crispin Spreadsheet.xlsx]SWAN!R140C13</stp>
        <tr r="M140" s="3"/>
      </tp>
      <tp>
        <v>1.1882999999999999</v>
        <stp/>
        <stp>##V3_BDPV12</stp>
        <stp>EURUSD Curncy</stp>
        <stp>LAST_PRICE</stp>
        <stp>[Crispin Spreadsheet.xlsx]SWAN!R141C13</stp>
        <tr r="M141" s="3"/>
      </tp>
      <tp>
        <v>1.1882999999999999</v>
        <stp/>
        <stp>##V3_BDPV12</stp>
        <stp>EURUSD Curncy</stp>
        <stp>LAST_PRICE</stp>
        <stp>[Crispin Spreadsheet.xlsx]SWAN!R142C13</stp>
        <tr r="M142" s="3"/>
      </tp>
      <tp>
        <v>1.1882999999999999</v>
        <stp/>
        <stp>##V3_BDPV12</stp>
        <stp>EURUSD Curncy</stp>
        <stp>LAST_PRICE</stp>
        <stp>[Crispin Spreadsheet.xlsx]SWAN!R143C13</stp>
        <tr r="M143" s="3"/>
      </tp>
      <tp>
        <v>1.1882999999999999</v>
        <stp/>
        <stp>##V3_BDPV12</stp>
        <stp>EURUSD Curncy</stp>
        <stp>LAST_PRICE</stp>
        <stp>[Crispin Spreadsheet.xlsx]SWAN!R144C13</stp>
        <tr r="M144" s="3"/>
      </tp>
      <tp>
        <v>1.1882999999999999</v>
        <stp/>
        <stp>##V3_BDPV12</stp>
        <stp>EURUSD Curncy</stp>
        <stp>LAST_PRICE</stp>
        <stp>[Crispin Spreadsheet.xlsx]SWAN!R145C13</stp>
        <tr r="M145" s="3"/>
      </tp>
      <tp>
        <v>1.1882999999999999</v>
        <stp/>
        <stp>##V3_BDPV12</stp>
        <stp>EURUSD Curncy</stp>
        <stp>LAST_PRICE</stp>
        <stp>[Crispin Spreadsheet.xlsx]SWAN!R146C13</stp>
        <tr r="M146" s="3"/>
      </tp>
      <tp>
        <v>1.1882999999999999</v>
        <stp/>
        <stp>##V3_BDPV12</stp>
        <stp>EURUSD Curncy</stp>
        <stp>LAST_PRICE</stp>
        <stp>[Crispin Spreadsheet.xlsx]SWAN!R147C13</stp>
        <tr r="M147" s="3"/>
      </tp>
      <tp>
        <v>1.1882999999999999</v>
        <stp/>
        <stp>##V3_BDPV12</stp>
        <stp>EURUSD Curncy</stp>
        <stp>LAST_PRICE</stp>
        <stp>[Crispin Spreadsheet.xlsx]SWAN!R155C13</stp>
        <tr r="M155" s="3"/>
      </tp>
      <tp>
        <v>1.1882999999999999</v>
        <stp/>
        <stp>##V3_BDPV12</stp>
        <stp>EURUSD Curncy</stp>
        <stp>LAST_PRICE</stp>
        <stp>[Crispin Spreadsheet.xlsx]SWAN!R156C13</stp>
        <tr r="M156" s="3"/>
      </tp>
      <tp>
        <v>1.1882999999999999</v>
        <stp/>
        <stp>##V3_BDPV12</stp>
        <stp>EURUSD Curncy</stp>
        <stp>LAST_PRICE</stp>
        <stp>[Crispin Spreadsheet.xlsx]SWAN!R163C13</stp>
        <tr r="M163" s="3"/>
      </tp>
      <tp>
        <v>1.1882999999999999</v>
        <stp/>
        <stp>##V3_BDPV12</stp>
        <stp>EURUSD Curncy</stp>
        <stp>LAST_PRICE</stp>
        <stp>[Crispin Spreadsheet.xlsx]SWAN!R165C13</stp>
        <tr r="M165" s="3"/>
      </tp>
      <tp>
        <v>1.1882999999999999</v>
        <stp/>
        <stp>##V3_BDPV12</stp>
        <stp>EURUSD Curncy</stp>
        <stp>LAST_PRICE</stp>
        <stp>[Crispin Spreadsheet.xlsx]SWAN!R172C13</stp>
        <tr r="M172" s="3"/>
      </tp>
      <tp>
        <v>1.1882999999999999</v>
        <stp/>
        <stp>##V3_BDPV12</stp>
        <stp>EURUSD Curncy</stp>
        <stp>LAST_PRICE</stp>
        <stp>[Crispin Spreadsheet.xlsx]SWAN!R175C13</stp>
        <tr r="M175" s="3"/>
      </tp>
      <tp t="s">
        <v>AUD</v>
        <stp/>
        <stp>##V3_BDPV12</stp>
        <stp>SYD AU Equity</stp>
        <stp>CRNCY</stp>
        <stp>[Crispin Spreadsheet.xlsx]OEI!R24C4</stp>
        <tr r="D24" s="1"/>
      </tp>
      <tp t="s">
        <v>CAD</v>
        <stp/>
        <stp>##V3_BDPV12</stp>
        <stp>RY CN Equity</stp>
        <stp>CRNCY</stp>
        <stp>[Crispin Spreadsheet.xlsx]OEI!R57C4</stp>
        <tr r="D57" s="1"/>
      </tp>
      <tp>
        <v>50.42</v>
        <stp/>
        <stp>##V3_BDPV12</stp>
        <stp>FAF US Equity</stp>
        <stp>PX_YEST_CLOSE</stp>
        <stp>[Crispin Spreadsheet.xlsx]OEI!R707C6</stp>
        <tr r="F707" s="1"/>
      </tp>
      <tp t="s">
        <v>GBp</v>
        <stp/>
        <stp>##V3_BDPV12</stp>
        <stp>IMM LN Equity</stp>
        <stp>CRNCY</stp>
        <stp>[Crispin Spreadsheet.xlsx]OEI!R528C4</stp>
        <tr r="D528" s="1"/>
      </tp>
      <tp t="s">
        <v>EUR</v>
        <stp/>
        <stp>##V3_BDPV12</stp>
        <stp>WKL NA Equity</stp>
        <stp>CRNCY</stp>
        <stp>[Crispin Spreadsheet.xlsx]OEI!R331C4</stp>
        <tr r="D331" s="1"/>
      </tp>
      <tp t="s">
        <v>EUR</v>
        <stp/>
        <stp>##V3_BDPV12</stp>
        <stp>RXL FP Equity</stp>
        <stp>CRNCY</stp>
        <stp>[Crispin Spreadsheet.xlsx]OEI!R123C4</stp>
        <tr r="D123" s="1"/>
      </tp>
      <tp>
        <v>78.05</v>
        <stp/>
        <stp>##V3_BDPV12</stp>
        <stp>HEN GY Equity</stp>
        <stp>PX_YEST_CLOSE</stp>
        <stp>[Crispin Spreadsheet.xlsx]OEI!R169C6</stp>
        <tr r="F169" s="1"/>
      </tp>
      <tp>
        <v>84.21</v>
        <stp/>
        <stp>##V3_BDPV12</stp>
        <stp>SAN FP Equity</stp>
        <stp>PX_YEST_CLOSE</stp>
        <stp>[Crispin Spreadsheet.xlsx]OEI!R124C6</stp>
        <tr r="F124" s="1"/>
      </tp>
      <tp t="s">
        <v>EUR</v>
        <stp/>
        <stp>##V3_BDPV12</stp>
        <stp>SKG ID Equity</stp>
        <stp>CRNCY</stp>
        <stp>[Crispin Spreadsheet.xlsx]OEI!R234C4</stp>
        <tr r="D234" s="1"/>
      </tp>
      <tp t="s">
        <v>EUR</v>
        <stp/>
        <stp>##V3_BDPV12</stp>
        <stp>CS FP Equity</stp>
        <stp>CRNCY</stp>
        <stp>[Crispin Spreadsheet.xlsx]OEI!R92C4</stp>
        <tr r="D92" s="1"/>
      </tp>
      <tp>
        <v>14.82</v>
        <stp/>
        <stp>##V3_BDPV12</stp>
        <stp>AAL US Equity</stp>
        <stp>PX_YEST_CLOSE</stp>
        <stp>[Crispin Spreadsheet.xlsx]OEI!R657C6</stp>
        <tr r="F657" s="1"/>
      </tp>
      <tp t="s">
        <v>GBp</v>
        <stp/>
        <stp>##V3_BDPV12</stp>
        <stp>DGE LN Equity</stp>
        <stp>CRNCY</stp>
        <stp>[Crispin Spreadsheet.xlsx]OEI!R492C4</stp>
        <tr r="D492" s="1"/>
      </tp>
      <tp t="s">
        <v>GBp</v>
        <stp/>
        <stp>##V3_BDPV12</stp>
        <stp>OBD LN Equity</stp>
        <stp>CRNCY</stp>
        <stp>[Crispin Spreadsheet.xlsx]OEI!R567C4</stp>
        <tr r="D567" s="1"/>
      </tp>
      <tp t="s">
        <v>GBp</v>
        <stp/>
        <stp>##V3_BDPV12</stp>
        <stp>SRP LN Equity</stp>
        <stp>CRNCY</stp>
        <stp>[Crispin Spreadsheet.xlsx]OPE!R55C4</stp>
        <tr r="D55" s="7"/>
      </tp>
      <tp>
        <v>54.63</v>
        <stp/>
        <stp>##V3_BDPV12</stp>
        <stp>MAS US Equity</stp>
        <stp>PX_YEST_CLOSE</stp>
        <stp>[Crispin Spreadsheet.xlsx]OEI!R747C6</stp>
        <tr r="F747" s="1"/>
      </tp>
      <tp>
        <v>279.2</v>
        <stp/>
        <stp>##V3_BDPV12</stp>
        <stp>ADS GY Equity</stp>
        <stp>PX_YEST_CLOSE</stp>
        <stp>[Crispin Spreadsheet.xlsx]OEI!R148C6</stp>
        <tr r="F148" s="1"/>
      </tp>
      <tp>
        <v>1.637</v>
        <stp/>
        <stp>##V3_BDPV12</stp>
        <stp>MAP SQ Equity</stp>
        <stp>PX_YEST_CLOSE</stp>
        <stp>[Crispin Spreadsheet.xlsx]OEI!R385C6</stp>
        <tr r="F385" s="1"/>
      </tp>
      <tp t="s">
        <v>EUR</v>
        <stp/>
        <stp>##V3_BDPV12</stp>
        <stp>MT NA Equity</stp>
        <stp>CRNCY</stp>
        <stp>[Crispin Spreadsheet.xlsx]OPE!R26C4</stp>
        <tr r="D26" s="7"/>
      </tp>
      <tp>
        <v>199.42</v>
        <stp/>
        <stp>##V3_BDPV12</stp>
        <stp>ALV GY Equity</stp>
        <stp>PX_YEST_CLOSE</stp>
        <stp>[Crispin Spreadsheet.xlsx]OEI!R150C6</stp>
        <tr r="F150" s="1"/>
      </tp>
      <tp>
        <v>184.25</v>
        <stp/>
        <stp>##V3_BDPV12</stp>
        <stp>MRW LN Equity</stp>
        <stp>PX_YEST_CLOSE</stp>
        <stp>[Crispin Spreadsheet.xlsx]OEI!R639C6</stp>
        <tr r="F639" s="1"/>
      </tp>
      <tp t="s">
        <v>NOK</v>
        <stp/>
        <stp>##V3_BDPV12</stp>
        <stp>PGS NO Equity</stp>
        <stp>CRNCY</stp>
        <stp>[Crispin Spreadsheet.xlsx]OEI!R343C4</stp>
        <tr r="D343" s="1"/>
      </tp>
      <tp t="s">
        <v>GBp</v>
        <stp/>
        <stp>##V3_BDPV12</stp>
        <stp>TLW LN Equity</stp>
        <stp>CRNCY</stp>
        <stp>[Crispin Spreadsheet.xlsx]OEI!R629C4</stp>
        <tr r="D629" s="1"/>
      </tp>
      <tp t="s">
        <v>USD</v>
        <stp/>
        <stp>##V3_BDPV12</stp>
        <stp>LYV US Equity</stp>
        <stp>CRNCY</stp>
        <stp>[Crispin Spreadsheet.xlsx]OEI!R741C4</stp>
        <tr r="D741" s="1"/>
      </tp>
      <tp>
        <v>110.1</v>
        <stp/>
        <stp>##V3_BDPV12</stp>
        <stp>ML FP Equity</stp>
        <stp>PX_YEST_CLOSE</stp>
        <stp>[Crispin Spreadsheet.xlsx]OEI!R98C6</stp>
        <tr r="F98" s="1"/>
      </tp>
      <tp t="s">
        <v>EUR</v>
        <stp/>
        <stp>##V3_BDPV12</stp>
        <stp>LR FP Equity</stp>
        <stp>CRNCY</stp>
        <stp>[Crispin Spreadsheet.xlsx]OEI!R114C4</stp>
        <tr r="D114" s="1"/>
      </tp>
      <tp>
        <v>202.9</v>
        <stp/>
        <stp>##V3_BDPV12</stp>
        <stp>SQ US Equity</stp>
        <stp>PX_YEST_CLOSE</stp>
        <stp>[Crispin Spreadsheet.xlsx]OEI!R786C6</stp>
        <tr r="F786" s="1"/>
      </tp>
      <tp>
        <v>12940</v>
        <stp/>
        <stp>##V3_BDPV12</stp>
        <stp>FLTR LN Equity</stp>
        <stp>PX_YEST_CLOSE</stp>
        <stp>[Crispin Spreadsheet.xlsx]OPE!R43C6</stp>
        <tr r="F43" s="7"/>
      </tp>
      <tp>
        <v>29.25</v>
        <stp/>
        <stp>##V3_BDPV12</stp>
        <stp>VK FP Equity</stp>
        <stp>PX_YEST_CLOSE</stp>
        <stp>[Crispin Spreadsheet.xlsx]OEI!R140C6</stp>
        <tr r="F140" s="1"/>
      </tp>
      <tp>
        <v>1572</v>
        <stp/>
        <stp>##V3_BDPV12</stp>
        <stp>PLUS LN Equity</stp>
        <stp>PX_YEST_CLOSE</stp>
        <stp>[Crispin Spreadsheet.xlsx]OPE!R53C6</stp>
        <tr r="F53" s="7"/>
      </tp>
      <tp t="s">
        <v>USD</v>
        <stp/>
        <stp>##V3_BDPV12</stp>
        <stp>HA US Equity</stp>
        <stp>CRNCY</stp>
        <stp>[Crispin Spreadsheet.xlsx]OEI!R723C4</stp>
        <tr r="D723" s="1"/>
      </tp>
      <tp>
        <v>23.34</v>
        <stp/>
        <stp>##V3_BDPV12</stp>
        <stp>AD NA Equity</stp>
        <stp>PX_YEST_CLOSE</stp>
        <stp>[Crispin Spreadsheet.xlsx]OEI!R326C6</stp>
        <tr r="F326" s="1"/>
      </tp>
      <tp t="s">
        <v>GBp</v>
        <stp/>
        <stp>##V3_BDPV12</stp>
        <stp>AA/ LN Equity</stp>
        <stp>CRNCY</stp>
        <stp>[Crispin Spreadsheet.xlsx]OEI!R445C4</stp>
        <tr r="D445" s="1"/>
      </tp>
      <tp t="s">
        <v>GBp</v>
        <stp/>
        <stp>##V3_BDPV12</stp>
        <stp>RB/ LN Equity</stp>
        <stp>CRNCY</stp>
        <stp>[Crispin Spreadsheet.xlsx]OEI!R586C4</stp>
        <tr r="D586" s="1"/>
      </tp>
      <tp>
        <v>28.61</v>
        <stp/>
        <stp>##V3_BDPV12</stp>
        <stp>WFC US Equity</stp>
        <stp>PX_YEST_CLOSE</stp>
        <stp>[Crispin Spreadsheet.xlsx]OEI!R811C6</stp>
        <tr r="F811" s="1"/>
      </tp>
      <tp>
        <v>19.41</v>
        <stp/>
        <stp>##V3_BDPV12</stp>
        <stp>DEC FP Equity</stp>
        <stp>PX_YEST_CLOSE</stp>
        <stp>[Crispin Spreadsheet.xlsx]OEI!R111C6</stp>
        <tr r="F111" s="1"/>
      </tp>
      <tp t="s">
        <v>GBp</v>
        <stp/>
        <stp>##V3_BDPV12</stp>
        <stp>RCH LN Equity</stp>
        <stp>CRNCY</stp>
        <stp>[Crispin Spreadsheet.xlsx]OEI!R627C4</stp>
        <tr r="D627" s="1"/>
      </tp>
      <tp t="s">
        <v>EUR</v>
        <stp/>
        <stp>##V3_BDPV12</stp>
        <stp>BGN IM Equity</stp>
        <stp>CRNCY</stp>
        <stp>[Crispin Spreadsheet.xlsx]OEI!R240C4</stp>
        <tr r="D240" s="1"/>
      </tp>
      <tp t="s">
        <v>GBp</v>
        <stp/>
        <stp>##V3_BDPV12</stp>
        <stp>ABC LN Equity</stp>
        <stp>CRNCY</stp>
        <stp>[Crispin Spreadsheet.xlsx]OEI!R446C4</stp>
        <tr r="D446" s="1"/>
      </tp>
      <tp t="s">
        <v>EUR</v>
        <stp/>
        <stp>##V3_BDPV12</stp>
        <stp>ORA FP Equity</stp>
        <stp>CRNCY</stp>
        <stp>[Crispin Spreadsheet.xlsx]OEI!R118C4</stp>
        <tr r="D118" s="1"/>
      </tp>
      <tp>
        <v>60.74</v>
        <stp/>
        <stp>##V3_BDPV12</stp>
        <stp>HEI GY Equity</stp>
        <stp>PX_YEST_CLOSE</stp>
        <stp>[Crispin Spreadsheet.xlsx]OEI!R168C6</stp>
        <tr r="F168" s="1"/>
      </tp>
      <tp t="s">
        <v>GBp</v>
        <stp/>
        <stp>##V3_BDPV12</stp>
        <stp>RMG LN Equity</stp>
        <stp>CRNCY</stp>
        <stp>[Crispin Spreadsheet.xlsx]OEI!R599C4</stp>
        <tr r="D599" s="1"/>
      </tp>
      <tp t="s">
        <v>USD</v>
        <stp/>
        <stp>##V3_BDPV12</stp>
        <stp>PXD US Equity</stp>
        <stp>CRNCY</stp>
        <stp>[Crispin Spreadsheet.xlsx]OEI!R771C4</stp>
        <tr r="D771" s="1"/>
      </tp>
      <tp>
        <v>30.3</v>
        <stp/>
        <stp>##V3_BDPV12</stp>
        <stp>SCR FP Equity</stp>
        <stp>PX_YEST_CLOSE</stp>
        <stp>[Crispin Spreadsheet.xlsx]OEI!R127C6</stp>
        <tr r="F127" s="1"/>
      </tp>
      <tp t="s">
        <v>USD</v>
        <stp/>
        <stp>##V3_BDPV12</stp>
        <stp>OXY US Equity</stp>
        <stp>CRNCY</stp>
        <stp>[Crispin Spreadsheet.xlsx]OEI!R761C4</stp>
        <tr r="D761" s="1"/>
      </tp>
      <tp t="s">
        <v>EUR</v>
        <stp/>
        <stp>##V3_BDPV12</stp>
        <stp>WIE AV Equity</stp>
        <stp>CRNCY</stp>
        <stp>[Crispin Spreadsheet.xlsx]OEI!R31C4</stp>
        <tr r="D31" s="1"/>
      </tp>
      <tp>
        <v>1108.5</v>
        <stp/>
        <stp>##V3_BDPV12</stp>
        <stp>HSX LN Equity</stp>
        <stp>PX_YEST_CLOSE</stp>
        <stp>[Crispin Spreadsheet.xlsx]OEI!R519C6</stp>
        <tr r="F519" s="1"/>
      </tp>
      <tp>
        <v>9.2539999999999996</v>
        <stp/>
        <stp>##V3_BDPV12</stp>
        <stp>ACX SQ Equity</stp>
        <stp>PX_YEST_CLOSE</stp>
        <stp>[Crispin Spreadsheet.xlsx]OEI!R376C6</stp>
        <tr r="F376" s="1"/>
      </tp>
      <tp t="s">
        <v>EUR</v>
        <stp/>
        <stp>##V3_BDPV12</stp>
        <stp>SZU GY Equity</stp>
        <stp>CRNCY</stp>
        <stp>[Crispin Spreadsheet.xlsx]OEI!R189C4</stp>
        <tr r="D189" s="1"/>
      </tp>
      <tp t="s">
        <v>EUR</v>
        <stp/>
        <stp>##V3_BDPV12</stp>
        <stp>ART GY Equity</stp>
        <stp>CRNCY</stp>
        <stp>[Crispin Spreadsheet.xlsx]OEI!R151C4</stp>
        <tr r="D151" s="1"/>
      </tp>
      <tp>
        <v>94.84</v>
        <stp/>
        <stp>##V3_BDPV12</stp>
        <stp>SOLB BB Equity</stp>
        <stp>PX_YEST_CLOSE</stp>
        <stp>[Crispin Spreadsheet.xlsx]OEI!R41C6</stp>
        <tr r="F41" s="1"/>
      </tp>
      <tp>
        <v>118.25</v>
        <stp/>
        <stp>##V3_BDPV12</stp>
        <stp>SU FP Equity</stp>
        <stp>PX_YEST_CLOSE</stp>
        <stp>[Crispin Spreadsheet.xlsx]OEI!R126C6</stp>
        <tr r="F126" s="1"/>
      </tp>
      <tp>
        <v>92.131</v>
        <stp/>
        <stp>##V3_BDPV12</stp>
        <stp>JP1400091G59 Govt</stp>
        <stp>PX_YEST_CLOSE</stp>
        <stp>[Crispin Spreadsheet.xlsx]OEI!R842C6</stp>
        <tr r="F842" s="1"/>
      </tp>
      <tp t="s">
        <v>EUR</v>
        <stp/>
        <stp>##V3_BDPV12</stp>
        <stp>MC FP Equity</stp>
        <stp>CRNCY</stp>
        <stp>[Crispin Spreadsheet.xlsx]OEI!R116C4</stp>
        <tr r="D116" s="1"/>
      </tp>
      <tp t="s">
        <v>USD</v>
        <stp/>
        <stp>##V3_BDPV12</stp>
        <stp>MO US Equity</stp>
        <stp>CRNCY</stp>
        <stp>[Crispin Spreadsheet.xlsx]OEI!R655C4</stp>
        <tr r="D655" s="1"/>
      </tp>
      <tp>
        <v>9.3949999999999996</v>
        <stp/>
        <stp>##V3_BDPV12</stp>
        <stp>IF IM Equity</stp>
        <stp>PX_YEST_CLOSE</stp>
        <stp>[Crispin Spreadsheet.xlsx]OEI!R241C6</stp>
        <tr r="F241" s="1"/>
      </tp>
      <tp>
        <v>29.23</v>
        <stp/>
        <stp>##V3_BDPV12</stp>
        <stp>T US Equity</stp>
        <stp>PX_YEST_CLOSE</stp>
        <stp>[Crispin Spreadsheet.xlsx]OEI!R663C6</stp>
        <tr r="F663" s="1"/>
      </tp>
      <tp>
        <v>19.785</v>
        <stp/>
        <stp>##V3_BDPV12</stp>
        <stp>UG FP Equity</stp>
        <stp>PX_YEST_CLOSE</stp>
        <stp>[Crispin Spreadsheet.xlsx]OEI!R120C6</stp>
        <tr r="F120" s="1"/>
      </tp>
      <tp>
        <v>14.93</v>
        <stp/>
        <stp>##V3_BDPV12</stp>
        <stp>UA US Equity</stp>
        <stp>PX_YEST_CLOSE</stp>
        <stp>[Crispin Spreadsheet.xlsx]OEI!R803C6</stp>
        <tr r="F803" s="1"/>
      </tp>
      <tp t="s">
        <v>GBp</v>
        <stp/>
        <stp>##V3_BDPV12</stp>
        <stp>DC/ LN Equity</stp>
        <stp>CRNCY</stp>
        <stp>[Crispin Spreadsheet.xlsx]OEI!R494C4</stp>
        <tr r="D494" s="1"/>
      </tp>
      <tp>
        <v>274.8</v>
        <stp/>
        <stp>##V3_BDPV12</stp>
        <stp>BP/ LN Equity</stp>
        <stp>PX_YEST_CLOSE</stp>
        <stp>[Crispin Spreadsheet.xlsx]OEI!R469C6</stp>
        <tr r="F469" s="1"/>
      </tp>
      <tp>
        <v>1.1000000000000001</v>
        <stp/>
        <stp>##V3_BDPV12</stp>
        <stp>PRU AU Equity</stp>
        <stp>PX_YEST_CLOSE</stp>
        <stp>[Crispin Spreadsheet.xlsx]SWAN!R7C6</stp>
        <tr r="F7" s="3"/>
      </tp>
      <tp>
        <v>6.98</v>
        <stp/>
        <stp>##V3_BDPV12</stp>
        <stp>KGC US Equity</stp>
        <stp>PX_YEST_CLOSE</stp>
        <stp>[Crispin Spreadsheet.xlsx]OEI!R733C6</stp>
        <tr r="F733" s="1"/>
      </tp>
      <tp>
        <v>118.24</v>
        <stp/>
        <stp>##V3_BDPV12</stp>
        <stp>FMC US Equity</stp>
        <stp>PX_YEST_CLOSE</stp>
        <stp>[Crispin Spreadsheet.xlsx]OEI!R709C6</stp>
        <tr r="F709" s="1"/>
      </tp>
      <tp t="s">
        <v>EUR</v>
        <stp/>
        <stp>##V3_BDPV12</stp>
        <stp>UMI BB Equity</stp>
        <stp>CRNCY</stp>
        <stp>[Crispin Spreadsheet.xlsx]OEI!R43C4</stp>
        <tr r="D43" s="1"/>
      </tp>
      <tp t="s">
        <v>GBp</v>
        <stp/>
        <stp>##V3_BDPV12</stp>
        <stp>CCH LN Equity</stp>
        <stp>CRNCY</stp>
        <stp>[Crispin Spreadsheet.xlsx]OEI!R484C4</stp>
        <tr r="D484" s="1"/>
      </tp>
      <tp t="s">
        <v>GBp</v>
        <stp/>
        <stp>##V3_BDPV12</stp>
        <stp>PFG LN Equity</stp>
        <stp>CRNCY</stp>
        <stp>[Crispin Spreadsheet.xlsx]OPE!R54C4</stp>
        <tr r="D54" s="7"/>
      </tp>
      <tp t="s">
        <v>GBp</v>
        <stp/>
        <stp>##V3_BDPV12</stp>
        <stp>BOO LN Equity</stp>
        <stp>CRNCY</stp>
        <stp>[Crispin Spreadsheet.xlsx]OEI!R468C4</stp>
        <tr r="D468" s="1"/>
      </tp>
      <tp>
        <v>63</v>
        <stp/>
        <stp>##V3_BDPV12</stp>
        <stp>IQE LN Equity</stp>
        <stp>PX_YEST_CLOSE</stp>
        <stp>[Crispin Spreadsheet.xlsx]OEI!R538C6</stp>
        <tr r="F538" s="1"/>
      </tp>
      <tp>
        <v>0.84219999999999995</v>
        <stp/>
        <stp>##V3_BDPV12</stp>
        <stp>USDEUR Curncy</stp>
        <stp>PX_YEST_CLOSE</stp>
        <stp>[Crispin Spreadsheet.xlsx]FDXC!R6C26</stp>
        <tr r="Z6" s="8"/>
      </tp>
      <tp t="s">
        <v>GBp</v>
        <stp/>
        <stp>##V3_BDPV12</stp>
        <stp>PFG LN Equity</stp>
        <stp>CRNCY</stp>
        <stp>[Crispin Spreadsheet.xlsx]OEI!R581C4</stp>
        <tr r="D581" s="1"/>
      </tp>
      <tp t="s">
        <v>GBp</v>
        <stp/>
        <stp>##V3_BDPV12</stp>
        <stp>PDG LN Equity</stp>
        <stp>CRNCY</stp>
        <stp>[Crispin Spreadsheet.xlsx]OEI!R573C4</stp>
        <tr r="D573" s="1"/>
      </tp>
      <tp t="s">
        <v>GBp</v>
        <stp/>
        <stp>##V3_BDPV12</stp>
        <stp>ABF LN Equity</stp>
        <stp>CRNCY</stp>
        <stp>[Crispin Spreadsheet.xlsx]OEI!R455C4</stp>
        <tr r="D455" s="1"/>
      </tp>
      <tp t="s">
        <v>GBp</v>
        <stp/>
        <stp>##V3_BDPV12</stp>
        <stp>KGF LN Equity</stp>
        <stp>CRNCY</stp>
        <stp>[Crispin Spreadsheet.xlsx]OEI!R550C4</stp>
        <tr r="D550" s="1"/>
      </tp>
      <tp>
        <v>1.97</v>
        <stp/>
        <stp>##V3_BDPV12</stp>
        <stp>GAM SW Equity</stp>
        <stp>PX_YEST_CLOSE</stp>
        <stp>[Crispin Spreadsheet.xlsx]OEI!R421C6</stp>
        <tr r="F421" s="1"/>
      </tp>
      <tp>
        <v>38.229999999999997</v>
        <stp/>
        <stp>##V3_BDPV12</stp>
        <stp>CAR US Equity</stp>
        <stp>PX_YEST_CLOSE</stp>
        <stp>[Crispin Spreadsheet.xlsx]OEI!R665C6</stp>
        <tr r="F665" s="1"/>
      </tp>
      <tp>
        <v>604.4</v>
        <stp/>
        <stp>##V3_BDPV12</stp>
        <stp>KER FP Equity</stp>
        <stp>PX_YEST_CLOSE</stp>
        <stp>[Crispin Spreadsheet.xlsx]OEI!R112C6</stp>
        <tr r="F112" s="1"/>
      </tp>
      <tp>
        <v>5.04</v>
        <stp/>
        <stp>##V3_BDPV12</stp>
        <stp>FUR NA Equity</stp>
        <stp>PX_YEST_CLOSE</stp>
        <stp>[Crispin Spreadsheet.xlsx]OEI!R323C6</stp>
        <tr r="F323" s="1"/>
      </tp>
      <tp>
        <v>1.9159999999999999</v>
        <stp/>
        <stp>##V3_BDPV12</stp>
        <stp>ISP IM Equity</stp>
        <stp>PX_YEST_CLOSE</stp>
        <stp>[Crispin Spreadsheet.xlsx]OEI!R249C6</stp>
        <tr r="F249" s="1"/>
      </tp>
      <tp>
        <v>125.32</v>
        <stp/>
        <stp>##V3_BDPV12</stp>
        <stp>VOD LN Equity</stp>
        <stp>PX_YEST_CLOSE</stp>
        <stp>[Crispin Spreadsheet.xlsx]OPE!R58C6</stp>
        <tr r="F58" s="7"/>
      </tp>
      <tp>
        <v>44</v>
        <stp/>
        <stp>##V3_BDPV12</stp>
        <stp>NAV US Equity</stp>
        <stp>PX_YEST_CLOSE</stp>
        <stp>[Crispin Spreadsheet.xlsx]OEI!R755C6</stp>
        <tr r="F755" s="1"/>
      </tp>
      <tp t="s">
        <v>EUR</v>
        <stp/>
        <stp>##V3_BDPV12</stp>
        <stp>AMP IM Equity</stp>
        <stp>CRNCY</stp>
        <stp>[Crispin Spreadsheet.xlsx]OEI!R239C4</stp>
        <tr r="D239" s="1"/>
      </tp>
      <tp t="s">
        <v>GBp</v>
        <stp/>
        <stp>##V3_BDPV12</stp>
        <stp>ENW LN Equity</stp>
        <stp>CRNCY</stp>
        <stp>[Crispin Spreadsheet.xlsx]OEI!R589C4</stp>
        <tr r="D589" s="1"/>
      </tp>
      <tp t="s">
        <v>GBp</v>
        <stp/>
        <stp>##V3_BDPV12</stp>
        <stp>VCT LN Equity</stp>
        <stp>CRNCY</stp>
        <stp>[Crispin Spreadsheet.xlsx]OEI!R634C4</stp>
        <tr r="D634" s="1"/>
      </tp>
      <tp t="s">
        <v>FTSE/MIB IDX FUT  Dec20</v>
        <stp/>
        <stp>##V3_BDPV12</stp>
        <stp>STA Index</stp>
        <stp>NAME</stp>
        <stp>[Crispin Spreadsheet.xlsx]OEI!R237C5</stp>
        <tr r="E237" s="1"/>
      </tp>
      <tp>
        <v>114.04</v>
        <stp/>
        <stp>##V3_BDPV12</stp>
        <stp>BTSA Comdty</stp>
        <stp>PX_YEST_CLOSE</stp>
        <stp>[Crispin Spreadsheet.xlsx]OEI!R828C6</stp>
        <tr r="F828" s="1"/>
      </tp>
      <tp>
        <v>6.55</v>
        <stp/>
        <stp>##V3_BDPV12</stp>
        <stp>NODL NO Equity</stp>
        <stp>PX_YEST_CLOSE</stp>
        <stp>[Crispin Spreadsheet.xlsx]OPE!R30C6</stp>
        <tr r="F30" s="7"/>
      </tp>
      <tp t="s">
        <v>EUR</v>
        <stp/>
        <stp>##V3_BDPV12</stp>
        <stp>OR FP Equity</stp>
        <stp>CRNCY</stp>
        <stp>[Crispin Spreadsheet.xlsx]OEI!R115C4</stp>
        <tr r="D115" s="1"/>
      </tp>
      <tp>
        <v>62.47</v>
        <stp/>
        <stp>##V3_BDPV12</stp>
        <stp>K US Equity</stp>
        <stp>PX_YEST_CLOSE</stp>
        <stp>[Crispin Spreadsheet.xlsx]OEI!R732C6</stp>
        <tr r="F732" s="1"/>
      </tp>
      <tp>
        <v>31.03</v>
        <stp/>
        <stp>##V3_BDPV12</stp>
        <stp>WW US Equity</stp>
        <stp>PX_YEST_CLOSE</stp>
        <stp>[Crispin Spreadsheet.xlsx]OEI!R810C6</stp>
        <tr r="F810" s="1"/>
      </tp>
      <tp t="s">
        <v>NOK</v>
        <stp/>
        <stp>##V3_BDPV12</stp>
        <stp>SDRL NO Equity</stp>
        <stp>CRNCY</stp>
        <stp>[Crispin Spreadsheet.xlsx]OPE!R31C4</stp>
        <tr r="D31" s="7"/>
      </tp>
      <tp>
        <v>57.06</v>
        <stp/>
        <stp>##V3_BDPV12</stp>
        <stp>C US Equity</stp>
        <stp>PX_YEST_CLOSE</stp>
        <stp>[Crispin Spreadsheet.xlsx]OEI!R682C6</stp>
        <tr r="F682" s="1"/>
      </tp>
      <tp t="s">
        <v>GBp</v>
        <stp/>
        <stp>##V3_BDPV12</stp>
        <stp>SN/ LN Equity</stp>
        <stp>CRNCY</stp>
        <stp>[Crispin Spreadsheet.xlsx]OEI!R608C4</stp>
        <tr r="D608" s="1"/>
      </tp>
      <tp>
        <v>124.18</v>
        <stp/>
        <stp>##V3_BDPV12</stp>
        <stp>EURJPY Curncy</stp>
        <stp>LAST_PRICE</stp>
        <stp>[Crispin Spreadsheet.xlsx]SWAN!R164C13</stp>
        <tr r="M164" s="3"/>
      </tp>
      <tp>
        <v>188.05</v>
        <stp/>
        <stp>##V3_BDPV12</stp>
        <stp>HMB SS Equity</stp>
        <stp>PX_YEST_CLOSE</stp>
        <stp>[Crispin Spreadsheet.xlsx]OEI!R398C6</stp>
        <tr r="F398" s="1"/>
      </tp>
      <tp>
        <v>15.425000000000001</v>
        <stp/>
        <stp>##V3_BDPV12</stp>
        <stp>RYA LN Equity</stp>
        <stp>PX_YEST_CLOSE</stp>
        <stp>[Crispin Spreadsheet.xlsx]OEI!R601C6</stp>
        <tr r="F601" s="1"/>
      </tp>
      <tp>
        <v>85.07</v>
        <stp/>
        <stp>##V3_BDPV12</stp>
        <stp>AMD US Equity</stp>
        <stp>PX_YEST_CLOSE</stp>
        <stp>[Crispin Spreadsheet.xlsx]OEI!R648C6</stp>
        <tr r="F648" s="1"/>
      </tp>
      <tp>
        <v>112.38</v>
        <stp/>
        <stp>##V3_BDPV12</stp>
        <stp>SIE GY Equity</stp>
        <stp>PX_YEST_CLOSE</stp>
        <stp>[Crispin Spreadsheet.xlsx]OEI!R186C6</stp>
        <tr r="F186" s="1"/>
      </tp>
      <tp t="s">
        <v>GBp</v>
        <stp/>
        <stp>##V3_BDPV12</stp>
        <stp>VEC LN Equity</stp>
        <stp>CRNCY</stp>
        <stp>[Crispin Spreadsheet.xlsx]OEI!R633C4</stp>
        <tr r="D633" s="1"/>
      </tp>
      <tp>
        <v>50.56</v>
        <stp/>
        <stp>##V3_BDPV12</stp>
        <stp>CPI LN Equity</stp>
        <stp>PX_YEST_CLOSE</stp>
        <stp>[Crispin Spreadsheet.xlsx]OEI!R478C6</stp>
        <tr r="F478" s="1"/>
      </tp>
      <tp>
        <v>2.4830000000000001</v>
        <stp/>
        <stp>##V3_BDPV12</stp>
        <stp>KPN NA Equity</stp>
        <stp>PX_YEST_CLOSE</stp>
        <stp>[Crispin Spreadsheet.xlsx]OEI!R327C6</stp>
        <tr r="F327" s="1"/>
      </tp>
      <tp t="s">
        <v>EUR</v>
        <stp/>
        <stp>##V3_BDPV12</stp>
        <stp>UCG IM Equity</stp>
        <stp>CRNCY</stp>
        <stp>[Crispin Spreadsheet.xlsx]OEI!R256C4</stp>
        <tr r="D256" s="1"/>
      </tp>
      <tp>
        <v>0.59499999999999997</v>
        <stp/>
        <stp>##V3_BDPV12</stp>
        <stp>SRS IM Equity</stp>
        <stp>PX_YEST_CLOSE</stp>
        <stp>[Crispin Spreadsheet.xlsx]OPE!R19C6</stp>
        <tr r="F19" s="7"/>
      </tp>
      <tp>
        <v>58.49</v>
        <stp/>
        <stp>##V3_BDPV12</stp>
        <stp>VLO US Equity</stp>
        <stp>PX_YEST_CLOSE</stp>
        <stp>[Crispin Spreadsheet.xlsx]OEI!R699C6</stp>
        <tr r="F699" s="1"/>
      </tp>
      <tp t="s">
        <v>EUR</v>
        <stp/>
        <stp>##V3_BDPV12</stp>
        <stp>UCB BB Equity</stp>
        <stp>CRNCY</stp>
        <stp>[Crispin Spreadsheet.xlsx]OEI!R42C4</stp>
        <tr r="D42" s="1"/>
      </tp>
      <tp>
        <v>78.260000000000005</v>
        <stp/>
        <stp>##V3_BDPV12</stp>
        <stp>CFR SW Equity</stp>
        <stp>PX_YEST_CLOSE</stp>
        <stp>[Crispin Spreadsheet.xlsx]OEI!R417C6</stp>
        <tr r="F417" s="1"/>
      </tp>
      <tp>
        <v>42</v>
        <stp/>
        <stp>##V3_BDPV12</stp>
        <stp>AER US Equity</stp>
        <stp>PX_YEST_CLOSE</stp>
        <stp>[Crispin Spreadsheet.xlsx]OEI!R650C6</stp>
        <tr r="F650" s="1"/>
      </tp>
      <tp>
        <v>6.91</v>
        <stp/>
        <stp>##V3_BDPV12</stp>
        <stp>IDR SQ Equity</stp>
        <stp>PX_YEST_CLOSE</stp>
        <stp>[Crispin Spreadsheet.xlsx]OEI!R383C6</stp>
        <tr r="F383" s="1"/>
      </tp>
      <tp>
        <v>70.05</v>
        <stp/>
        <stp>##V3_BDPV12</stp>
        <stp>KSP ID Equity</stp>
        <stp>PX_YEST_CLOSE</stp>
        <stp>[Crispin Spreadsheet.xlsx]OEI!R231C6</stp>
        <tr r="F231" s="1"/>
      </tp>
      <tp>
        <v>82.85</v>
        <stp/>
        <stp>##V3_BDPV12</stp>
        <stp>HOT GY Equity</stp>
        <stp>PX_YEST_CLOSE</stp>
        <stp>[Crispin Spreadsheet.xlsx]OEI!R170C6</stp>
        <tr r="F170" s="1"/>
      </tp>
      <tp>
        <v>1.1238999999999999</v>
        <stp/>
        <stp>##V3_BDPV12</stp>
        <stp>GBPEUR Curncy</stp>
        <stp>PX_YEST_CLOSE</stp>
        <stp>[Crispin Spreadsheet.xlsx]OPUS!R6C26</stp>
        <tr r="Z6" s="6"/>
      </tp>
      <tp t="s">
        <v>USD</v>
        <stp/>
        <stp>##V3_BDPV12</stp>
        <stp>TCS LI Equity</stp>
        <stp>CRNCY</stp>
        <stp>[Crispin Spreadsheet.xlsx]OEI!R622C4</stp>
        <tr r="D622" s="1"/>
      </tp>
      <tp t="s">
        <v>GBp</v>
        <stp/>
        <stp>##V3_BDPV12</stp>
        <stp>HAS LN Equity</stp>
        <stp>CRNCY</stp>
        <stp>[Crispin Spreadsheet.xlsx]OEI!R517C4</stp>
        <tr r="D517" s="1"/>
      </tp>
      <tp t="s">
        <v>GBp</v>
        <stp/>
        <stp>##V3_BDPV12</stp>
        <stp>CCR LN Equity</stp>
        <stp>CRNCY</stp>
        <stp>[Crispin Spreadsheet.xlsx]OEI!R475C4</stp>
        <tr r="D475" s="1"/>
      </tp>
      <tp t="s">
        <v>EUR</v>
        <stp/>
        <stp>##V3_BDPV12</stp>
        <stp>DPW GY Equity</stp>
        <stp>CRNCY</stp>
        <stp>[Crispin Spreadsheet.xlsx]OEI!R161C4</stp>
        <tr r="D161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7.1050000000000004</v>
        <stp/>
        <stp>##V3_BDPV12</stp>
        <stp>EURN BB Equity</stp>
        <stp>PX_YEST_CLOSE</stp>
        <stp>[Crispin Spreadsheet.xlsx]OPUS!R6C6</stp>
        <tr r="F6" s="6"/>
      </tp>
      <tp>
        <v>34.99</v>
        <stp/>
        <stp>##V3_BDPV12</stp>
        <stp>WEED CN Equity</stp>
        <stp>PX_YEST_CLOSE</stp>
        <stp>[Crispin Spreadsheet.xlsx]OEI!R54C6</stp>
        <tr r="F54" s="1"/>
      </tp>
      <tp t="s">
        <v>GBp</v>
        <stp/>
        <stp>##V3_BDPV12</stp>
        <stp>BARC LN Equity</stp>
        <stp>CRNCY</stp>
        <stp>[Crispin Spreadsheet.xlsx]OPE!R39C4</stp>
        <tr r="D39" s="7"/>
      </tp>
      <tp>
        <v>146.1</v>
        <stp/>
        <stp>##V3_BDPV12</stp>
        <stp>SK FP Equity</stp>
        <stp>PX_YEST_CLOSE</stp>
        <stp>[Crispin Spreadsheet.xlsx]OEI!R128C6</stp>
        <tr r="F128" s="1"/>
      </tp>
      <tp>
        <v>155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FL US Equity</stp>
        <stp>CRNCY</stp>
        <stp>[Crispin Spreadsheet.xlsx]OEI!R710C4</stp>
        <tr r="D710" s="1"/>
      </tp>
      <tp>
        <v>4.8</v>
        <stp/>
        <stp>##V3_BDPV12</stp>
        <stp>CE IM Equity</stp>
        <stp>PX_YEST_CLOSE</stp>
        <stp>[Crispin Spreadsheet.xlsx]OEI!R245C6</stp>
        <tr r="F245" s="1"/>
      </tp>
      <tp t="s">
        <v>USD</v>
        <stp/>
        <stp>##V3_BDPV12</stp>
        <stp>PLA Comdty</stp>
        <stp>CRNCY</stp>
        <stp>[Crispin Spreadsheet.xlsx]OEI!R832C4</stp>
        <tr r="D832" s="1"/>
      </tp>
      <tp>
        <v>124.22</v>
        <stp/>
        <stp>##V3_BDPV12</stp>
        <stp>EURJPY Curncy</stp>
        <stp>PX_YEST_CLOSE</stp>
        <stp>[Crispin Spreadsheet.xlsx]SWAN!R51C30</stp>
        <tr r="AD51" s="3"/>
      </tp>
      <tp>
        <v>124.22</v>
        <stp/>
        <stp>##V3_BDPV12</stp>
        <stp>EURJPY Curncy</stp>
        <stp>PX_YEST_CLOSE</stp>
        <stp>[Crispin Spreadsheet.xlsx]SWAN!R50C30</stp>
        <tr r="AD50" s="3"/>
      </tp>
      <tp t="s">
        <v>CAD</v>
        <stp/>
        <stp>##V3_BDPV12</stp>
        <stp>ABX CN Equity</stp>
        <stp>CRNCY</stp>
        <stp>[Crispin Spreadsheet.xlsx]FDXC!R9C4</stp>
        <tr r="D9" s="8"/>
      </tp>
      <tp>
        <v>1</v>
        <stp/>
        <stp>##V3_BDPV12</stp>
        <stp>EURGBP Curncy</stp>
        <stp>QUOTE_FACTOR</stp>
        <stp>[Crispin Spreadsheet.xlsx]OEI!R846C12</stp>
        <tr r="L846" s="1"/>
      </tp>
      <tp>
        <v>1</v>
        <stp/>
        <stp>##V3_BDPV12</stp>
        <stp>EURGBP Curncy</stp>
        <stp>QUOTE_FACTOR</stp>
        <stp>[Crispin Spreadsheet.xlsx]OEI!R845C12</stp>
        <tr r="L845" s="1"/>
      </tp>
      <tp>
        <v>1</v>
        <stp/>
        <stp>##V3_BDPV12</stp>
        <stp>EURGBP Curncy</stp>
        <stp>QUOTE_FACTOR</stp>
        <stp>[Crispin Spreadsheet.xlsx]OEI!R844C12</stp>
        <tr r="L844" s="1"/>
      </tp>
      <tp>
        <v>1</v>
        <stp/>
        <stp>##V3_BDPV12</stp>
        <stp>EURGBP Curncy</stp>
        <stp>QUOTE_FACTOR</stp>
        <stp>[Crispin Spreadsheet.xlsx]OEI!R852C12</stp>
        <tr r="L852" s="1"/>
      </tp>
      <tp>
        <v>1</v>
        <stp/>
        <stp>##V3_BDPV12</stp>
        <stp>EURGBP Curncy</stp>
        <stp>QUOTE_FACTOR</stp>
        <stp>[Crispin Spreadsheet.xlsx]OEI!R850C12</stp>
        <tr r="L850" s="1"/>
      </tp>
      <tp>
        <v>1</v>
        <stp/>
        <stp>##V3_BDPV12</stp>
        <stp>EURGBP Curncy</stp>
        <stp>QUOTE_FACTOR</stp>
        <stp>[Crispin Spreadsheet.xlsx]OEI!R855C12</stp>
        <tr r="L855" s="1"/>
      </tp>
      <tp>
        <v>1</v>
        <stp/>
        <stp>##V3_BDPV12</stp>
        <stp>EURGBP Curncy</stp>
        <stp>QUOTE_FACTOR</stp>
        <stp>[Crispin Spreadsheet.xlsx]OEI!R865C12</stp>
        <tr r="L865" s="1"/>
      </tp>
      <tp>
        <v>1</v>
        <stp/>
        <stp>##V3_BDPV12</stp>
        <stp>EURGBP Curncy</stp>
        <stp>QUOTE_FACTOR</stp>
        <stp>[Crispin Spreadsheet.xlsx]OEI!R823C12</stp>
        <tr r="L823" s="1"/>
      </tp>
      <tp>
        <v>10.6037</v>
        <stp/>
        <stp>##V3_BDPV12</stp>
        <stp>EURNOK Curncy</stp>
        <stp>PX_YEST_CLOSE</stp>
        <stp>[Crispin Spreadsheet.xlsx]SWAN!R60C30</stp>
        <tr r="AD60" s="3"/>
      </tp>
      <tp>
        <v>10.6037</v>
        <stp/>
        <stp>##V3_BDPV12</stp>
        <stp>EURNOK Curncy</stp>
        <stp>PX_YEST_CLOSE</stp>
        <stp>[Crispin Spreadsheet.xlsx]SWAN!R59C30</stp>
        <tr r="AD59" s="3"/>
      </tp>
      <tp>
        <v>1</v>
        <stp/>
        <stp>##V3_BDPV12</stp>
        <stp>EURGBP Curncy</stp>
        <stp>QUOTE_FACTOR</stp>
        <stp>[Crispin Spreadsheet.xlsx]OEI!R354C12</stp>
        <tr r="L354" s="1"/>
      </tp>
      <tp>
        <v>6.3933999999999997</v>
        <stp/>
        <stp>##V3_BDPV12</stp>
        <stp>EURBRL Curncy</stp>
        <stp>PX_YEST_CLOSE</stp>
        <stp>[Crispin Spreadsheet.xlsx]SWAN!R16C30</stp>
        <tr r="AD16" s="3"/>
      </tp>
      <tp>
        <v>1.5465100000000001</v>
        <stp/>
        <stp>##V3_BDPV12</stp>
        <stp>EURCAD Curncy</stp>
        <stp>PX_YEST_CLOSE</stp>
        <stp>[Crispin Spreadsheet.xlsx]SWAN!R19C30</stp>
        <tr r="AD19" s="3"/>
      </tp>
      <tp>
        <v>1.5465100000000001</v>
        <stp/>
        <stp>##V3_BDPV12</stp>
        <stp>EURCAD Curncy</stp>
        <stp>PX_YEST_CLOSE</stp>
        <stp>[Crispin Spreadsheet.xlsx]SWAN!R20C30</stp>
        <tr r="AD20" s="3"/>
      </tp>
      <tp>
        <v>1.0833999999999999</v>
        <stp/>
        <stp>##V3_BDPV12</stp>
        <stp>EURCHF Curncy</stp>
        <stp>PX_YEST_CLOSE</stp>
        <stp>[Crispin Spreadsheet.xlsx]SWAN!R76C30</stp>
        <tr r="AD76" s="3"/>
      </tp>
      <tp>
        <v>1.0833999999999999</v>
        <stp/>
        <stp>##V3_BDPV12</stp>
        <stp>EURCHF Curncy</stp>
        <stp>PX_YEST_CLOSE</stp>
        <stp>[Crispin Spreadsheet.xlsx]SWAN!R77C30</stp>
        <tr r="AD77" s="3"/>
      </tp>
      <tp>
        <v>1.0833999999999999</v>
        <stp/>
        <stp>##V3_BDPV12</stp>
        <stp>EURCHF Curncy</stp>
        <stp>PX_YEST_CLOSE</stp>
        <stp>[Crispin Spreadsheet.xlsx]SWAN!R75C30</stp>
        <tr r="AD75" s="3"/>
      </tp>
      <tp>
        <v>7.4428000000000001</v>
        <stp/>
        <stp>##V3_BDPV12</stp>
        <stp>EURDKK Curncy</stp>
        <stp>PX_YEST_CLOSE</stp>
        <stp>[Crispin Spreadsheet.xlsx]SWAN!R25C30</stp>
        <tr r="AD25" s="3"/>
      </tp>
      <tp>
        <v>7.4428000000000001</v>
        <stp/>
        <stp>##V3_BDPV12</stp>
        <stp>EURDKK Curncy</stp>
        <stp>PX_YEST_CLOSE</stp>
        <stp>[Crispin Spreadsheet.xlsx]SWAN!R24C30</stp>
        <tr r="AD24" s="3"/>
      </tp>
      <tp>
        <v>7.4428000000000001</v>
        <stp/>
        <stp>##V3_BDPV12</stp>
        <stp>EURDKK Curncy</stp>
        <stp>PX_YEST_CLOSE</stp>
        <stp>[Crispin Spreadsheet.xlsx]SWAN!R23C30</stp>
        <tr r="AD23" s="3"/>
      </tp>
      <tp>
        <v>115.75</v>
        <stp/>
        <stp>##V3_BDPV12</stp>
        <stp>RR/ LN Equity</stp>
        <stp>PX_YEST_CLOSE</stp>
        <stp>[Crispin Spreadsheet.xlsx]OEI!R595C6</stp>
        <tr r="F595" s="1"/>
      </tp>
      <tp>
        <v>896.2</v>
        <stp/>
        <stp>##V3_BDPV12</stp>
        <stp>UU/ LN Equity</stp>
        <stp>PX_YEST_CLOSE</stp>
        <stp>[Crispin Spreadsheet.xlsx]OEI!R632C6</stp>
        <tr r="F632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0.88978999999999997</v>
        <stp/>
        <stp>##V3_BDPV12</stp>
        <stp>EURGBp Curncy</stp>
        <stp>PX_YEST_CLOSE</stp>
        <stp>[Crispin Spreadsheet.xlsx]SWAN!R98C30</stp>
        <tr r="AD98" s="3"/>
      </tp>
      <tp>
        <v>0.88978999999999997</v>
        <stp/>
        <stp>##V3_BDPV12</stp>
        <stp>EURGBp Curncy</stp>
        <stp>PX_YEST_CLOSE</stp>
        <stp>[Crispin Spreadsheet.xlsx]SWAN!R99C30</stp>
        <tr r="AD99" s="3"/>
      </tp>
      <tp>
        <v>0.88978999999999997</v>
        <stp/>
        <stp>##V3_BDPV12</stp>
        <stp>EURGBp Curncy</stp>
        <stp>PX_YEST_CLOSE</stp>
        <stp>[Crispin Spreadsheet.xlsx]SWAN!R94C30</stp>
        <tr r="AD94" s="3"/>
      </tp>
      <tp>
        <v>0.88978999999999997</v>
        <stp/>
        <stp>##V3_BDPV12</stp>
        <stp>EURGBp Curncy</stp>
        <stp>PX_YEST_CLOSE</stp>
        <stp>[Crispin Spreadsheet.xlsx]SWAN!R95C30</stp>
        <tr r="AD95" s="3"/>
      </tp>
      <tp>
        <v>0.88978999999999997</v>
        <stp/>
        <stp>##V3_BDPV12</stp>
        <stp>EURGBp Curncy</stp>
        <stp>PX_YEST_CLOSE</stp>
        <stp>[Crispin Spreadsheet.xlsx]SWAN!R96C30</stp>
        <tr r="AD96" s="3"/>
      </tp>
      <tp>
        <v>0.88978999999999997</v>
        <stp/>
        <stp>##V3_BDPV12</stp>
        <stp>EURGBp Curncy</stp>
        <stp>PX_YEST_CLOSE</stp>
        <stp>[Crispin Spreadsheet.xlsx]SWAN!R97C30</stp>
        <tr r="AD97" s="3"/>
      </tp>
      <tp>
        <v>0.88978999999999997</v>
        <stp/>
        <stp>##V3_BDPV12</stp>
        <stp>EURGBp Curncy</stp>
        <stp>PX_YEST_CLOSE</stp>
        <stp>[Crispin Spreadsheet.xlsx]SWAN!R90C30</stp>
        <tr r="AD90" s="3"/>
      </tp>
      <tp>
        <v>0.88978999999999997</v>
        <stp/>
        <stp>##V3_BDPV12</stp>
        <stp>EURGBp Curncy</stp>
        <stp>PX_YEST_CLOSE</stp>
        <stp>[Crispin Spreadsheet.xlsx]SWAN!R91C30</stp>
        <tr r="AD91" s="3"/>
      </tp>
      <tp>
        <v>0.88978999999999997</v>
        <stp/>
        <stp>##V3_BDPV12</stp>
        <stp>EURGBp Curncy</stp>
        <stp>PX_YEST_CLOSE</stp>
        <stp>[Crispin Spreadsheet.xlsx]SWAN!R92C30</stp>
        <tr r="AD92" s="3"/>
      </tp>
      <tp>
        <v>0.88978999999999997</v>
        <stp/>
        <stp>##V3_BDPV12</stp>
        <stp>EURGBp Curncy</stp>
        <stp>PX_YEST_CLOSE</stp>
        <stp>[Crispin Spreadsheet.xlsx]SWAN!R93C30</stp>
        <tr r="AD93" s="3"/>
      </tp>
      <tp>
        <v>0.88978999999999997</v>
        <stp/>
        <stp>##V3_BDPV12</stp>
        <stp>EURGBP Curncy</stp>
        <stp>PX_YEST_CLOSE</stp>
        <stp>[Crispin Spreadsheet.xlsx]SWAN!R86C30</stp>
        <tr r="AD86" s="3"/>
      </tp>
      <tp>
        <v>0.88978999999999997</v>
        <stp/>
        <stp>##V3_BDPV12</stp>
        <stp>EURGBp Curncy</stp>
        <stp>PX_YEST_CLOSE</stp>
        <stp>[Crispin Spreadsheet.xlsx]SWAN!R88C30</stp>
        <tr r="AD88" s="3"/>
      </tp>
      <tp>
        <v>0.88978999999999997</v>
        <stp/>
        <stp>##V3_BDPV12</stp>
        <stp>EURGBp Curncy</stp>
        <stp>PX_YEST_CLOSE</stp>
        <stp>[Crispin Spreadsheet.xlsx]SWAN!R89C30</stp>
        <tr r="AD89" s="3"/>
      </tp>
      <tp>
        <v>0.88978999999999997</v>
        <stp/>
        <stp>##V3_BDPV12</stp>
        <stp>EURGBp Curncy</stp>
        <stp>PX_YEST_CLOSE</stp>
        <stp>[Crispin Spreadsheet.xlsx]SWAN!R84C30</stp>
        <tr r="AD84" s="3"/>
      </tp>
      <tp>
        <v>0.88978999999999997</v>
        <stp/>
        <stp>##V3_BDPV12</stp>
        <stp>EURGBp Curncy</stp>
        <stp>PX_YEST_CLOSE</stp>
        <stp>[Crispin Spreadsheet.xlsx]SWAN!R85C30</stp>
        <tr r="AD85" s="3"/>
      </tp>
      <tp>
        <v>0.88978999999999997</v>
        <stp/>
        <stp>##V3_BDPV12</stp>
        <stp>EURGBp Curncy</stp>
        <stp>PX_YEST_CLOSE</stp>
        <stp>[Crispin Spreadsheet.xlsx]SWAN!R87C30</stp>
        <tr r="AD87" s="3"/>
      </tp>
      <tp>
        <v>0.88978999999999997</v>
        <stp/>
        <stp>##V3_BDPV12</stp>
        <stp>EURGBp Curncy</stp>
        <stp>PX_YEST_CLOSE</stp>
        <stp>[Crispin Spreadsheet.xlsx]SWAN!R80C30</stp>
        <tr r="AD80" s="3"/>
      </tp>
      <tp>
        <v>0.88978999999999997</v>
        <stp/>
        <stp>##V3_BDPV12</stp>
        <stp>EURGBp Curncy</stp>
        <stp>PX_YEST_CLOSE</stp>
        <stp>[Crispin Spreadsheet.xlsx]SWAN!R81C30</stp>
        <tr r="AD81" s="3"/>
      </tp>
      <tp>
        <v>0.88978999999999997</v>
        <stp/>
        <stp>##V3_BDPV12</stp>
        <stp>EURGBp Curncy</stp>
        <stp>PX_YEST_CLOSE</stp>
        <stp>[Crispin Spreadsheet.xlsx]SWAN!R82C30</stp>
        <tr r="AD82" s="3"/>
      </tp>
      <tp>
        <v>0.88978999999999997</v>
        <stp/>
        <stp>##V3_BDPV12</stp>
        <stp>EURGBp Curncy</stp>
        <stp>PX_YEST_CLOSE</stp>
        <stp>[Crispin Spreadsheet.xlsx]SWAN!R83C30</stp>
        <tr r="AD83" s="3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18.065300000000001</v>
        <stp/>
        <stp>##V3_BDPV12</stp>
        <stp>EURZAr Curncy</stp>
        <stp>PX_YEST_CLOSE</stp>
        <stp>[Crispin Spreadsheet.xlsx]SWAN!R68C30</stp>
        <tr r="AD68" s="3"/>
      </tp>
      <tp>
        <v>18.065300000000001</v>
        <stp/>
        <stp>##V3_BDPV12</stp>
        <stp>EURZAr Curncy</stp>
        <stp>PX_YEST_CLOSE</stp>
        <stp>[Crispin Spreadsheet.xlsx]SWAN!R66C30</stp>
        <tr r="AD66" s="3"/>
      </tp>
      <tp>
        <v>18.065300000000001</v>
        <stp/>
        <stp>##V3_BDPV12</stp>
        <stp>EURZAr Curncy</stp>
        <stp>PX_YEST_CLOSE</stp>
        <stp>[Crispin Spreadsheet.xlsx]SWAN!R67C30</stp>
        <tr r="AD67" s="3"/>
      </tp>
      <tp>
        <v>10.1747</v>
        <stp/>
        <stp>##V3_BDPV12</stp>
        <stp>EURSEK Curncy</stp>
        <stp>PX_YEST_CLOSE</stp>
        <stp>[Crispin Spreadsheet.xlsx]SWAN!R72C30</stp>
        <tr r="AD72" s="3"/>
      </tp>
      <tp>
        <v>10.1747</v>
        <stp/>
        <stp>##V3_BDPV12</stp>
        <stp>EURSEK Curncy</stp>
        <stp>PX_YEST_CLOSE</stp>
        <stp>[Crispin Spreadsheet.xlsx]SWAN!R71C30</stp>
        <tr r="AD71" s="3"/>
      </tp>
      <tp>
        <v>1.1873</v>
        <stp/>
        <stp>##V3_BDPV12</stp>
        <stp>EURUSD Curncy</stp>
        <stp>PX_YEST_CLOSE</stp>
        <stp>[Crispin Spreadsheet.xlsx]SWAN!R37C30</stp>
        <tr r="AD37" s="3"/>
      </tp>
      <tp>
        <v>1.1873</v>
        <stp/>
        <stp>##V3_BDPV12</stp>
        <stp>EURUSD Curncy</stp>
        <stp>PX_YEST_CLOSE</stp>
        <stp>[Crispin Spreadsheet.xlsx]SWAN!R63C30</stp>
        <tr r="AD63" s="3"/>
      </tp>
      <tp>
        <v>23.6</v>
        <stp/>
        <stp>##V3_BDPV12</stp>
        <stp>UOB SP Equity</stp>
        <stp>PX_YEST_CLOSE</stp>
        <stp>[Crispin Spreadsheet.xlsx]OEI!R366C6</stp>
        <tr r="F366" s="1"/>
      </tp>
      <tp>
        <v>0.43099999999999999</v>
        <stp/>
        <stp>##V3_BDPV12</stp>
        <stp>SAB SQ Equity</stp>
        <stp>PX_YEST_CLOSE</stp>
        <stp>[Crispin Spreadsheet.xlsx]OEI!R379C6</stp>
        <tr r="F379" s="1"/>
      </tp>
      <tp>
        <v>2.23</v>
        <stp/>
        <stp>##V3_BDPV12</stp>
        <stp>WGX AU Equity</stp>
        <stp>PX_YEST_CLOSE</stp>
        <stp>[Crispin Spreadsheet.xlsx]OEI!R26C6</stp>
        <tr r="F26" s="1"/>
      </tp>
      <tp>
        <v>35.97</v>
        <stp/>
        <stp>##V3_BDPV12</stp>
        <stp>CNA US Equity</stp>
        <stp>PX_YEST_CLOSE</stp>
        <stp>[Crispin Spreadsheet.xlsx]OEI!R684C6</stp>
        <tr r="F684" s="1"/>
      </tp>
      <tp>
        <v>16.489999999999998</v>
        <stp/>
        <stp>##V3_BDPV12</stp>
        <stp>BMA US Equity</stp>
        <stp>PX_YEST_CLOSE</stp>
        <stp>[Crispin Spreadsheet.xlsx]OEI!R667C6</stp>
        <tr r="F667" s="1"/>
      </tp>
      <tp>
        <v>131.51</v>
        <stp/>
        <stp>##V3_BDPV12</stp>
        <stp>TIF US Equity</stp>
        <stp>PX_YEST_CLOSE</stp>
        <stp>[Crispin Spreadsheet.xlsx]OEI!R793C6</stp>
        <tr r="F793" s="1"/>
      </tp>
      <tp>
        <v>1262.82</v>
        <stp/>
        <stp>##V3_BDPV12</stp>
        <stp>CMG US Equity</stp>
        <stp>PX_YEST_CLOSE</stp>
        <stp>[Crispin Spreadsheet.xlsx]OEI!R677C6</stp>
        <tr r="F677" s="1"/>
      </tp>
      <tp t="s">
        <v>EUR</v>
        <stp/>
        <stp>##V3_BDPV12</stp>
        <stp>STM FP Equity</stp>
        <stp>CRNCY</stp>
        <stp>[Crispin Spreadsheet.xlsx]OEI!R133C4</stp>
        <tr r="D133" s="1"/>
      </tp>
      <tp>
        <v>7616</v>
        <stp/>
        <stp>##V3_BDPV12</stp>
        <stp>LSE LN Equity</stp>
        <stp>PX_YEST_CLOSE</stp>
        <stp>[Crispin Spreadsheet.xlsx]OEI!R554C6</stp>
        <tr r="F554" s="1"/>
      </tp>
      <tp>
        <v>1397</v>
        <stp/>
        <stp>##V3_BDPV12</stp>
        <stp>SSE LN Equity</stp>
        <stp>PX_YEST_CLOSE</stp>
        <stp>[Crispin Spreadsheet.xlsx]OEI!R614C6</stp>
        <tr r="F614" s="1"/>
      </tp>
      <tp t="s">
        <v>NOK</v>
        <stp/>
        <stp>##V3_BDPV12</stp>
        <stp>DNB NO Equity</stp>
        <stp>CRNCY</stp>
        <stp>[Crispin Spreadsheet.xlsx]OEI!R336C4</stp>
        <tr r="D336" s="1"/>
      </tp>
      <tp>
        <v>74.290000000000006</v>
        <stp/>
        <stp>##V3_BDPV12</stp>
        <stp>DHI US Equity</stp>
        <stp>PX_YEST_CLOSE</stp>
        <stp>[Crispin Spreadsheet.xlsx]OEI!R692C6</stp>
        <tr r="F692" s="1"/>
      </tp>
      <tp>
        <v>93.64</v>
        <stp/>
        <stp>##V3_BDPV12</stp>
        <stp>BEI GY Equity</stp>
        <stp>PX_YEST_CLOSE</stp>
        <stp>[Crispin Spreadsheet.xlsx]OEI!R155C6</stp>
        <tr r="F155" s="1"/>
      </tp>
      <tp>
        <v>2856</v>
        <stp/>
        <stp>##V3_BDPV12</stp>
        <stp>PSN LN Equity</stp>
        <stp>PX_YEST_CLOSE</stp>
        <stp>[Crispin Spreadsheet.xlsx]OEI!R574C6</stp>
        <tr r="F574" s="1"/>
      </tp>
      <tp t="s">
        <v>USD</v>
        <stp/>
        <stp>##V3_BDPV12</stp>
        <stp>PPG US Equity</stp>
        <stp>CRNCY</stp>
        <stp>[Crispin Spreadsheet.xlsx]OEI!R774C4</stp>
        <tr r="D774" s="1"/>
      </tp>
      <tp t="s">
        <v>GBp</v>
        <stp/>
        <stp>##V3_BDPV12</stp>
        <stp>POG LN Equity</stp>
        <stp>CRNCY</stp>
        <stp>[Crispin Spreadsheet.xlsx]OEI!R576C4</stp>
        <tr r="D576" s="1"/>
      </tp>
      <tp t="s">
        <v>EUR</v>
        <stp/>
        <stp>##V3_BDPV12</stp>
        <stp>CS FP Equity</stp>
        <stp>CRNCY</stp>
        <stp>[Crispin Spreadsheet.xlsx]OPE!R12C4</stp>
        <tr r="D12" s="7"/>
      </tp>
      <tp>
        <v>81.63</v>
        <stp/>
        <stp>##V3_BDPV12</stp>
        <stp>RCL US Equity</stp>
        <stp>PX_YEST_CLOSE</stp>
        <stp>[Crispin Spreadsheet.xlsx]OEI!R779C6</stp>
        <tr r="F779" s="1"/>
      </tp>
      <tp>
        <v>29.25</v>
        <stp/>
        <stp>##V3_BDPV12</stp>
        <stp>HUM LN Equity</stp>
        <stp>PX_YEST_CLOSE</stp>
        <stp>[Crispin Spreadsheet.xlsx]OEI!R522C6</stp>
        <tr r="F522" s="1"/>
      </tp>
      <tp>
        <v>124.42</v>
        <stp/>
        <stp>##V3_BDPV12</stp>
        <stp>IBM US Equity</stp>
        <stp>PX_YEST_CLOSE</stp>
        <stp>[Crispin Spreadsheet.xlsx]OEI!R728C6</stp>
        <tr r="F728" s="1"/>
      </tp>
      <tp t="s">
        <v>EUR</v>
        <stp/>
        <stp>##V3_BDPV12</stp>
        <stp>TOD IM Equity</stp>
        <stp>CRNCY</stp>
        <stp>[Crispin Spreadsheet.xlsx]OEI!R255C4</stp>
        <tr r="D255" s="1"/>
      </tp>
      <tp>
        <v>200.22</v>
        <stp/>
        <stp>##V3_BDPV12</stp>
        <stp>WHR US Equity</stp>
        <stp>PX_YEST_CLOSE</stp>
        <stp>[Crispin Spreadsheet.xlsx]OEI!R812C6</stp>
        <tr r="F812" s="1"/>
      </tp>
      <tp t="s">
        <v>NOK</v>
        <stp/>
        <stp>##V3_BDPV12</stp>
        <stp>NHY NO Equity</stp>
        <stp>CRNCY</stp>
        <stp>[Crispin Spreadsheet.xlsx]OEI!R340C4</stp>
        <tr r="D340" s="1"/>
      </tp>
      <tp>
        <v>34.19</v>
        <stp/>
        <stp>##V3_BDPV12</stp>
        <stp>EN FP Equity</stp>
        <stp>PX_YEST_CLOSE</stp>
        <stp>[Crispin Spreadsheet.xlsx]OEI!R94C6</stp>
        <tr r="F94" s="1"/>
      </tp>
      <tp t="s">
        <v>USD</v>
        <stp/>
        <stp>##V3_BDPV12</stp>
        <stp>GPS US Equity</stp>
        <stp>CRNCY</stp>
        <stp>[Crispin Spreadsheet.xlsx]OEI!R714C4</stp>
        <tr r="D714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41.51</v>
        <stp/>
        <stp>##V3_BDPV12</stp>
        <stp>KNX US Equity</stp>
        <stp>PX_YEST_CLOSE</stp>
        <stp>[Crispin Spreadsheet.xlsx]OEI!R734C6</stp>
        <tr r="F734" s="1"/>
      </tp>
      <tp>
        <v>86.85</v>
        <stp/>
        <stp>##V3_BDPV12</stp>
        <stp>ENX FP Equity</stp>
        <stp>PX_YEST_CLOSE</stp>
        <stp>[Crispin Spreadsheet.xlsx]OEI!R107C6</stp>
        <tr r="F107" s="1"/>
      </tp>
      <tp t="s">
        <v>USD</v>
        <stp/>
        <stp>##V3_BDPV12</stp>
        <stp>TUP US Equity</stp>
        <stp>CRNCY</stp>
        <stp>[Crispin Spreadsheet.xlsx]OEI!R801C4</stp>
        <tr r="D801" s="1"/>
      </tp>
      <tp t="s">
        <v>EUR</v>
        <stp/>
        <stp>##V3_BDPV12</stp>
        <stp>BCP PL Equity</stp>
        <stp>CRNCY</stp>
        <stp>[Crispin Spreadsheet.xlsx]OEI!R358C4</stp>
        <tr r="D358" s="1"/>
      </tp>
      <tp>
        <v>9.26</v>
        <stp/>
        <stp>##V3_BDPV12</stp>
        <stp>IF IM Equity</stp>
        <stp>LAST_PRICE</stp>
        <stp>[Crispin Spreadsheet.xlsx]SWAN!R44C7</stp>
        <tr r="G44" s="3"/>
      </tp>
      <tp>
        <v>9.4719999999999995</v>
        <stp/>
        <stp>##V3_BDPV12</stp>
        <stp>CNHI IM Equity</stp>
        <stp>PX_YEST_CLOSE</stp>
        <stp>[Crispin Spreadsheet.xlsx]OPE!R18C6</stp>
        <tr r="F18" s="7"/>
      </tp>
      <tp t="s">
        <v>GBP</v>
        <stp/>
        <stp>##V3_BDPV12</stp>
        <stp>G A Comdty</stp>
        <stp>CRNCY</stp>
        <stp>[Crispin Spreadsheet.xlsx]OEI!R823C4</stp>
        <tr r="D823" s="1"/>
      </tp>
      <tp t="s">
        <v>USD</v>
        <stp/>
        <stp>##V3_BDPV12</stp>
        <stp>W A Comdty</stp>
        <stp>CRNCY</stp>
        <stp>[Crispin Spreadsheet.xlsx]OEI!R833C4</stp>
        <tr r="D833" s="1"/>
      </tp>
      <tp>
        <v>22.27</v>
        <stp/>
        <stp>##V3_BDPV12</stp>
        <stp>ELF US Equity</stp>
        <stp>PX_YEST_CLOSE</stp>
        <stp>[Crispin Spreadsheet.xlsx]OEI!R697C6</stp>
        <tr r="F697" s="1"/>
      </tp>
      <tp>
        <v>356.4</v>
        <stp/>
        <stp>##V3_BDPV12</stp>
        <stp>IWG LN Equity</stp>
        <stp>PX_YEST_CLOSE</stp>
        <stp>[Crispin Spreadsheet.xlsx]OEI!R541C6</stp>
        <tr r="F541" s="1"/>
      </tp>
      <tp>
        <v>300.55</v>
        <stp/>
        <stp>##V3_BDPV12</stp>
        <stp>ROG SW Equity</stp>
        <stp>PX_YEST_CLOSE</stp>
        <stp>[Crispin Spreadsheet.xlsx]OEI!R430C6</stp>
        <tr r="F430" s="1"/>
      </tp>
      <tp>
        <v>56</v>
        <stp/>
        <stp>##V3_BDPV12</stp>
        <stp>JSE LN Equity</stp>
        <stp>PX_YEST_CLOSE</stp>
        <stp>[Crispin Spreadsheet.xlsx]OEI!R545C6</stp>
        <tr r="F545" s="1"/>
      </tp>
      <tp>
        <v>90.8</v>
        <stp/>
        <stp>##V3_BDPV12</stp>
        <stp>SNE US Equity</stp>
        <stp>PX_YEST_CLOSE</stp>
        <stp>[Crispin Spreadsheet.xlsx]OEI!R785C6</stp>
        <tr r="F785" s="1"/>
      </tp>
      <tp>
        <v>18.8</v>
        <stp/>
        <stp>##V3_BDPV12</stp>
        <stp>VIE FP Equity</stp>
        <stp>PX_YEST_CLOSE</stp>
        <stp>[Crispin Spreadsheet.xlsx]OEI!R141C6</stp>
        <tr r="F141" s="1"/>
      </tp>
      <tp>
        <v>37.9</v>
        <stp/>
        <stp>##V3_BDPV12</stp>
        <stp>WOW AU Equity</stp>
        <stp>PX_YEST_CLOSE</stp>
        <stp>[Crispin Spreadsheet.xlsx]OEI!R27C6</stp>
        <tr r="F27" s="1"/>
      </tp>
      <tp>
        <v>1352.5</v>
        <stp/>
        <stp>##V3_BDPV12</stp>
        <stp>TPK LN Equity</stp>
        <stp>PX_YEST_CLOSE</stp>
        <stp>[Crispin Spreadsheet.xlsx]OEI!R626C6</stp>
        <tr r="F626" s="1"/>
      </tp>
      <tp t="s">
        <v>EUR</v>
        <stp/>
        <stp>##V3_BDPV12</stp>
        <stp>FCA IM Equity</stp>
        <stp>CRNCY</stp>
        <stp>[Crispin Spreadsheet.xlsx]OEI!R248C4</stp>
        <tr r="D248" s="1"/>
      </tp>
      <tp>
        <v>75.42</v>
        <stp/>
        <stp>##V3_BDPV12</stp>
        <stp>WLN FP Equity</stp>
        <stp>PX_YEST_CLOSE</stp>
        <stp>[Crispin Spreadsheet.xlsx]OEI!R144C6</stp>
        <tr r="F144" s="1"/>
      </tp>
      <tp t="s">
        <v>GBp</v>
        <stp/>
        <stp>##V3_BDPV12</stp>
        <stp>EMG LN Equity</stp>
        <stp>CRNCY</stp>
        <stp>[Crispin Spreadsheet.xlsx]OEI!R555C4</stp>
        <tr r="D555" s="1"/>
      </tp>
      <tp t="s">
        <v>EUR</v>
        <stp/>
        <stp>##V3_BDPV12</stp>
        <stp>ACE IM Equity</stp>
        <stp>CRNCY</stp>
        <stp>[Crispin Spreadsheet.xlsx]OEI!R238C4</stp>
        <tr r="D238" s="1"/>
      </tp>
      <tp t="s">
        <v>USD</v>
        <stp/>
        <stp>##V3_BDPV12</stp>
        <stp>HPE US Equity</stp>
        <stp>CRNCY</stp>
        <stp>[Crispin Spreadsheet.xlsx]OEI!R725C4</stp>
        <tr r="D725" s="1"/>
      </tp>
      <tp t="s">
        <v>GBp</v>
        <stp/>
        <stp>##V3_BDPV12</stp>
        <stp>CNE LN Equity</stp>
        <stp>CRNCY</stp>
        <stp>[Crispin Spreadsheet.xlsx]OEI!R476C4</stp>
        <tr r="D476" s="1"/>
      </tp>
      <tp>
        <v>4.9980000000000002</v>
        <stp/>
        <stp>##V3_BDPV12</stp>
        <stp>HUR LN Equity</stp>
        <stp>PX_YEST_CLOSE</stp>
        <stp>[Crispin Spreadsheet.xlsx]OEI!R523C6</stp>
        <tr r="F523" s="1"/>
      </tp>
      <tp t="s">
        <v>#N/A N/A</v>
        <stp/>
        <stp>##V3_BDPV12</stp>
        <stp>SVH AU Equity</stp>
        <stp>PX_YEST_CLOSE</stp>
        <stp>[Crispin Spreadsheet.xlsx]OEI!R23C6</stp>
        <tr r="F23" s="1"/>
      </tp>
      <tp t="s">
        <v>GBp</v>
        <stp/>
        <stp>##V3_BDPV12</stp>
        <stp>KAZ LN Equity</stp>
        <stp>CRNCY</stp>
        <stp>[Crispin Spreadsheet.xlsx]OEI!R549C4</stp>
        <tr r="D549" s="1"/>
      </tp>
      <tp t="s">
        <v>GBp</v>
        <stp/>
        <stp>##V3_BDPV12</stp>
        <stp>BOY LN Equity</stp>
        <stp>CRNCY</stp>
        <stp>[Crispin Spreadsheet.xlsx]OEI!R467C4</stp>
        <tr r="D467" s="1"/>
      </tp>
      <tp t="s">
        <v>DKK</v>
        <stp/>
        <stp>##V3_BDPV12</stp>
        <stp>VWS DC Equity</stp>
        <stp>CRNCY</stp>
        <stp>[Crispin Spreadsheet.xlsx]OEI!R69C4</stp>
        <tr r="D69" s="1"/>
      </tp>
      <tp t="s">
        <v>FTSE 100 IDX FUT  Dec20</v>
        <stp/>
        <stp>##V3_BDPV12</stp>
        <stp>Z A Index</stp>
        <stp>NAME</stp>
        <stp>[Crispin Spreadsheet.xlsx]OEI!R442C5</stp>
        <tr r="E442" s="1"/>
      </tp>
      <tp t="s">
        <v>USD</v>
        <stp/>
        <stp>##V3_BDPV12</stp>
        <stp>EL US Equity</stp>
        <stp>CRNCY</stp>
        <stp>[Crispin Spreadsheet.xlsx]OEI!R701C4</stp>
        <tr r="D701" s="1"/>
      </tp>
      <tp t="s">
        <v>USD</v>
        <stp/>
        <stp>##V3_BDPV12</stp>
        <stp>GCA Comdty</stp>
        <stp>CRNCY</stp>
        <stp>[Crispin Spreadsheet.xlsx]OEI!R830C4</stp>
        <tr r="D830" s="1"/>
      </tp>
      <tp t="s">
        <v>EUR</v>
        <stp/>
        <stp>##V3_BDPV12</stp>
        <stp>COLR BB Equity</stp>
        <stp>CRNCY</stp>
        <stp>[Crispin Spreadsheet.xlsx]OEI!R37C4</stp>
        <tr r="D37" s="1"/>
      </tp>
      <tp t="s">
        <v>#N/A N/A</v>
        <stp/>
        <stp>##V3_BDPV12</stp>
        <stp>SVH AU Equity</stp>
        <stp>PX_YEST_CLOSE</stp>
        <stp>[Crispin Spreadsheet.xlsx]SWAN!R8C6</stp>
        <tr r="F8" s="3"/>
      </tp>
      <tp t="s">
        <v>DKK</v>
        <stp/>
        <stp>##V3_BDPV12</stp>
        <stp>TOP DC Equity</stp>
        <stp>CRNCY</stp>
        <stp>[Crispin Spreadsheet.xlsx]OEI!R68C4</stp>
        <tr r="D68" s="1"/>
      </tp>
      <tp>
        <v>12.45</v>
        <stp/>
        <stp>##V3_BDPV12</stp>
        <stp>MTC LN Equity</stp>
        <stp>PX_YEST_CLOSE</stp>
        <stp>[Crispin Spreadsheet.xlsx]OEI!R561C6</stp>
        <tr r="F561" s="1"/>
      </tp>
      <tp t="s">
        <v>USD</v>
        <stp/>
        <stp>##V3_BDPV12</stp>
        <stp>URI US Equity</stp>
        <stp>CRNCY</stp>
        <stp>[Crispin Spreadsheet.xlsx]OEI!R804C4</stp>
        <tr r="D804" s="1"/>
      </tp>
      <tp t="s">
        <v>GBp</v>
        <stp/>
        <stp>##V3_BDPV12</stp>
        <stp>IMI LN Equity</stp>
        <stp>CRNCY</stp>
        <stp>[Crispin Spreadsheet.xlsx]OEI!R526C4</stp>
        <tr r="D526" s="1"/>
      </tp>
      <tp>
        <v>1377</v>
        <stp/>
        <stp>##V3_BDPV12</stp>
        <stp>CPG LN Equity</stp>
        <stp>PX_YEST_CLOSE</stp>
        <stp>[Crispin Spreadsheet.xlsx]OEI!R485C6</stp>
        <tr r="F485" s="1"/>
      </tp>
      <tp>
        <v>40.590000000000003</v>
        <stp/>
        <stp>##V3_BDPV12</stp>
        <stp>SGO FP Equity</stp>
        <stp>PX_YEST_CLOSE</stp>
        <stp>[Crispin Spreadsheet.xlsx]OEI!R97C6</stp>
        <tr r="F97" s="1"/>
      </tp>
      <tp t="s">
        <v>EUR</v>
        <stp/>
        <stp>##V3_BDPV12</stp>
        <stp>GYC GY Equity</stp>
        <stp>CRNCY</stp>
        <stp>[Crispin Spreadsheet.xlsx]OEI!R165C4</stp>
        <tr r="D165" s="1"/>
      </tp>
      <tp>
        <v>0.51229999999999998</v>
        <stp/>
        <stp>##V3_BDPV12</stp>
        <stp>WDI GY Equity</stp>
        <stp>PX_YEST_CLOSE</stp>
        <stp>[Crispin Spreadsheet.xlsx]OEI!R196C6</stp>
        <tr r="F196" s="1"/>
      </tp>
      <tp>
        <v>66.8</v>
        <stp/>
        <stp>##V3_BDPV12</stp>
        <stp>RTN LN Equity</stp>
        <stp>PX_YEST_CLOSE</stp>
        <stp>[Crispin Spreadsheet.xlsx]OEI!R591C6</stp>
        <tr r="F591" s="1"/>
      </tp>
      <tp>
        <v>0.91800000000000004</v>
        <stp/>
        <stp>##V3_BDPV12</stp>
        <stp>CRN LN Equity</stp>
        <stp>PX_YEST_CLOSE</stp>
        <stp>[Crispin Spreadsheet.xlsx]OEI!R477C6</stp>
        <tr r="F477" s="1"/>
      </tp>
      <tp>
        <v>18.29</v>
        <stp/>
        <stp>##V3_BDPV12</stp>
        <stp>DAN US Equity</stp>
        <stp>PX_YEST_CLOSE</stp>
        <stp>[Crispin Spreadsheet.xlsx]OEI!R689C6</stp>
        <tr r="F689" s="1"/>
      </tp>
      <tp>
        <v>163.15</v>
        <stp/>
        <stp>##V3_BDPV12</stp>
        <stp>MRO LN Equity</stp>
        <stp>PX_YEST_CLOSE</stp>
        <stp>[Crispin Spreadsheet.xlsx]OEI!R557C6</stp>
        <tr r="F557" s="1"/>
      </tp>
      <tp>
        <v>3.82</v>
        <stp/>
        <stp>##V3_BDPV12</stp>
        <stp>SGL GY Equity</stp>
        <stp>PX_YEST_CLOSE</stp>
        <stp>[Crispin Spreadsheet.xlsx]OEI!R185C6</stp>
        <tr r="F185" s="1"/>
      </tp>
      <tp>
        <v>177.08</v>
        <stp/>
        <stp>##V3_BDPV12</stp>
        <stp>MMM US Equity</stp>
        <stp>PX_YEST_CLOSE</stp>
        <stp>[Crispin Spreadsheet.xlsx]OEI!R645C6</stp>
        <tr r="F645" s="1"/>
      </tp>
      <tp>
        <v>976</v>
        <stp/>
        <stp>##V3_BDPV12</stp>
        <stp>SVS LN Equity</stp>
        <stp>PX_YEST_CLOSE</stp>
        <stp>[Crispin Spreadsheet.xlsx]OEI!R603C6</stp>
        <tr r="F603" s="1"/>
      </tp>
      <tp>
        <v>60.58</v>
        <stp/>
        <stp>##V3_BDPV12</stp>
        <stp>AMS SQ Equity</stp>
        <stp>PX_YEST_CLOSE</stp>
        <stp>[Crispin Spreadsheet.xlsx]OEI!R377C6</stp>
        <tr r="F377" s="1"/>
      </tp>
      <tp>
        <v>31.7</v>
        <stp/>
        <stp>##V3_BDPV12</stp>
        <stp>AC FP Equity</stp>
        <stp>PX_YEST_CLOSE</stp>
        <stp>[Crispin Spreadsheet.xlsx]OEI!R86C6</stp>
        <tr r="F86" s="1"/>
      </tp>
      <tp>
        <v>237</v>
        <stp/>
        <stp>##V3_BDPV12</stp>
        <stp>HSP LN Equity</stp>
        <stp>PX_YEST_CLOSE</stp>
        <stp>[Crispin Spreadsheet.xlsx]OEI!R516C6</stp>
        <tr r="F516" s="1"/>
      </tp>
      <tp>
        <v>13.565</v>
        <stp/>
        <stp>##V3_BDPV12</stp>
        <stp>CA FP Equity</stp>
        <stp>PX_YEST_CLOSE</stp>
        <stp>[Crispin Spreadsheet.xlsx]OEI!R96C6</stp>
        <tr r="F96" s="1"/>
      </tp>
      <tp>
        <v>93.75</v>
        <stp/>
        <stp>##V3_BDPV12</stp>
        <stp>ALV US Equity</stp>
        <stp>PX_YEST_CLOSE</stp>
        <stp>[Crispin Spreadsheet.xlsx]OEI!R664C6</stp>
        <tr r="F664" s="1"/>
      </tp>
      <tp>
        <v>4869</v>
        <stp/>
        <stp>##V3_BDPV12</stp>
        <stp>SSW SJ Equity</stp>
        <stp>PX_YEST_CLOSE</stp>
        <stp>[Crispin Spreadsheet.xlsx]OEI!R372C6</stp>
        <tr r="F372" s="1"/>
      </tp>
      <tp>
        <v>14.12</v>
        <stp/>
        <stp>##V3_BDPV12</stp>
        <stp>PDG LN Equity</stp>
        <stp>PX_YEST_CLOSE</stp>
        <stp>[Crispin Spreadsheet.xlsx]OPE!R52C6</stp>
        <tr r="F52" s="7"/>
      </tp>
      <tp t="s">
        <v>USD</v>
        <stp/>
        <stp>##V3_BDPV12</stp>
        <stp>NVR US Equity</stp>
        <stp>CRNCY</stp>
        <stp>[Crispin Spreadsheet.xlsx]OEI!R760C4</stp>
        <tr r="D760" s="1"/>
      </tp>
      <tp t="s">
        <v>GBp</v>
        <stp/>
        <stp>##V3_BDPV12</stp>
        <stp>CIR LN Equity</stp>
        <stp>CRNCY</stp>
        <stp>[Crispin Spreadsheet.xlsx]OEI!R482C4</stp>
        <tr r="D482" s="1"/>
      </tp>
      <tp>
        <v>7.1050000000000004</v>
        <stp/>
        <stp>##V3_BDPV12</stp>
        <stp>EURN BB Equity</stp>
        <stp>PX_YEST_CLOSE</stp>
        <stp>[Crispin Spreadsheet.xlsx]FDXC!R6C6</stp>
        <tr r="F6" s="8"/>
      </tp>
      <tp>
        <v>3.4849999999999999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DG FP Equity</stp>
        <stp>CRNCY</stp>
        <stp>[Crispin Spreadsheet.xlsx]OEI!R142C4</stp>
        <tr r="D142" s="1"/>
      </tp>
      <tp t="s">
        <v>USD</v>
        <stp/>
        <stp>##V3_BDPV12</stp>
        <stp>MA US Equity</stp>
        <stp>CRNCY</stp>
        <stp>[Crispin Spreadsheet.xlsx]OEI!R748C4</stp>
        <tr r="D748" s="1"/>
      </tp>
      <tp t="s">
        <v>USD</v>
        <stp/>
        <stp>##V3_BDPV12</stp>
        <stp>SIA Comdty</stp>
        <stp>CRNCY</stp>
        <stp>[Crispin Spreadsheet.xlsx]OEI!R831C4</stp>
        <tr r="D831" s="1"/>
      </tp>
      <tp>
        <v>15.216100000000001</v>
        <stp/>
        <stp>##V3_BDPV12</stp>
        <stp>USDZAr Curncy</stp>
        <stp>PX_YEST_CLOSE</stp>
        <stp>[Crispin Spreadsheet.xlsx]FDXC!R37C26</stp>
        <tr r="Z37" s="8"/>
      </tp>
      <tp>
        <v>15.216100000000001</v>
        <stp/>
        <stp>##V3_BDPV12</stp>
        <stp>USDZAr Curncy</stp>
        <stp>PX_YEST_CLOSE</stp>
        <stp>[Crispin Spreadsheet.xlsx]FDXC!R38C26</stp>
        <tr r="Z38" s="8"/>
      </tp>
      <tp>
        <v>8.5699000000000005</v>
        <stp/>
        <stp>##V3_BDPV12</stp>
        <stp>USDSEK Curncy</stp>
        <stp>PX_YEST_CLOSE</stp>
        <stp>[Crispin Spreadsheet.xlsx]FDXC!R41C26</stp>
        <tr r="Z41" s="8"/>
      </tp>
      <tp>
        <v>104.63</v>
        <stp/>
        <stp>##V3_BDPV12</stp>
        <stp>USDJPY Curncy</stp>
        <stp>PX_YEST_CLOSE</stp>
        <stp>[Crispin Spreadsheet.xlsx]FDXC!R26C26</stp>
        <tr r="Z26" s="8"/>
      </tp>
      <tp>
        <v>104.63</v>
        <stp/>
        <stp>##V3_BDPV12</stp>
        <stp>USDJPY Curncy</stp>
        <stp>PX_YEST_CLOSE</stp>
        <stp>[Crispin Spreadsheet.xlsx]FDXC!R25C26</stp>
        <tr r="Z25" s="8"/>
      </tp>
      <tp>
        <v>8.9312000000000005</v>
        <stp/>
        <stp>##V3_BDPV12</stp>
        <stp>USDNOK Curncy</stp>
        <stp>PX_YEST_CLOSE</stp>
        <stp>[Crispin Spreadsheet.xlsx]FDXC!R34C26</stp>
        <tr r="Z34" s="8"/>
      </tp>
      <tp>
        <v>8.9312000000000005</v>
        <stp/>
        <stp>##V3_BDPV12</stp>
        <stp>USDNOK Curncy</stp>
        <stp>PX_YEST_CLOSE</stp>
        <stp>[Crispin Spreadsheet.xlsx]FDXC!R32C26</stp>
        <tr r="Z32" s="8"/>
      </tp>
      <tp>
        <v>8.9312000000000005</v>
        <stp/>
        <stp>##V3_BDPV12</stp>
        <stp>USDNOK Curncy</stp>
        <stp>PX_YEST_CLOSE</stp>
        <stp>[Crispin Spreadsheet.xlsx]FDXC!R33C26</stp>
        <tr r="Z33" s="8"/>
      </tp>
      <tp>
        <v>0.74950000000000006</v>
        <stp/>
        <stp>##V3_BDPV12</stp>
        <stp>USDGBp Curncy</stp>
        <stp>PX_YEST_CLOSE</stp>
        <stp>[Crispin Spreadsheet.xlsx]FDXC!R47C26</stp>
        <tr r="Z47" s="8"/>
      </tp>
      <tp>
        <v>0.74950000000000006</v>
        <stp/>
        <stp>##V3_BDPV12</stp>
        <stp>USDGBp Curncy</stp>
        <stp>PX_YEST_CLOSE</stp>
        <stp>[Crispin Spreadsheet.xlsx]FDXC!R46C26</stp>
        <tr r="Z46" s="8"/>
      </tp>
      <tp>
        <v>0.74950000000000006</v>
        <stp/>
        <stp>##V3_BDPV12</stp>
        <stp>USDGBp Curncy</stp>
        <stp>PX_YEST_CLOSE</stp>
        <stp>[Crispin Spreadsheet.xlsx]FDXC!R45C26</stp>
        <tr r="Z45" s="8"/>
      </tp>
      <tp>
        <v>0.74950000000000006</v>
        <stp/>
        <stp>##V3_BDPV12</stp>
        <stp>USDGBp Curncy</stp>
        <stp>PX_YEST_CLOSE</stp>
        <stp>[Crispin Spreadsheet.xlsx]FDXC!R44C26</stp>
        <tr r="Z44" s="8"/>
      </tp>
      <tp>
        <v>0.74950000000000006</v>
        <stp/>
        <stp>##V3_BDPV12</stp>
        <stp>USDGBp Curncy</stp>
        <stp>PX_YEST_CLOSE</stp>
        <stp>[Crispin Spreadsheet.xlsx]FDXC!R49C26</stp>
        <tr r="Z49" s="8"/>
      </tp>
      <tp>
        <v>0.74950000000000006</v>
        <stp/>
        <stp>##V3_BDPV12</stp>
        <stp>USDGBp Curncy</stp>
        <stp>PX_YEST_CLOSE</stp>
        <stp>[Crispin Spreadsheet.xlsx]FDXC!R48C26</stp>
        <tr r="Z48" s="8"/>
      </tp>
      <tp>
        <v>0.74950000000000006</v>
        <stp/>
        <stp>##V3_BDPV12</stp>
        <stp>USDGBp Curncy</stp>
        <stp>PX_YEST_CLOSE</stp>
        <stp>[Crispin Spreadsheet.xlsx]FDXC!R57C26</stp>
        <tr r="Z57" s="8"/>
      </tp>
      <tp>
        <v>0.74950000000000006</v>
        <stp/>
        <stp>##V3_BDPV12</stp>
        <stp>USDGBp Curncy</stp>
        <stp>PX_YEST_CLOSE</stp>
        <stp>[Crispin Spreadsheet.xlsx]FDXC!R56C26</stp>
        <tr r="Z56" s="8"/>
      </tp>
      <tp>
        <v>0.74950000000000006</v>
        <stp/>
        <stp>##V3_BDPV12</stp>
        <stp>USDGBp Curncy</stp>
        <stp>PX_YEST_CLOSE</stp>
        <stp>[Crispin Spreadsheet.xlsx]FDXC!R55C26</stp>
        <tr r="Z55" s="8"/>
      </tp>
      <tp>
        <v>0.74950000000000006</v>
        <stp/>
        <stp>##V3_BDPV12</stp>
        <stp>USDGBp Curncy</stp>
        <stp>PX_YEST_CLOSE</stp>
        <stp>[Crispin Spreadsheet.xlsx]FDXC!R54C26</stp>
        <tr r="Z54" s="8"/>
      </tp>
      <tp>
        <v>0.74950000000000006</v>
        <stp/>
        <stp>##V3_BDPV12</stp>
        <stp>USDGBp Curncy</stp>
        <stp>PX_YEST_CLOSE</stp>
        <stp>[Crispin Spreadsheet.xlsx]FDXC!R53C26</stp>
        <tr r="Z53" s="8"/>
      </tp>
      <tp>
        <v>0.74950000000000006</v>
        <stp/>
        <stp>##V3_BDPV12</stp>
        <stp>USDGBp Curncy</stp>
        <stp>PX_YEST_CLOSE</stp>
        <stp>[Crispin Spreadsheet.xlsx]FDXC!R52C26</stp>
        <tr r="Z52" s="8"/>
      </tp>
      <tp>
        <v>0.74950000000000006</v>
        <stp/>
        <stp>##V3_BDPV12</stp>
        <stp>USDGBp Curncy</stp>
        <stp>PX_YEST_CLOSE</stp>
        <stp>[Crispin Spreadsheet.xlsx]FDXC!R51C26</stp>
        <tr r="Z51" s="8"/>
      </tp>
      <tp>
        <v>0.74950000000000006</v>
        <stp/>
        <stp>##V3_BDPV12</stp>
        <stp>USDGBp Curncy</stp>
        <stp>PX_YEST_CLOSE</stp>
        <stp>[Crispin Spreadsheet.xlsx]FDXC!R50C26</stp>
        <tr r="Z50" s="8"/>
      </tp>
      <tp>
        <v>0.74950000000000006</v>
        <stp/>
        <stp>##V3_BDPV12</stp>
        <stp>USDGBp Curncy</stp>
        <stp>PX_YEST_CLOSE</stp>
        <stp>[Crispin Spreadsheet.xlsx]FDXC!R59C26</stp>
        <tr r="Z59" s="8"/>
      </tp>
      <tp>
        <v>0.74950000000000006</v>
        <stp/>
        <stp>##V3_BDPV12</stp>
        <stp>USDGBp Curncy</stp>
        <stp>PX_YEST_CLOSE</stp>
        <stp>[Crispin Spreadsheet.xlsx]FDXC!R58C26</stp>
        <tr r="Z58" s="8"/>
      </tp>
      <tp>
        <v>0.74950000000000006</v>
        <stp/>
        <stp>##V3_BDPV12</stp>
        <stp>USDGBp Curncy</stp>
        <stp>PX_YEST_CLOSE</stp>
        <stp>[Crispin Spreadsheet.xlsx]FDXC!R64C26</stp>
        <tr r="Z64" s="8"/>
      </tp>
      <tp>
        <v>0.74950000000000006</v>
        <stp/>
        <stp>##V3_BDPV12</stp>
        <stp>USDGBp Curncy</stp>
        <stp>PX_YEST_CLOSE</stp>
        <stp>[Crispin Spreadsheet.xlsx]FDXC!R63C26</stp>
        <tr r="Z63" s="8"/>
      </tp>
      <tp>
        <v>0.74950000000000006</v>
        <stp/>
        <stp>##V3_BDPV12</stp>
        <stp>USDGBp Curncy</stp>
        <stp>PX_YEST_CLOSE</stp>
        <stp>[Crispin Spreadsheet.xlsx]FDXC!R62C26</stp>
        <tr r="Z62" s="8"/>
      </tp>
      <tp>
        <v>0.74950000000000006</v>
        <stp/>
        <stp>##V3_BDPV12</stp>
        <stp>USDGBp Curncy</stp>
        <stp>PX_YEST_CLOSE</stp>
        <stp>[Crispin Spreadsheet.xlsx]FDXC!R60C26</stp>
        <tr r="Z60" s="8"/>
      </tp>
      <tp>
        <v>6.2689000000000004</v>
        <stp/>
        <stp>##V3_BDPV12</stp>
        <stp>USDDKK Curncy</stp>
        <stp>PX_YEST_CLOSE</stp>
        <stp>[Crispin Spreadsheet.xlsx]FDXC!R12C26</stp>
        <tr r="Z12" s="8"/>
      </tp>
      <tp>
        <v>0.84219999999999995</v>
        <stp/>
        <stp>##V3_BDPV12</stp>
        <stp>USDEUR Curncy</stp>
        <stp>PX_YEST_CLOSE</stp>
        <stp>[Crispin Spreadsheet.xlsx]FDXC!R21C26</stp>
        <tr r="Z21" s="8"/>
      </tp>
      <tp>
        <v>0.84219999999999995</v>
        <stp/>
        <stp>##V3_BDPV12</stp>
        <stp>USDEUR Curncy</stp>
        <stp>PX_YEST_CLOSE</stp>
        <stp>[Crispin Spreadsheet.xlsx]FDXC!R22C26</stp>
        <tr r="Z22" s="8"/>
      </tp>
      <tp>
        <v>0.84219999999999995</v>
        <stp/>
        <stp>##V3_BDPV12</stp>
        <stp>USDEUR Curncy</stp>
        <stp>PX_YEST_CLOSE</stp>
        <stp>[Crispin Spreadsheet.xlsx]FDXC!R29C26</stp>
        <tr r="Z29" s="8"/>
      </tp>
      <tp>
        <v>0.84219999999999995</v>
        <stp/>
        <stp>##V3_BDPV12</stp>
        <stp>USDEUR Curncy</stp>
        <stp>PX_YEST_CLOSE</stp>
        <stp>[Crispin Spreadsheet.xlsx]FDXC!R18C26</stp>
        <tr r="Z18" s="8"/>
      </tp>
      <tp>
        <v>28.98</v>
        <stp/>
        <stp>##V3_BDPV12</stp>
        <stp>BAC US Equity</stp>
        <stp>PX_YEST_CLOSE</stp>
        <stp>[Crispin Spreadsheet.xlsx]OEI!R668C6</stp>
        <tr r="F668" s="1"/>
      </tp>
      <tp>
        <v>49.92</v>
        <stp/>
        <stp>##V3_BDPV12</stp>
        <stp>WES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Spreadsheet.xlsx]OEI!R247C4</stp>
        <tr r="D247" s="1"/>
      </tp>
      <tp t="s">
        <v>GBp</v>
        <stp/>
        <stp>##V3_BDPV12</stp>
        <stp>WMH LN Equity</stp>
        <stp>CRNCY</stp>
        <stp>[Crispin Spreadsheet.xlsx]OEI!R637C4</stp>
        <tr r="D637" s="1"/>
      </tp>
      <tp>
        <v>95.5</v>
        <stp/>
        <stp>##V3_BDPV12</stp>
        <stp>IPF LN Equity</stp>
        <stp>PX_YEST_CLOSE</stp>
        <stp>[Crispin Spreadsheet.xlsx]OEI!R534C6</stp>
        <tr r="F534" s="1"/>
      </tp>
      <tp t="s">
        <v>USD</v>
        <stp/>
        <stp>##V3_BDPV12</stp>
        <stp>XPO US Equity</stp>
        <stp>CRNCY</stp>
        <stp>[Crispin Spreadsheet.xlsx]OEI!R817C4</stp>
        <tr r="D817" s="1"/>
      </tp>
      <tp t="s">
        <v>GBp</v>
        <stp/>
        <stp>##V3_BDPV12</stp>
        <stp>RIO LN Equity</stp>
        <stp>CRNCY</stp>
        <stp>[Crispin Spreadsheet.xlsx]OEI!R593C4</stp>
        <tr r="D593" s="1"/>
      </tp>
      <tp>
        <v>473.1</v>
        <stp/>
        <stp>##V3_BDPV12</stp>
        <stp>GN DC Equity</stp>
        <stp>PX_YEST_CLOSE</stp>
        <stp>[Crispin Spreadsheet.xlsx]OEI!R65C6</stp>
        <tr r="F65" s="1"/>
      </tp>
      <tp>
        <v>16.28</v>
        <stp/>
        <stp>##V3_BDPV12</stp>
        <stp>RBI AV Equity</stp>
        <stp>PX_YEST_CLOSE</stp>
        <stp>[Crispin Spreadsheet.xlsx]OEI!R30C6</stp>
        <tr r="F30" s="1"/>
      </tp>
      <tp t="s">
        <v>GBp</v>
        <stp/>
        <stp>##V3_BDPV12</stp>
        <stp>DOM LN Equity</stp>
        <stp>CRNCY</stp>
        <stp>[Crispin Spreadsheet.xlsx]OEI!R495C4</stp>
        <tr r="D495" s="1"/>
      </tp>
      <tp t="s">
        <v>GBp</v>
        <stp/>
        <stp>##V3_BDPV12</stp>
        <stp>CCL LN Equity</stp>
        <stp>CRNCY</stp>
        <stp>[Crispin Spreadsheet.xlsx]OEI!R479C4</stp>
        <tr r="D479" s="1"/>
      </tp>
      <tp>
        <v>3107</v>
        <stp/>
        <stp>##V3_BDPV12</stp>
        <stp>CRH LN Equity</stp>
        <stp>PX_YEST_CLOSE</stp>
        <stp>[Crispin Spreadsheet.xlsx]OEI!R486C6</stp>
        <tr r="F486" s="1"/>
      </tp>
      <tp>
        <v>76.86</v>
        <stp/>
        <stp>##V3_BDPV12</stp>
        <stp>UBI FP Equity</stp>
        <stp>PX_YEST_CLOSE</stp>
        <stp>[Crispin Spreadsheet.xlsx]OEI!R138C6</stp>
        <tr r="F138" s="1"/>
      </tp>
      <tp>
        <v>48.36</v>
        <stp/>
        <stp>##V3_BDPV12</stp>
        <stp>LHN SW Equity</stp>
        <stp>PX_YEST_CLOSE</stp>
        <stp>[Crispin Spreadsheet.xlsx]OEI!R425C6</stp>
        <tr r="F425" s="1"/>
      </tp>
      <tp>
        <v>486.6</v>
        <stp/>
        <stp>##V3_BDPV12</stp>
        <stp>RTO LN Equity</stp>
        <stp>PX_YEST_CLOSE</stp>
        <stp>[Crispin Spreadsheet.xlsx]OEI!R590C6</stp>
        <tr r="F590" s="1"/>
      </tp>
      <tp>
        <v>65.7</v>
        <stp/>
        <stp>##V3_BDPV12</stp>
        <stp>FRO NO Equity</stp>
        <stp>PX_YEST_CLOSE</stp>
        <stp>[Crispin Spreadsheet.xlsx]OEI!R337C6</stp>
        <tr r="F337" s="1"/>
      </tp>
      <tp t="s">
        <v>EUR</v>
        <stp/>
        <stp>##V3_BDPV12</stp>
        <stp>ERF FP Equity</stp>
        <stp>CRNCY</stp>
        <stp>[Crispin Spreadsheet.xlsx]OEI!R106C4</stp>
        <tr r="D106" s="1"/>
      </tp>
      <tp t="s">
        <v>GBp</v>
        <stp/>
        <stp>##V3_BDPV12</stp>
        <stp>VOD LN Equity</stp>
        <stp>CRNCY</stp>
        <stp>[Crispin Spreadsheet.xlsx]OEI!R635C4</stp>
        <tr r="D635" s="1"/>
      </tp>
      <tp>
        <v>61.15</v>
        <stp/>
        <stp>##V3_BDPV12</stp>
        <stp>BAS GY Equity</stp>
        <stp>PX_YEST_CLOSE</stp>
        <stp>[Crispin Spreadsheet.xlsx]OEI!R152C6</stp>
        <tr r="F152" s="1"/>
      </tp>
      <tp>
        <v>4.9459999999999997</v>
        <stp/>
        <stp>##V3_BDPV12</stp>
        <stp>AF FP Equity</stp>
        <stp>PX_YEST_CLOSE</stp>
        <stp>[Crispin Spreadsheet.xlsx]OEI!R87C6</stp>
        <tr r="F87" s="1"/>
      </tp>
      <tp>
        <v>121</v>
        <stp/>
        <stp>##V3_BDPV12</stp>
        <stp>SRP LN Equity</stp>
        <stp>PX_YEST_CLOSE</stp>
        <stp>[Crispin Spreadsheet.xlsx]OEI!R606C6</stp>
        <tr r="F606" s="1"/>
      </tp>
      <tp t="s">
        <v>GBp</v>
        <stp/>
        <stp>##V3_BDPV12</stp>
        <stp>VLX LN Equity</stp>
        <stp>CRNCY</stp>
        <stp>[Crispin Spreadsheet.xlsx]OEI!R636C4</stp>
        <tr r="D636" s="1"/>
      </tp>
      <tp>
        <v>97.06</v>
        <stp/>
        <stp>##V3_BDPV12</stp>
        <stp>ITV LN Equity</stp>
        <stp>PX_YEST_CLOSE</stp>
        <stp>[Crispin Spreadsheet.xlsx]OEI!R540C6</stp>
        <tr r="F540" s="1"/>
      </tp>
      <tp>
        <v>25.24</v>
        <stp/>
        <stp>##V3_BDPV12</stp>
        <stp>VIV FP Equity</stp>
        <stp>PX_YEST_CLOSE</stp>
        <stp>[Crispin Spreadsheet.xlsx]OEI!R143C6</stp>
        <tr r="F143" s="1"/>
      </tp>
      <tp>
        <v>1.1000000000000001</v>
        <stp/>
        <stp>##V3_BDPV12</stp>
        <stp>PRU AU Equity</stp>
        <stp>PX_YEST_CLOSE</stp>
        <stp>[Crispin Spreadsheet.xlsx]OEI!R22C6</stp>
        <tr r="F22" s="1"/>
      </tp>
      <tp>
        <v>1845</v>
        <stp/>
        <stp>##V3_BDPV12</stp>
        <stp>RTYA Index</stp>
        <stp>LAST_PRICE</stp>
        <stp>[Crispin Spreadsheet.xlsx]OEI!R644C7</stp>
        <tr r="G644" s="1"/>
      </tp>
      <tp>
        <v>5.39</v>
        <stp/>
        <stp>##V3_BDPV12</stp>
        <stp>DHT US Equity</stp>
        <stp>PX_YEST_CLOSE</stp>
        <stp>[Crispin Spreadsheet.xlsx]OEI!R691C6</stp>
        <tr r="F691" s="1"/>
      </tp>
      <tp t="s">
        <v>GBp</v>
        <stp/>
        <stp>##V3_BDPV12</stp>
        <stp>SMS LN Equity</stp>
        <stp>CRNCY</stp>
        <stp>[Crispin Spreadsheet.xlsx]OEI!R607C4</stp>
        <tr r="D607" s="1"/>
      </tp>
      <tp>
        <v>334.2</v>
        <stp/>
        <stp>##V3_BDPV12</stp>
        <stp>DRX LN Equity</stp>
        <stp>PX_YEST_CLOSE</stp>
        <stp>[Crispin Spreadsheet.xlsx]OEI!R496C6</stp>
        <tr r="F496" s="1"/>
      </tp>
      <tp>
        <v>35.76</v>
        <stp/>
        <stp>##V3_BDPV12</stp>
        <stp>SKG ID Equity</stp>
        <stp>PX_YEST_CLOSE</stp>
        <stp>[Crispin Spreadsheet.xlsx]OPE!R15C6</stp>
        <tr r="F15" s="7"/>
      </tp>
      <tp>
        <v>1851.5</v>
        <stp/>
        <stp>##V3_BDPV12</stp>
        <stp>RTYA Index</stp>
        <stp>PX_YEST_CLOSE</stp>
        <stp>[Crispin Spreadsheet.xlsx]OEI!R644C6</stp>
        <tr r="F644" s="1"/>
      </tp>
      <tp t="s">
        <v>USD</v>
        <stp/>
        <stp>##V3_BDPV12</stp>
        <stp>MXEF Index</stp>
        <stp>CRNCY</stp>
        <stp>[Crispin Spreadsheet.xlsx]OEI!R836C4</stp>
        <tr r="D836" s="1"/>
      </tp>
      <tp t="s">
        <v>EUR</v>
        <stp/>
        <stp>##V3_BDPV12</stp>
        <stp>FP FP Equity</stp>
        <stp>CRNCY</stp>
        <stp>[Crispin Spreadsheet.xlsx]OEI!R137C4</stp>
        <tr r="D137" s="1"/>
      </tp>
      <tp t="s">
        <v>USD</v>
        <stp/>
        <stp>##V3_BDPV12</stp>
        <stp>GE US Equity</stp>
        <stp>CRNCY</stp>
        <stp>[Crispin Spreadsheet.xlsx]OEI!R715C4</stp>
        <tr r="D715" s="1"/>
      </tp>
      <tp>
        <v>7.2009999999999996</v>
        <stp/>
        <stp>##V3_BDPV12</stp>
        <stp>US74153QAH56 Corp</stp>
        <stp>PX_YEST_CLOSE</stp>
        <stp>[Crispin Spreadsheet.xlsx]OEI!R355C6</stp>
        <tr r="F355" s="1"/>
      </tp>
      <tp t="s">
        <v>USD</v>
        <stp/>
        <stp>##V3_BDPV12</stp>
        <stp>FB US Equity</stp>
        <stp>CRNCY</stp>
        <stp>[Crispin Spreadsheet.xlsx]OEI!R704C4</stp>
        <tr r="D704" s="1"/>
      </tp>
      <tp t="s">
        <v>USD</v>
        <stp/>
        <stp>##V3_BDPV12</stp>
        <stp>BA US Equity</stp>
        <stp>CRNCY</stp>
        <stp>[Crispin Spreadsheet.xlsx]OEI!R670C4</stp>
        <tr r="D670" s="1"/>
      </tp>
      <tp t="s">
        <v>EUR</v>
        <stp/>
        <stp>##V3_BDPV12</stp>
        <stp>IKA Comdty</stp>
        <stp>CRNCY</stp>
        <stp>[Crispin Spreadsheet.xlsx]OEI!R826C4</stp>
        <tr r="D826" s="1"/>
      </tp>
      <tp t="s">
        <v>EUR</v>
        <stp/>
        <stp>##V3_BDPV12</stp>
        <stp>SOLB BB Equity</stp>
        <stp>CRNCY</stp>
        <stp>[Crispin Spreadsheet.xlsx]OEI!R41C4</stp>
        <tr r="D41" s="1"/>
      </tp>
      <tp t="s">
        <v>AUD</v>
        <stp/>
        <stp>##V3_BDPV12</stp>
        <stp>PRU AU Equity</stp>
        <stp>CRNCY</stp>
        <stp>[Crispin Spreadsheet.xlsx]SWAN!R7C4</stp>
        <tr r="D7" s="3"/>
      </tp>
      <tp>
        <v>65.459999999999994</v>
        <stp/>
        <stp>##V3_BDPV12</stp>
        <stp>STB NO Equity</stp>
        <stp>PX_YEST_CLOSE</stp>
        <stp>[Crispin Spreadsheet.xlsx]OEI!R346C6</stp>
        <tr r="F346" s="1"/>
      </tp>
      <tp t="s">
        <v>GBp</v>
        <stp/>
        <stp>##V3_BDPV12</stp>
        <stp>III LN Equity</stp>
        <stp>CRNCY</stp>
        <stp>[Crispin Spreadsheet.xlsx]OEI!R444C4</stp>
        <tr r="D444" s="1"/>
      </tp>
      <tp>
        <v>676.2</v>
        <stp/>
        <stp>##V3_BDPV12</stp>
        <stp>RSA LN Equity</stp>
        <stp>PX_YEST_CLOSE</stp>
        <stp>[Crispin Spreadsheet.xlsx]OEI!R600C6</stp>
        <tr r="F600" s="1"/>
      </tp>
      <tp t="s">
        <v>USD</v>
        <stp/>
        <stp>##V3_BDPV12</stp>
        <stp>PVH US Equity</stp>
        <stp>CRNCY</stp>
        <stp>[Crispin Spreadsheet.xlsx]OEI!R776C4</stp>
        <tr r="D776" s="1"/>
      </tp>
      <tp>
        <v>23.66</v>
        <stp/>
        <stp>##V3_BDPV12</stp>
        <stp>GBF GY Equity</stp>
        <stp>PX_YEST_CLOSE</stp>
        <stp>[Crispin Spreadsheet.xlsx]OEI!R156C6</stp>
        <tr r="F156" s="1"/>
      </tp>
      <tp t="s">
        <v>GBp</v>
        <stp/>
        <stp>##V3_BDPV12</stp>
        <stp>PMO LN Equity</stp>
        <stp>CRNCY</stp>
        <stp>[Crispin Spreadsheet.xlsx]OEI!R580C4</stp>
        <tr r="D580" s="1"/>
      </tp>
      <tp t="s">
        <v>EUR</v>
        <stp/>
        <stp>##V3_BDPV12</stp>
        <stp>PSM GY Equity</stp>
        <stp>CRNCY</stp>
        <stp>[Crispin Spreadsheet.xlsx]OEI!R179C4</stp>
        <tr r="D179" s="1"/>
      </tp>
      <tp t="s">
        <v>USD</v>
        <stp/>
        <stp>##V3_BDPV12</stp>
        <stp>JPM US Equity</stp>
        <stp>CRNCY</stp>
        <stp>[Crispin Spreadsheet.xlsx]OEI!R730C4</stp>
        <tr r="D730" s="1"/>
      </tp>
      <tp>
        <v>748.5</v>
        <stp/>
        <stp>##V3_BDPV12</stp>
        <stp>LRE LN Equity</stp>
        <stp>PX_YEST_CLOSE</stp>
        <stp>[Crispin Spreadsheet.xlsx]OEI!R551C6</stp>
        <tr r="F551" s="1"/>
      </tp>
      <tp>
        <v>173.18</v>
        <stp/>
        <stp>##V3_BDPV12</stp>
        <stp>CME US Equity</stp>
        <stp>PX_YEST_CLOSE</stp>
        <stp>[Crispin Spreadsheet.xlsx]OEI!R683C6</stp>
        <tr r="F683" s="1"/>
      </tp>
      <tp>
        <v>17.239999999999998</v>
        <stp/>
        <stp>##V3_BDPV12</stp>
        <stp>GLE FP Equity</stp>
        <stp>PX_YEST_CLOSE</stp>
        <stp>[Crispin Spreadsheet.xlsx]OEI!R131C6</stp>
        <tr r="F131" s="1"/>
      </tp>
      <tp t="s">
        <v>USD</v>
        <stp/>
        <stp>##V3_BDPV12</stp>
        <stp>NWL US Equity</stp>
        <stp>CRNCY</stp>
        <stp>[Crispin Spreadsheet.xlsx]OEI!R757C4</stp>
        <tr r="D757" s="1"/>
      </tp>
      <tp t="s">
        <v>GBp</v>
        <stp/>
        <stp>##V3_BDPV12</stp>
        <stp>REL LN Equity</stp>
        <stp>CRNCY</stp>
        <stp>[Crispin Spreadsheet.xlsx]OEI!R588C4</stp>
        <tr r="D588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1380</v>
        <stp/>
        <stp>##V3_BDPV12</stp>
        <stp>GSK LN Equity</stp>
        <stp>PX_YEST_CLOSE</stp>
        <stp>[Crispin Spreadsheet.xlsx]OEI!R510C6</stp>
        <tr r="F510" s="1"/>
      </tp>
      <tp t="s">
        <v>GBp</v>
        <stp/>
        <stp>##V3_BDPV12</stp>
        <stp>IMB LN Equity</stp>
        <stp>CRNCY</stp>
        <stp>[Crispin Spreadsheet.xlsx]OEI!R530C4</stp>
        <tr r="D530" s="1"/>
      </tp>
      <tp t="s">
        <v>GBp</v>
        <stp/>
        <stp>##V3_BDPV12</stp>
        <stp>VOD LN Equity</stp>
        <stp>CRNCY</stp>
        <stp>[Crispin Spreadsheet.xlsx]OPE!R58C4</stp>
        <tr r="D58" s="7"/>
      </tp>
      <tp t="s">
        <v>GBp</v>
        <stp/>
        <stp>##V3_BDPV12</stp>
        <stp>BME LN Equity</stp>
        <stp>CRNCY</stp>
        <stp>[Crispin Spreadsheet.xlsx]OEI!R460C4</stp>
        <tr r="D460" s="1"/>
      </tp>
      <tp>
        <v>827.4</v>
        <stp/>
        <stp>##V3_BDPV12</stp>
        <stp>RMS FP Equity</stp>
        <stp>PX_YEST_CLOSE</stp>
        <stp>[Crispin Spreadsheet.xlsx]OEI!R110C6</stp>
        <tr r="F110" s="1"/>
      </tp>
      <tp>
        <v>0.59499999999999997</v>
        <stp/>
        <stp>##V3_BDPV12</stp>
        <stp>SRS IM Equity</stp>
        <stp>PX_YEST_CLOSE</stp>
        <stp>[Crispin Spreadsheet.xlsx]OEI!R252C6</stp>
        <tr r="F252" s="1"/>
      </tp>
      <tp t="s">
        <v>USD</v>
        <stp/>
        <stp>##V3_BDPV12</stp>
        <stp>CVX US Equity</stp>
        <stp>CRNCY</stp>
        <stp>[Crispin Spreadsheet.xlsx]OEI!R676C4</stp>
        <tr r="D676" s="1"/>
      </tp>
      <tp t="s">
        <v>GBp</v>
        <stp/>
        <stp>##V3_BDPV12</stp>
        <stp>MKS LN Equity</stp>
        <stp>CRNCY</stp>
        <stp>[Crispin Spreadsheet.xlsx]OEI!R556C4</stp>
        <tr r="D556" s="1"/>
      </tp>
      <tp t="s">
        <v>GBp</v>
        <stp/>
        <stp>##V3_BDPV12</stp>
        <stp>EDR LN Equity</stp>
        <stp>CRNCY</stp>
        <stp>[Crispin Spreadsheet.xlsx]OEI!R499C4</stp>
        <tr r="D499" s="1"/>
      </tp>
      <tp>
        <v>27.995000000000001</v>
        <stp/>
        <stp>##V3_BDPV12</stp>
        <stp>IFX GY Equity</stp>
        <stp>PX_YEST_CLOSE</stp>
        <stp>[Crispin Spreadsheet.xlsx]OEI!R172C6</stp>
        <tr r="F172" s="1"/>
      </tp>
      <tp>
        <v>299.39999999999998</v>
        <stp/>
        <stp>##V3_BDPV12</stp>
        <stp>PFG LN Equity</stp>
        <stp>PX_YEST_CLOSE</stp>
        <stp>[Crispin Spreadsheet.xlsx]OPE!R54C6</stp>
        <tr r="F54" s="7"/>
      </tp>
      <tp t="s">
        <v>GBp</v>
        <stp/>
        <stp>##V3_BDPV12</stp>
        <stp>BHP LN Equity</stp>
        <stp>CRNCY</stp>
        <stp>[Crispin Spreadsheet.xlsx]OEI!R465C4</stp>
        <tr r="D465" s="1"/>
      </tp>
      <tp>
        <v>38.69</v>
        <stp/>
        <stp>##V3_BDPV12</stp>
        <stp>UMI BB Equity</stp>
        <stp>PX_YEST_CLOSE</stp>
        <stp>[Crispin Spreadsheet.xlsx]OEI!R43C6</stp>
        <tr r="F43" s="1"/>
      </tp>
      <tp>
        <v>19560</v>
        <stp/>
        <stp>##V3_BDPV12</stp>
        <stp>YBYA Index</stp>
        <stp>LAST_PRICE</stp>
        <stp>[Crispin Spreadsheet.xlsx]OEI!R443C7</stp>
        <tr r="G443" s="1"/>
      </tp>
      <tp>
        <v>98.947999999999993</v>
        <stp/>
        <stp>##V3_BDPV12</stp>
        <stp>JP1300681LA7 Govt</stp>
        <stp>PX_YEST_CLOSE</stp>
        <stp>[Crispin Spreadsheet.xlsx]OEI!R843C6</stp>
        <tr r="F843" s="1"/>
      </tp>
      <tp>
        <v>87.38</v>
        <stp/>
        <stp>##V3_BDPV12</stp>
        <stp>DG FP Equity</stp>
        <stp>LAST_PRICE</stp>
        <stp>[Crispin Spreadsheet.xlsx]SWAN!R31C7</stp>
        <tr r="G31" s="3"/>
      </tp>
      <tp>
        <v>19763</v>
        <stp/>
        <stp>##V3_BDPV12</stp>
        <stp>YBYA Index</stp>
        <stp>PX_YEST_CLOSE</stp>
        <stp>[Crispin Spreadsheet.xlsx]OEI!R443C6</stp>
        <tr r="F443" s="1"/>
      </tp>
      <tp>
        <v>150.11340000000001</v>
        <stp/>
        <stp>##V3_BDPV12</stp>
        <stp>.AREQIMP G Index</stp>
        <stp>PX_YEST_CLOSE</stp>
        <stp>[Crispin Spreadsheet.xlsx]OEI!R839C30</stp>
        <tr r="AD839" s="1"/>
      </tp>
      <tp>
        <v>150.11340000000001</v>
        <stp/>
        <stp>##V3_BDPV12</stp>
        <stp>.AREQIMP G Index</stp>
        <stp>PX_YEST_CLOSE</stp>
        <stp>[Crispin Spreadsheet.xlsx]OEI!R838C30</stp>
        <tr r="AD838" s="1"/>
      </tp>
      <tp>
        <v>150.11340000000001</v>
        <stp/>
        <stp>##V3_BDPV12</stp>
        <stp>.AREQIMP G Index</stp>
        <stp>PX_YEST_CLOSE</stp>
        <stp>[Crispin Spreadsheet.xlsx]OEI!R866C30</stp>
        <tr r="AD866" s="1"/>
      </tp>
      <tp>
        <v>150.11340000000001</v>
        <stp/>
        <stp>##V3_BDPV12</stp>
        <stp>.AREQIMP G Index</stp>
        <stp>PX_YEST_CLOSE</stp>
        <stp>[Crispin Spreadsheet.xlsx]OEI!R840C30</stp>
        <tr r="AD840" s="1"/>
      </tp>
      <tp>
        <v>2.2400000000000002</v>
        <stp/>
        <stp>##V3_BDPV12</stp>
        <stp>SDRL NO Equity</stp>
        <stp>PX_YEST_CLOSE</stp>
        <stp>[Crispin Spreadsheet.xlsx]OPE!R31C6</stp>
        <tr r="F31" s="7"/>
      </tp>
      <tp t="s">
        <v>EUR</v>
        <stp/>
        <stp>##V3_BDPV12</stp>
        <stp>BN FP Equity</stp>
        <stp>CRNCY</stp>
        <stp>[Crispin Spreadsheet.xlsx]OEI!R102C4</stp>
        <tr r="D102" s="1"/>
      </tp>
      <tp t="s">
        <v>EUR</v>
        <stp/>
        <stp>##V3_BDPV12</stp>
        <stp>EL FP Equity</stp>
        <stp>CRNCY</stp>
        <stp>[Crispin Spreadsheet.xlsx]OEI!R105C4</stp>
        <tr r="D105" s="1"/>
      </tp>
      <tp t="s">
        <v>NOK</v>
        <stp/>
        <stp>##V3_BDPV12</stp>
        <stp>NODL NO Equity</stp>
        <stp>CRNCY</stp>
        <stp>[Crispin Spreadsheet.xlsx]OPE!R30C4</stp>
        <tr r="D30" s="7"/>
      </tp>
      <tp t="s">
        <v>USD</v>
        <stp/>
        <stp>##V3_BDPV12</stp>
        <stp>TYA Comdty</stp>
        <stp>CRNCY</stp>
        <stp>[Crispin Spreadsheet.xlsx]OEI!R827C4</stp>
        <tr r="D827" s="1"/>
      </tp>
      <tp>
        <v>311.8</v>
        <stp/>
        <stp>##V3_BDPV12</stp>
        <stp>QQ/ LN Equity</stp>
        <stp>PX_YEST_CLOSE</stp>
        <stp>[Crispin Spreadsheet.xlsx]OEI!R583C6</stp>
        <tr r="F583" s="1"/>
      </tp>
      <tp>
        <v>152.19</v>
        <stp/>
        <stp>##V3_BDPV12</stp>
        <stp>JBZ0 Comdty</stp>
        <stp>LAST_PRICE</stp>
        <stp>[Crispin Spreadsheet.xlsx]SWAN!R164C7</stp>
        <tr r="G164" s="3"/>
      </tp>
      <tp>
        <v>997</v>
        <stp/>
        <stp>##V3_BDPV12</stp>
        <stp>GVC LN Equity</stp>
        <stp>PX_YEST_CLOSE</stp>
        <stp>[Crispin Spreadsheet.xlsx]OEI!R514C6</stp>
        <tr r="F514" s="1"/>
      </tp>
      <tp>
        <v>4.4210000000000003</v>
        <stp/>
        <stp>##V3_BDPV12</stp>
        <stp>ATC NA Equity</stp>
        <stp>PX_YEST_CLOSE</stp>
        <stp>[Crispin Spreadsheet.xlsx]OEI!R319C6</stp>
        <tr r="F319" s="1"/>
      </tp>
      <tp>
        <v>3.5920000000000001</v>
        <stp/>
        <stp>##V3_BDPV12</stp>
        <stp>TEF SQ Equity</stp>
        <stp>PX_YEST_CLOSE</stp>
        <stp>[Crispin Spreadsheet.xlsx]OEI!R388C6</stp>
        <tr r="F388" s="1"/>
      </tp>
      <tp t="s">
        <v>ZAr</v>
        <stp/>
        <stp>##V3_BDPV12</stp>
        <stp>KIO SJ Equity</stp>
        <stp>CRNCY</stp>
        <stp>[Crispin Spreadsheet.xlsx]OEI!R371C4</stp>
        <tr r="D371" s="1"/>
      </tp>
      <tp>
        <v>2.04</v>
        <stp/>
        <stp>##V3_BDPV12</stp>
        <stp>RIG US Equity</stp>
        <stp>PX_YEST_CLOSE</stp>
        <stp>[Crispin Spreadsheet.xlsx]OEI!R796C6</stp>
        <tr r="F796" s="1"/>
      </tp>
      <tp>
        <v>54.42</v>
        <stp/>
        <stp>##V3_BDPV12</stp>
        <stp>EOG US Equity</stp>
        <stp>PX_YEST_CLOSE</stp>
        <stp>[Crispin Spreadsheet.xlsx]OEI!R700C6</stp>
        <tr r="F700" s="1"/>
      </tp>
      <tp>
        <v>4.7619999999999996</v>
        <stp/>
        <stp>##V3_BDPV12</stp>
        <stp>SRG IM Equity</stp>
        <stp>PX_YEST_CLOSE</stp>
        <stp>[Crispin Spreadsheet.xlsx]OEI!R253C6</stp>
        <tr r="F253" s="1"/>
      </tp>
      <tp t="s">
        <v>NOK</v>
        <stp/>
        <stp>##V3_BDPV12</stp>
        <stp>NOL NO Equity</stp>
        <stp>CRNCY</stp>
        <stp>[Crispin Spreadsheet.xlsx]OEI!R342C4</stp>
        <tr r="D342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840</v>
        <stp/>
        <stp>##V3_BDPV12</stp>
        <stp>EZJ LN Equity</stp>
        <stp>PX_YEST_CLOSE</stp>
        <stp>[Crispin Spreadsheet.xlsx]OEI!R498C6</stp>
        <tr r="F498" s="1"/>
      </tp>
      <tp>
        <v>1056.5</v>
        <stp/>
        <stp>##V3_BDPV12</stp>
        <stp>STJ LN Equity</stp>
        <stp>PX_YEST_CLOSE</stp>
        <stp>[Crispin Spreadsheet.xlsx]OEI!R616C6</stp>
        <tr r="F616" s="1"/>
      </tp>
      <tp>
        <v>5.47</v>
        <stp/>
        <stp>##V3_BDPV12</stp>
        <stp>CBK GY Equity</stp>
        <stp>PX_YEST_CLOSE</stp>
        <stp>[Crispin Spreadsheet.xlsx]OEI!R157C6</stp>
        <tr r="F157" s="1"/>
      </tp>
      <tp t="s">
        <v>USD</v>
        <stp/>
        <stp>##V3_BDPV12</stp>
        <stp>APA US Equity</stp>
        <stp>CRNCY</stp>
        <stp>[Crispin Spreadsheet.xlsx]OEI!R661C4</stp>
        <tr r="D661" s="1"/>
      </tp>
      <tp>
        <v>45.3</v>
        <stp/>
        <stp>##V3_BDPV12</stp>
        <stp>MAN GY Equity</stp>
        <stp>PX_YEST_CLOSE</stp>
        <stp>[Crispin Spreadsheet.xlsx]OEI!R174C6</stp>
        <tr r="F174" s="1"/>
      </tp>
      <tp>
        <v>34.380000000000003</v>
        <stp/>
        <stp>##V3_BDPV12</stp>
        <stp>RNO FP Equity</stp>
        <stp>PX_YEST_CLOSE</stp>
        <stp>[Crispin Spreadsheet.xlsx]OEI!R122C6</stp>
        <tr r="F122" s="1"/>
      </tp>
      <tp t="s">
        <v>GBp</v>
        <stp/>
        <stp>##V3_BDPV12</stp>
        <stp>INF LN Equity</stp>
        <stp>CRNCY</stp>
        <stp>[Crispin Spreadsheet.xlsx]OEI!R532C4</stp>
        <tr r="D532" s="1"/>
      </tp>
      <tp>
        <v>21.62</v>
        <stp/>
        <stp>##V3_BDPV12</stp>
        <stp>WLL US Equity</stp>
        <stp>PX_YEST_CLOSE</stp>
        <stp>[Crispin Spreadsheet.xlsx]OEI!R813C6</stp>
        <tr r="F813" s="1"/>
      </tp>
      <tp>
        <v>1008</v>
        <stp/>
        <stp>##V3_BDPV12</stp>
        <stp>ERM LN Equity</stp>
        <stp>PX_YEST_CLOSE</stp>
        <stp>[Crispin Spreadsheet.xlsx]OEI!R500C6</stp>
        <tr r="F500" s="1"/>
      </tp>
      <tp>
        <v>2.169</v>
        <stp/>
        <stp>##V3_BDPV12</stp>
        <stp>SPM IM Equity</stp>
        <stp>PX_YEST_CLOSE</stp>
        <stp>[Crispin Spreadsheet.xlsx]OEI!R251C6</stp>
        <tr r="F251" s="1"/>
      </tp>
      <tp>
        <v>235.7</v>
        <stp/>
        <stp>##V3_BDPV12</stp>
        <stp>UHR SW Equity</stp>
        <stp>PX_YEST_CLOSE</stp>
        <stp>[Crispin Spreadsheet.xlsx]OEI!R433C6</stp>
        <tr r="F433" s="1"/>
      </tp>
      <tp t="s">
        <v>CAD</v>
        <stp/>
        <stp>##V3_BDPV12</stp>
        <stp>TRQ CN Equity</stp>
        <stp>CRNCY</stp>
        <stp>[Crispin Spreadsheet.xlsx]OEI!R58C4</stp>
        <tr r="D58" s="1"/>
      </tp>
      <tp>
        <v>97.35</v>
        <stp/>
        <stp>##V3_BDPV12</stp>
        <stp>SAP GY Equity</stp>
        <stp>PX_YEST_CLOSE</stp>
        <stp>[Crispin Spreadsheet.xlsx]OEI!R184C6</stp>
        <tr r="F184" s="1"/>
      </tp>
      <tp t="s">
        <v>USD</v>
        <stp/>
        <stp>##V3_BDPV12</stp>
        <stp>BPY US Equity</stp>
        <stp>CRNCY</stp>
        <stp>[Crispin Spreadsheet.xlsx]OEI!R671C4</stp>
        <tr r="D671" s="1"/>
      </tp>
      <tp t="s">
        <v>EUR</v>
        <stp/>
        <stp>##V3_BDPV12</stp>
        <stp>SRS IM Equity</stp>
        <stp>CRNCY</stp>
        <stp>[Crispin Spreadsheet.xlsx]OPE!R19C4</stp>
        <tr r="D19" s="7"/>
      </tp>
      <tp>
        <v>91.06</v>
        <stp/>
        <stp>##V3_BDPV12</stp>
        <stp>UCB BB Equity</stp>
        <stp>PX_YEST_CLOSE</stp>
        <stp>[Crispin Spreadsheet.xlsx]OEI!R42C6</stp>
        <tr r="F42" s="1"/>
      </tp>
      <tp>
        <v>247.5</v>
        <stp/>
        <stp>##V3_BDPV12</stp>
        <stp>SPT LN Equity</stp>
        <stp>PX_YEST_CLOSE</stp>
        <stp>[Crispin Spreadsheet.xlsx]OEI!R612C6</stp>
        <tr r="F612" s="1"/>
      </tp>
      <tp t="s">
        <v>USD</v>
        <stp/>
        <stp>##V3_BDPV12</stp>
        <stp>LVS US Equity</stp>
        <stp>CRNCY</stp>
        <stp>[Crispin Spreadsheet.xlsx]OEI!R737C4</stp>
        <tr r="D737" s="1"/>
      </tp>
      <tp t="s">
        <v>USD</v>
        <stp/>
        <stp>##V3_BDPV12</stp>
        <stp>AXP US Equity</stp>
        <stp>CRNCY</stp>
        <stp>[Crispin Spreadsheet.xlsx]OEI!R659C4</stp>
        <tr r="D659" s="1"/>
      </tp>
      <tp t="s">
        <v>GBp</v>
        <stp/>
        <stp>##V3_BDPV12</stp>
        <stp>SLP LN Equity</stp>
        <stp>CRNCY</stp>
        <stp>[Crispin Spreadsheet.xlsx]OEI!R620C4</stp>
        <tr r="D620" s="1"/>
      </tp>
      <tp t="s">
        <v>GBp</v>
        <stp/>
        <stp>##V3_BDPV12</stp>
        <stp>AHT LN Equity</stp>
        <stp>CRNCY</stp>
        <stp>[Crispin Spreadsheet.xlsx]OEI!R454C4</stp>
        <tr r="D454" s="1"/>
      </tp>
      <tp t="s">
        <v>EUR</v>
        <stp/>
        <stp>##V3_BDPV12</stp>
        <stp>EURN BB Equity</stp>
        <stp>CRNCY</stp>
        <stp>[Crispin Spreadsheet.xlsx]OPUS!R6C4</stp>
        <tr r="D6" s="6"/>
      </tp>
      <tp>
        <v>15.364000000000001</v>
        <stp/>
        <stp>##V3_BDPV12</stp>
        <stp>MT NA Equity</stp>
        <stp>PX_YEST_CLOSE</stp>
        <stp>[Crispin Spreadsheet.xlsx]OEI!R321C6</stp>
        <tr r="F321" s="1"/>
      </tp>
      <tp t="s">
        <v>USD</v>
        <stp/>
        <stp>##V3_BDPV12</stp>
        <stp>IGLN LN Equity</stp>
        <stp>CRNCY</stp>
        <stp>[Crispin Spreadsheet.xlsx]OPE!R49C4</stp>
        <tr r="D49" s="7"/>
      </tp>
      <tp t="s">
        <v>USD</v>
        <stp/>
        <stp>##V3_BDPV12</stp>
        <stp>CLA Comdty</stp>
        <stp>CRNCY</stp>
        <stp>[Crispin Spreadsheet.xlsx]OEI!R834C4</stp>
        <tr r="D834" s="1"/>
      </tp>
      <tp t="s">
        <v>JPY</v>
        <stp/>
        <stp>##V3_BDPV12</stp>
        <stp>JBA Comdty</stp>
        <stp>CRNCY</stp>
        <stp>[Crispin Spreadsheet.xlsx]OEI!R824C4</stp>
        <tr r="D824" s="1"/>
      </tp>
      <tp t="s">
        <v>EUR</v>
        <stp/>
        <stp>##V3_BDPV12</stp>
        <stp>MELE BB Equity</stp>
        <stp>CRNCY</stp>
        <stp>[Crispin Spreadsheet.xlsx]OEI!R39C4</stp>
        <tr r="D39" s="1"/>
      </tp>
      <tp>
        <v>1</v>
        <stp/>
        <stp>##V3_BDPV12</stp>
        <stp>USDGBP Curncy</stp>
        <stp>QUOTE_FACTOR</stp>
        <stp>[Crispin Spreadsheet.xlsx]OEI!R884C12</stp>
        <tr r="L884" s="1"/>
      </tp>
      <tp>
        <v>1</v>
        <stp/>
        <stp>##V3_BDPV12</stp>
        <stp>USDGBP Curncy</stp>
        <stp>QUOTE_FACTOR</stp>
        <stp>[Crispin Spreadsheet.xlsx]OEI!R879C12</stp>
        <tr r="L879" s="1"/>
      </tp>
      <tp>
        <v>1</v>
        <stp/>
        <stp>##V3_BDPV12</stp>
        <stp>USDGBP Curncy</stp>
        <stp>QUOTE_FACTOR</stp>
        <stp>[Crispin Spreadsheet.xlsx]OEI!R878C12</stp>
        <tr r="L878" s="1"/>
      </tp>
      <tp t="s">
        <v>GBp</v>
        <stp/>
        <stp>##V3_BDPV12</stp>
        <stp>AGK LN Equity</stp>
        <stp>CRNCY</stp>
        <stp>[Crispin Spreadsheet.xlsx]OEI!R448C4</stp>
        <tr r="D448" s="1"/>
      </tp>
      <tp t="s">
        <v>GBp</v>
        <stp/>
        <stp>##V3_BDPV12</stp>
        <stp>RKH LN Equity</stp>
        <stp>CRNCY</stp>
        <stp>[Crispin Spreadsheet.xlsx]OEI!R594C4</stp>
        <tr r="D594" s="1"/>
      </tp>
      <tp t="s">
        <v>EUR</v>
        <stp/>
        <stp>##V3_BDPV12</stp>
        <stp>ML FP Equity</stp>
        <stp>CRNCY</stp>
        <stp>[Crispin Spreadsheet.xlsx]OEI!R98C4</stp>
        <tr r="D98" s="1"/>
      </tp>
      <tp>
        <v>101.8</v>
        <stp/>
        <stp>##V3_BDPV12</stp>
        <stp>WAF GY Equity</stp>
        <stp>PX_YEST_CLOSE</stp>
        <stp>[Crispin Spreadsheet.xlsx]OEI!R187C6</stp>
        <tr r="F187" s="1"/>
      </tp>
      <tp>
        <v>166.15</v>
        <stp/>
        <stp>##V3_BDPV12</stp>
        <stp>NWG LN Equity</stp>
        <stp>PX_YEST_CLOSE</stp>
        <stp>[Crispin Spreadsheet.xlsx]OEI!R596C6</stp>
        <tr r="F596" s="1"/>
      </tp>
      <tp>
        <v>24.3</v>
        <stp/>
        <stp>##V3_BDPV12</stp>
        <stp>ELE SQ Equity</stp>
        <stp>PX_YEST_CLOSE</stp>
        <stp>[Crispin Spreadsheet.xlsx]OEI!R382C6</stp>
        <tr r="F382" s="1"/>
      </tp>
      <tp>
        <v>103</v>
        <stp/>
        <stp>##V3_BDPV12</stp>
        <stp>WCH GY Equity</stp>
        <stp>PX_YEST_CLOSE</stp>
        <stp>[Crispin Spreadsheet.xlsx]OEI!R195C6</stp>
        <tr r="F195" s="1"/>
      </tp>
      <tp>
        <v>1225.99</v>
        <stp/>
        <stp>##V3_BDPV12</stp>
        <stp>MXEF Index</stp>
        <stp>LAST_PRICE</stp>
        <stp>[Crispin Spreadsheet.xlsx]OEI!R836C7</stp>
        <tr r="G836" s="1"/>
      </tp>
      <tp>
        <v>135.80000000000001</v>
        <stp/>
        <stp>##V3_BDPV12</stp>
        <stp>SPI LN Equity</stp>
        <stp>PX_YEST_CLOSE</stp>
        <stp>[Crispin Spreadsheet.xlsx]OEI!R611C6</stp>
        <tr r="F611" s="1"/>
      </tp>
      <tp t="s">
        <v>GBp</v>
        <stp/>
        <stp>##V3_BDPV12</stp>
        <stp>BKG LN Equity</stp>
        <stp>CRNCY</stp>
        <stp>[Crispin Spreadsheet.xlsx]OEI!R464C4</stp>
        <tr r="D464" s="1"/>
      </tp>
      <tp>
        <v>15.364000000000001</v>
        <stp/>
        <stp>##V3_BDPV12</stp>
        <stp>MT NA Equity</stp>
        <stp>PX_YEST_CLOSE</stp>
        <stp>[Crispin Spreadsheet.xlsx]OPE!R26C6</stp>
        <tr r="F26" s="7"/>
      </tp>
      <tp>
        <v>121</v>
        <stp/>
        <stp>##V3_BDPV12</stp>
        <stp>SRP LN Equity</stp>
        <stp>PX_YEST_CLOSE</stp>
        <stp>[Crispin Spreadsheet.xlsx]OPE!R55C6</stp>
        <tr r="F55" s="7"/>
      </tp>
      <tp>
        <v>76.48</v>
        <stp/>
        <stp>##V3_BDPV12</stp>
        <stp>ZAL GY Equity</stp>
        <stp>PX_YEST_CLOSE</stp>
        <stp>[Crispin Spreadsheet.xlsx]OEI!R197C6</stp>
        <tr r="F197" s="1"/>
      </tp>
      <tp>
        <v>41.98</v>
        <stp/>
        <stp>##V3_BDPV12</stp>
        <stp>XOM US Equity</stp>
        <stp>PX_YEST_CLOSE</stp>
        <stp>[Crispin Spreadsheet.xlsx]OEI!R703C6</stp>
        <tr r="F703" s="1"/>
      </tp>
      <tp t="s">
        <v>GBp</v>
        <stp/>
        <stp>##V3_BDPV12</stp>
        <stp>PFD LN Equity</stp>
        <stp>CRNCY</stp>
        <stp>[Crispin Spreadsheet.xlsx]OEI!R579C4</stp>
        <tr r="D579" s="1"/>
      </tp>
      <tp>
        <v>76.7</v>
        <stp/>
        <stp>##V3_BDPV12</stp>
        <stp>NRR LN Equity</stp>
        <stp>PX_YEST_CLOSE</stp>
        <stp>[Crispin Spreadsheet.xlsx]OEI!R563C6</stp>
        <tr r="F563" s="1"/>
      </tp>
      <tp>
        <v>22.9</v>
        <stp/>
        <stp>##V3_BDPV12</stp>
        <stp>AMS SW Equity</stp>
        <stp>PX_YEST_CLOSE</stp>
        <stp>[Crispin Spreadsheet.xlsx]OEI!R415C6</stp>
        <tr r="F415" s="1"/>
      </tp>
      <tp t="s">
        <v>EUR</v>
        <stp/>
        <stp>##V3_BDPV12</stp>
        <stp>ITX SQ Equity</stp>
        <stp>CRNCY</stp>
        <stp>[Crispin Spreadsheet.xlsx]OEI!R384C4</stp>
        <tr r="D384" s="1"/>
      </tp>
      <tp t="s">
        <v>USD</v>
        <stp/>
        <stp>##V3_BDPV12</stp>
        <stp>LPX US Equity</stp>
        <stp>CRNCY</stp>
        <stp>[Crispin Spreadsheet.xlsx]OEI!R742C4</stp>
        <tr r="D742" s="1"/>
      </tp>
      <tp>
        <v>19.690000000000001</v>
        <stp/>
        <stp>##V3_BDPV12</stp>
        <stp>CS FP Equity</stp>
        <stp>PX_YEST_CLOSE</stp>
        <stp>[Crispin Spreadsheet.xlsx]OEI!R92C6</stp>
        <tr r="F92" s="1"/>
      </tp>
      <tp>
        <v>24.5</v>
        <stp/>
        <stp>##V3_BDPV12</stp>
        <stp>PAT GY Equity</stp>
        <stp>PX_YEST_CLOSE</stp>
        <stp>[Crispin Spreadsheet.xlsx]OEI!R177C6</stp>
        <tr r="F177" s="1"/>
      </tp>
      <tp t="s">
        <v>EUR</v>
        <stp/>
        <stp>##V3_BDPV12</stp>
        <stp>EDP PL Equity</stp>
        <stp>CRNCY</stp>
        <stp>[Crispin Spreadsheet.xlsx]OEI!R359C4</stp>
        <tr r="D359" s="1"/>
      </tp>
      <tp>
        <v>107.71</v>
        <stp/>
        <stp>##V3_BDPV12</stp>
        <stp>RY CN Equity</stp>
        <stp>PX_YEST_CLOSE</stp>
        <stp>[Crispin Spreadsheet.xlsx]OEI!R57C6</stp>
        <tr r="F57" s="1"/>
      </tp>
      <tp t="s">
        <v>GBp</v>
        <stp/>
        <stp>##V3_BDPV12</stp>
        <stp>RMV LN Equity</stp>
        <stp>CRNCY</stp>
        <stp>[Crispin Spreadsheet.xlsx]OEI!R592C4</stp>
        <tr r="D592" s="1"/>
      </tp>
      <tp>
        <v>6.85</v>
        <stp/>
        <stp>##V3_BDPV12</stp>
        <stp>SYD AU Equity</stp>
        <stp>PX_YEST_CLOSE</stp>
        <stp>[Crispin Spreadsheet.xlsx]OEI!R24C6</stp>
        <tr r="F24" s="1"/>
      </tp>
      <tp t="s">
        <v>USD</v>
        <stp/>
        <stp>##V3_BDPV12</stp>
        <stp>AR US Equity</stp>
        <stp>CRNCY</stp>
        <stp>[Crispin Spreadsheet.xlsx]OEI!R660C4</stp>
        <tr r="D660" s="1"/>
      </tp>
      <tp t="s">
        <v>GBp</v>
        <stp/>
        <stp>##V3_BDPV12</stp>
        <stp>FLTR LN Equity</stp>
        <stp>CRNCY</stp>
        <stp>[Crispin Spreadsheet.xlsx]OPE!R43C4</stp>
        <tr r="D43" s="7"/>
      </tp>
      <tp t="s">
        <v>GBp</v>
        <stp/>
        <stp>##V3_BDPV12</stp>
        <stp>PLUS LN Equity</stp>
        <stp>CRNCY</stp>
        <stp>[Crispin Spreadsheet.xlsx]OPE!R53C4</stp>
        <tr r="D53" s="7"/>
      </tp>
      <tp t="s">
        <v>EUR</v>
        <stp/>
        <stp>##V3_BDPV12</stp>
        <stp>BB FP Equity</stp>
        <stp>CRNCY</stp>
        <stp>[Crispin Spreadsheet.xlsx]OEI!R130C4</stp>
        <tr r="D130" s="1"/>
      </tp>
      <tp t="s">
        <v>USD</v>
        <stp/>
        <stp>##V3_BDPV12</stp>
        <stp>GM US Equity</stp>
        <stp>CRNCY</stp>
        <stp>[Crispin Spreadsheet.xlsx]OEI!R716C4</stp>
        <tr r="D716" s="1"/>
      </tp>
      <tp t="s">
        <v>USD</v>
        <stp/>
        <stp>##V3_BDPV12</stp>
        <stp>SBA Comdty</stp>
        <stp>CRNCY</stp>
        <stp>[Crispin Spreadsheet.xlsx]OEI!R835C4</stp>
        <tr r="D835" s="1"/>
      </tp>
      <tp t="s">
        <v>EUR</v>
        <stp/>
        <stp>##V3_BDPV12</stp>
        <stp>RXA Comdty</stp>
        <stp>CRNCY</stp>
        <stp>[Crispin Spreadsheet.xlsx]OEI!R825C4</stp>
        <tr r="D825" s="1"/>
      </tp>
      <tp t="s">
        <v>EUR</v>
        <stp/>
        <stp>##V3_BDPV12</stp>
        <stp>SY1 GY Equity</stp>
        <stp>CRNCY</stp>
        <stp>[Crispin Spreadsheet.xlsx]OEI!R190C4</stp>
        <tr r="D190" s="1"/>
      </tp>
      <tp>
        <v>20.86</v>
        <stp/>
        <stp>##V3_BDPV12</stp>
        <stp>MMB FP Equity</stp>
        <stp>PX_YEST_CLOSE</stp>
        <stp>[Crispin Spreadsheet.xlsx]OEI!R113C6</stp>
        <tr r="F113" s="1"/>
      </tp>
      <tp>
        <v>7.75</v>
        <stp/>
        <stp>##V3_BDPV12</stp>
        <stp>FTC LN Equity</stp>
        <stp>PX_YEST_CLOSE</stp>
        <stp>[Crispin Spreadsheet.xlsx]OEI!R504C6</stp>
        <tr r="F504" s="1"/>
      </tp>
      <tp>
        <v>33.83</v>
        <stp/>
        <stp>##V3_BDPV12</stp>
        <stp>KHC US Equity</stp>
        <stp>PX_YEST_CLOSE</stp>
        <stp>[Crispin Spreadsheet.xlsx]OEI!R735C6</stp>
        <tr r="F735" s="1"/>
      </tp>
      <tp t="s">
        <v>EUR</v>
        <stp/>
        <stp>##V3_BDPV12</stp>
        <stp>FTI FP Equity</stp>
        <stp>CRNCY</stp>
        <stp>[Crispin Spreadsheet.xlsx]OEI!R134C4</stp>
        <tr r="D134" s="1"/>
      </tp>
      <tp>
        <v>15.395</v>
        <stp/>
        <stp>##V3_BDPV12</stp>
        <stp>RYA ID Equity</stp>
        <stp>PX_YEST_CLOSE</stp>
        <stp>[Crispin Spreadsheet.xlsx]OEI!R233C6</stp>
        <tr r="F233" s="1"/>
      </tp>
      <tp>
        <v>7.29</v>
        <stp/>
        <stp>##V3_BDPV12</stp>
        <stp>SDF GY Equity</stp>
        <stp>PX_YEST_CLOSE</stp>
        <stp>[Crispin Spreadsheet.xlsx]OEI!R173C6</stp>
        <tr r="F173" s="1"/>
      </tp>
      <tp t="s">
        <v>USD</v>
        <stp/>
        <stp>##V3_BDPV12</stp>
        <stp>CRM US Equity</stp>
        <stp>CRNCY</stp>
        <stp>[Crispin Spreadsheet.xlsx]OEI!R781C4</stp>
        <tr r="D781" s="1"/>
      </tp>
      <tp t="s">
        <v>GBp</v>
        <stp/>
        <stp>##V3_BDPV12</stp>
        <stp>CNA LN Equity</stp>
        <stp>CRNCY</stp>
        <stp>[Crispin Spreadsheet.xlsx]OEI!R480C4</stp>
        <tr r="D480" s="1"/>
      </tp>
      <tp>
        <v>76.53</v>
        <stp/>
        <stp>##V3_BDPV12</stp>
        <stp>LEN US Equity</stp>
        <stp>PX_YEST_CLOSE</stp>
        <stp>[Crispin Spreadsheet.xlsx]OEI!R738C6</stp>
        <tr r="F738" s="1"/>
      </tp>
      <tp t="s">
        <v>EUR</v>
        <stp/>
        <stp>##V3_BDPV12</stp>
        <stp>HDG NA Equity</stp>
        <stp>CRNCY</stp>
        <stp>[Crispin Spreadsheet.xlsx]OEI!R325C4</stp>
        <tr r="D325" s="1"/>
      </tp>
      <tp>
        <v>24.56</v>
        <stp/>
        <stp>##V3_BDPV12</stp>
        <stp>WIE AV Equity</stp>
        <stp>PX_YEST_CLOSE</stp>
        <stp>[Crispin Spreadsheet.xlsx]OEI!R31C6</stp>
        <tr r="F31" s="1"/>
      </tp>
      <tp>
        <v>43.98</v>
        <stp/>
        <stp>##V3_BDPV12</stp>
        <stp>PHM US Equity</stp>
        <stp>PX_YEST_CLOSE</stp>
        <stp>[Crispin Spreadsheet.xlsx]OEI!R775C6</stp>
        <tr r="F775" s="1"/>
      </tp>
      <tp>
        <v>755.2</v>
        <stp/>
        <stp>##V3_BDPV12</stp>
        <stp>WPP LN Equity</stp>
        <stp>PX_YEST_CLOSE</stp>
        <stp>[Crispin Spreadsheet.xlsx]OEI!R640C6</stp>
        <tr r="F640" s="1"/>
      </tp>
      <tp t="s">
        <v>EUR</v>
        <stp/>
        <stp>##V3_BDPV12</stp>
        <stp>DSY FP Equity</stp>
        <stp>CRNCY</stp>
        <stp>[Crispin Spreadsheet.xlsx]OEI!R103C4</stp>
        <tr r="D103" s="1"/>
      </tp>
      <tp t="s">
        <v>GBp</v>
        <stp/>
        <stp>##V3_BDPV12</stp>
        <stp>AGY LN Equity</stp>
        <stp>CRNCY</stp>
        <stp>[Crispin Spreadsheet.xlsx]OEI!R449C4</stp>
        <tr r="D449" s="1"/>
      </tp>
      <tp>
        <v>186</v>
        <stp/>
        <stp>##V3_BDPV12</stp>
        <stp>ARW LN Equity</stp>
        <stp>PX_YEST_CLOSE</stp>
        <stp>[Crispin Spreadsheet.xlsx]OEI!R452C6</stp>
        <tr r="F452" s="1"/>
      </tp>
      <tp>
        <v>35.94</v>
        <stp/>
        <stp>##V3_BDPV12</stp>
        <stp>SOW GY Equity</stp>
        <stp>PX_YEST_CLOSE</stp>
        <stp>[Crispin Spreadsheet.xlsx]OEI!R188C6</stp>
        <tr r="F188" s="1"/>
      </tp>
      <tp>
        <v>1257</v>
        <stp/>
        <stp>##V3_BDPV12</stp>
        <stp>PRU LN Equity</stp>
        <stp>PX_YEST_CLOSE</stp>
        <stp>[Crispin Spreadsheet.xlsx]OEI!R582C6</stp>
        <tr r="F582" s="1"/>
      </tp>
      <tp t="s">
        <v>GBp</v>
        <stp/>
        <stp>##V3_BDPV12</stp>
        <stp>GFS LN Equity</stp>
        <stp>CRNCY</stp>
        <stp>[Crispin Spreadsheet.xlsx]OEI!R508C4</stp>
        <tr r="D508" s="1"/>
      </tp>
      <tp>
        <v>29.21</v>
        <stp/>
        <stp>##V3_BDPV12</stp>
        <stp>FOX US Equity</stp>
        <stp>PX_YEST_CLOSE</stp>
        <stp>[Crispin Spreadsheet.xlsx]OEI!R712C6</stp>
        <tr r="F712" s="1"/>
      </tp>
      <tp t="s">
        <v>EUR</v>
        <stp/>
        <stp>##V3_BDPV12</stp>
        <stp>TIT IM Equity</stp>
        <stp>CRNCY</stp>
        <stp>[Crispin Spreadsheet.xlsx]OEI!R254C4</stp>
        <tr r="D254" s="1"/>
      </tp>
    </main>
    <main first="bofaddin.rtdserver">
      <tp t="s">
        <v>#N/A Requesting Data...3827631570</v>
        <stp/>
        <stp>BDH|4636067946494831851</stp>
        <tr r="Z747" s="1"/>
      </tp>
      <tp t="s">
        <v>#N/A Requesting Data...4266984128</v>
        <stp/>
        <stp>BDH|6547817876346889311</stp>
        <tr r="Z67" s="1"/>
      </tp>
      <tp t="s">
        <v>#N/A Requesting Data...3761902183</v>
        <stp/>
        <stp>BDH|8318708729204759535</stp>
        <tr r="Z621" s="1"/>
      </tp>
      <tp t="s">
        <v>#N/A Requesting Data...3737316307</v>
        <stp/>
        <stp>BDH|7492964079887381260</stp>
        <tr r="Z405" s="1"/>
      </tp>
      <tp t="s">
        <v>#N/A Requesting Data...4282590024</v>
        <stp/>
        <stp>BDH|8549609715964582790</stp>
        <tr r="Z574" s="1"/>
      </tp>
      <tp t="s">
        <v>#N/A Requesting Data...4178314823</v>
        <stp/>
        <stp>BDH|8537708853214212290</stp>
        <tr r="V35" s="5"/>
        <tr r="V38" s="8"/>
        <tr r="Z372" s="1"/>
        <tr r="V42" s="6"/>
        <tr r="Z68" s="3"/>
      </tp>
      <tp t="s">
        <v>#N/A Requesting Data...3753210736</v>
        <stp/>
        <stp>BDH|7060540086470636660</stp>
        <tr r="Z155" s="1"/>
      </tp>
      <tp t="s">
        <v>#N/A Requesting Data...4172702934</v>
        <stp/>
        <stp>BDH|6548829448743933548</stp>
        <tr r="Z828" s="1"/>
      </tp>
      <tp t="s">
        <v>#N/A Requesting Data...3884906105</v>
        <stp/>
        <stp>BDH|4925072490149528899</stp>
        <tr r="Z797" s="1"/>
      </tp>
      <tp t="s">
        <v>#N/A Requesting Data...4198245944</v>
        <stp/>
        <stp>BDH|9799717202896087461</stp>
        <tr r="Z148" s="1"/>
      </tp>
      <tp t="s">
        <v>#N/A Requesting Data...3862627988</v>
        <stp/>
        <stp>BDH|5716871997748309068</stp>
        <tr r="Z615" s="1"/>
      </tp>
      <tp t="s">
        <v>#N/A Requesting Data...4229290222</v>
        <stp/>
        <stp>BDH|4814225631569023085</stp>
        <tr r="Z347" s="1"/>
      </tp>
      <tp t="s">
        <v>#N/A Requesting Data...4148579149</v>
        <stp/>
        <stp>BDH|8771287379936378767</stp>
        <tr r="Z157" s="1"/>
      </tp>
      <tp t="s">
        <v>#N/A Requesting Data...3994825345</v>
        <stp/>
        <stp>BDH|2327950774424241402</stp>
        <tr r="Z288" s="1"/>
      </tp>
      <tp t="s">
        <v>#N/A Requesting Data...4234130518</v>
        <stp/>
        <stp>BDH|2563825694566349907</stp>
        <tr r="Z122" s="1"/>
      </tp>
      <tp t="s">
        <v>#N/A Requesting Data...4197357723</v>
        <stp/>
        <stp>BDH|8773935263053470822</stp>
        <tr r="V60" s="5"/>
        <tr r="V62" s="8"/>
        <tr r="Z628" s="1"/>
        <tr r="V56" s="7"/>
        <tr r="V68" s="6"/>
        <tr r="Z118" s="3"/>
      </tp>
      <tp t="s">
        <v>#N/A Requesting Data...3848783787</v>
        <stp/>
        <stp>BDH|1654675795895402714</stp>
        <tr r="Z704" s="1"/>
      </tp>
    </main>
    <main first="bloomberg.rtd">
      <tp>
        <v>70.260000000000005</v>
        <stp/>
        <stp>##V3_BDPV12</stp>
        <stp>SW FP Equity</stp>
        <stp>LAST_PRICE</stp>
        <stp>[Crispin Spreadsheet.xlsx]OEI!R132C7</stp>
        <tr r="G132" s="1"/>
      </tp>
      <tp>
        <v>15.321999999999999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Requesting Data...4002824013</v>
        <stp/>
        <stp>BDH|1728806324613097444</stp>
        <tr r="Z638" s="1"/>
      </tp>
      <tp t="s">
        <v>#N/A Requesting Data...4158480490</v>
        <stp/>
        <stp>BDH|1436435312568250024</stp>
        <tr r="Z540" s="1"/>
      </tp>
    </main>
    <main first="bloomberg.rtd">
      <tp t="s">
        <v>USD</v>
        <stp/>
        <stp>##V3_BDPV12</stp>
        <stp>HURLN 7.5 07/24/22 Corp</stp>
        <stp>CRNCY</stp>
        <stp>[Crispin Spreadsheet.xlsx]SWAN!R37C4</stp>
        <tr r="D37" s="3"/>
      </tp>
      <tp t="s">
        <v>EUR</v>
        <stp/>
        <stp>##V3_BDPV12</stp>
        <stp>SRS IM Equity</stp>
        <stp>CRNCY</stp>
        <stp>[Crispin Spreadsheet.xlsx]FDXC!R22C4</stp>
        <tr r="D22" s="8"/>
      </tp>
      <tp>
        <v>33.82</v>
        <stp/>
        <stp>##V3_BDPV12</stp>
        <stp>TLW LN Equity</stp>
        <stp>PX_YEST_CLOSE</stp>
        <stp>[Crispin Spreadsheet.xlsx]SWAN!R119C6</stp>
        <tr r="F119" s="3"/>
      </tp>
      <tp>
        <v>35.76</v>
        <stp/>
        <stp>##V3_BDPV12</stp>
        <stp>SKG ID Equity</stp>
        <stp>PX_YEST_CLOSE</stp>
        <stp>[Crispin Spreadsheet.xlsx]SWAN!R41C6</stp>
        <tr r="F41" s="3"/>
      </tp>
      <tp t="s">
        <v>USD</v>
        <stp/>
        <stp>##V3_BDPV12</stp>
        <stp>TCS LI Equity</stp>
        <stp>CRNCY</stp>
        <stp>[Crispin Spreadsheet.xlsx]OPUS!R67C4</stp>
        <tr r="D67" s="6"/>
      </tp>
      <tp>
        <v>2128</v>
        <stp/>
        <stp>##V3_BDPV12</stp>
        <stp>ABF LN Equity</stp>
        <stp>PX_YEST_CLOSE</stp>
        <stp>[Crispin Spreadsheet.xlsx]SWAN!R82C6</stp>
        <tr r="F82" s="3"/>
      </tp>
      <tp>
        <v>4.26</v>
        <stp/>
        <stp>##V3_BDPV12</stp>
        <stp>WETF US Equity</stp>
        <stp>PX_YEST_CLOSE</stp>
        <stp>[Crispin Spreadsheet.xlsx]SWAN!R146C6</stp>
        <tr r="F146" s="3"/>
      </tp>
      <tp t="s">
        <v>USD</v>
        <stp/>
        <stp>##V3_BDPV12</stp>
        <stp>AGCO US Equity</stp>
        <stp>CRNCY</stp>
        <stp>[Crispin Spreadsheet.xlsx]SWAN!R126C4</stp>
        <tr r="D126" s="3"/>
      </tp>
      <tp>
        <v>1081</v>
        <stp/>
        <stp>##V3_BDPV12</stp>
        <stp>III LN Equity</stp>
        <stp>PX_YEST_CLOSE</stp>
        <stp>[Crispin Spreadsheet.xlsx]FDXC!R44C6</stp>
        <tr r="F44" s="8"/>
      </tp>
      <tp>
        <v>1</v>
        <stp/>
        <stp>##V3_BDPV12</stp>
        <stp>GBPBRL Curncy</stp>
        <stp>QUOTE_FACTOR</stp>
        <stp>[Crispin Spreadsheet.xlsx]OPUS!R9C12</stp>
        <tr r="L9" s="6"/>
      </tp>
      <tp>
        <v>114.03</v>
        <stp/>
        <stp>##V3_BDPV12</stp>
        <stp>BTSA Comdty</stp>
        <stp>LAST_PRICE</stp>
        <stp>[Crispin Spreadsheet.xlsx]OEI!R828C7</stp>
        <tr r="G828" s="1"/>
      </tp>
      <tp t="s">
        <v>USD</v>
        <stp/>
        <stp>##V3_BDPV12</stp>
        <stp>FMC US Equity</stp>
        <stp>CRNCY</stp>
        <stp>[Crispin Spreadsheet.xlsx]ALEG!R67C4</stp>
        <tr r="D67" s="5"/>
      </tp>
      <tp t="s">
        <v>USD</v>
        <stp/>
        <stp>##V3_BDPV12</stp>
        <stp>AER US Equity</stp>
        <stp>CRNCY</stp>
        <stp>[Crispin Spreadsheet.xlsx]SWAN!R125C4</stp>
        <tr r="D125" s="3"/>
      </tp>
      <tp t="s">
        <v>USD</v>
        <stp/>
        <stp>##V3_BDPV12</stp>
        <stp>FDS US Equity</stp>
        <stp>CRNCY</stp>
        <stp>[Crispin Spreadsheet.xlsx]SWAN!R134C4</stp>
        <tr r="D134" s="3"/>
      </tp>
      <tp t="s">
        <v>HKD</v>
        <stp/>
        <stp>##V3_BDPV12</stp>
        <stp>317 HK Equity</stp>
        <stp>CRNCY</stp>
        <stp>[Crispin Spreadsheet.xlsx]OEI!R215C4</stp>
        <tr r="D215" s="1"/>
      </tp>
      <tp t="s">
        <v>HKD</v>
        <stp/>
        <stp>##V3_BDPV12</stp>
        <stp>175 HK Equity</stp>
        <stp>CRNCY</stp>
        <stp>[Crispin Spreadsheet.xlsx]OEI!R213C4</stp>
        <tr r="D213" s="1"/>
      </tp>
      <tp t="s">
        <v>GBp</v>
        <stp/>
        <stp>##V3_BDPV12</stp>
        <stp>PFG LN Equity</stp>
        <stp>CRNCY</stp>
        <stp>[Crispin Spreadsheet.xlsx]OPUS!R65C4</stp>
        <tr r="D65" s="6"/>
      </tp>
      <tp t="s">
        <v>EUR</v>
        <stp/>
        <stp>##V3_BDPV12</stp>
        <stp>SKG ID Equity</stp>
        <stp>CRNCY</stp>
        <stp>[Crispin Spreadsheet.xlsx]OPUS!R22C4</stp>
        <tr r="D22" s="6"/>
      </tp>
      <tp>
        <v>31375</v>
        <stp/>
        <stp>##V3_BDPV12</stp>
        <stp>ANG SJ Equity</stp>
        <stp>PX_YEST_CLOSE</stp>
        <stp>[Crispin Spreadsheet.xlsx]FDXC!R37C6</stp>
        <tr r="F37" s="8"/>
      </tp>
      <tp>
        <v>196.55</v>
        <stp/>
        <stp>##V3_BDPV12</stp>
        <stp>AMBUB DC Equity</stp>
        <stp>LAST_PRICE</stp>
        <stp>[Crispin Spreadsheet.xlsx]OEI!R61C7</stp>
        <tr r="G61" s="1"/>
      </tp>
      <tp>
        <v>4.72</v>
        <stp/>
        <stp>##V3_BDPV12</stp>
        <stp>SLCJY US Equity</stp>
        <stp>LAST_PRICE</stp>
        <stp>[Crispin Spreadsheet.xlsx]OPE!R62C7</stp>
        <tr r="G62" s="7"/>
      </tp>
    </main>
    <main first="bofaddin.rtdserver">
      <tp t="s">
        <v>#N/A Requesting Data...4163702899</v>
        <stp/>
        <stp>BDH|2175458311228821262</stp>
        <tr r="Z656" s="1"/>
      </tp>
      <tp t="s">
        <v>#N/A Requesting Data...4183550725</v>
        <stp/>
        <stp>BDH|8234917402199548591</stp>
        <tr r="Z806" s="1"/>
      </tp>
      <tp t="s">
        <v>#N/A Requesting Data...4278139920</v>
        <stp/>
        <stp>BDH|8092139551739695891</stp>
        <tr r="Z738" s="1"/>
      </tp>
      <tp t="s">
        <v>#N/A Requesting Data...4239054721</v>
        <stp/>
        <stp>BDH|6488742714935451820</stp>
        <tr r="Z717" s="1"/>
        <tr r="Z135" s="3"/>
      </tp>
      <tp t="s">
        <v>#N/A Requesting Data...4253620077</v>
        <stp/>
        <stp>BDH|2962991749030345299</stp>
        <tr r="Z835" s="1"/>
      </tp>
      <tp t="s">
        <v>#N/A Requesting Data...4258746545</v>
        <stp/>
        <stp>BDH|2236328075732536904</stp>
        <tr r="Z23" s="1"/>
        <tr r="Z8" s="3"/>
      </tp>
      <tp t="s">
        <v>#N/A Requesting Data...4284705405</v>
        <stp/>
        <stp>BDH|6911436772349904118</stp>
        <tr r="Z631" s="1"/>
      </tp>
      <tp t="s">
        <v>#N/A Requesting Data...4256695408</v>
        <stp/>
        <stp>BDH|6314287474626039896</stp>
        <tr r="Z314" s="1"/>
      </tp>
    </main>
    <main first="bloomberg.rtd">
      <tp>
        <v>63.95</v>
        <stp/>
        <stp>##V3_BDPV12</stp>
        <stp>MU US Equity</stp>
        <stp>LAST_PRICE</stp>
        <stp>[Crispin Spreadsheet.xlsx]OEI!R751C7</stp>
        <tr r="G751" s="1"/>
      </tp>
    </main>
    <main first="bofaddin.rtdserver">
      <tp t="s">
        <v>#N/A Requesting Data...4261165351</v>
        <stp/>
        <stp>BDH|9554739350385394327</stp>
        <tr r="Z830" s="1"/>
      </tp>
      <tp t="s">
        <v>#N/A Requesting Data...4260032613</v>
        <stp/>
        <stp>BDH|4425832429671050296</stp>
        <tr r="Z673" s="1"/>
      </tp>
      <tp t="s">
        <v>#N/A Requesting Data...4265084225</v>
        <stp/>
        <stp>BDH|7701971915540271235</stp>
        <tr r="Z378" s="1"/>
      </tp>
      <tp t="s">
        <v>#N/A Requesting Data...4290080454</v>
        <stp/>
        <stp>BDH|3213312264352640947</stp>
        <tr r="Z221" s="1"/>
      </tp>
      <tp t="s">
        <v>#N/A Requesting Data...4288437422</v>
        <stp/>
        <stp>BDH|5196868460020225600</stp>
        <tr r="Z482" s="1"/>
      </tp>
      <tp t="s">
        <v>#N/A Requesting Data...4294027097</v>
        <stp/>
        <stp>BDH|6358917736418102904</stp>
        <tr r="Z80" s="1"/>
      </tp>
    </main>
    <main first="bloomberg.rtd">
      <tp>
        <v>175.23</v>
        <stp/>
        <stp>##V3_BDPV12</stp>
        <stp>XGLD LN Equity</stp>
        <stp>PX_YEST_CLOSE</stp>
        <stp>[Crispin Spreadsheet.xlsx]SWAN!R155C6</stp>
        <tr r="F155" s="3"/>
      </tp>
      <tp t="s">
        <v>USD</v>
        <stp/>
        <stp>##V3_BDPV12</stp>
        <stp>ILMN US Equity</stp>
        <stp>CRNCY</stp>
        <stp>[Crispin Spreadsheet.xlsx]SWAN!R136C4</stp>
        <tr r="D136" s="3"/>
      </tp>
      <tp t="s">
        <v>EUR</v>
        <stp/>
        <stp>##V3_BDPV12</stp>
        <stp>ATC NA Equity</stp>
        <stp>CRNCY</stp>
        <stp>[Crispin Spreadsheet.xlsx]SWAN!R54C4</stp>
        <tr r="D54" s="3"/>
      </tp>
      <tp>
        <v>174.87</v>
        <stp/>
        <stp>##V3_BDPV12</stp>
        <stp>SGLD LN Equity</stp>
        <stp>PX_YEST_CLOSE</stp>
        <stp>[Crispin Spreadsheet.xlsx]SWAN!R165C6</stp>
        <tr r="F165" s="3"/>
      </tp>
      <tp>
        <v>6.98</v>
        <stp/>
        <stp>##V3_BDPV12</stp>
        <stp>KGC US Equity</stp>
        <stp>PX_YEST_CLOSE</stp>
        <stp>[Crispin Spreadsheet.xlsx]OPUS!R76C6</stp>
        <tr r="F76" s="6"/>
      </tp>
      <tp t="s">
        <v>ZAr</v>
        <stp/>
        <stp>##V3_BDPV12</stp>
        <stp>SSW SJ Equity</stp>
        <stp>CRNCY</stp>
        <stp>[Crispin Spreadsheet.xlsx]SWAN!R68C4</stp>
        <tr r="D68" s="3"/>
      </tp>
      <tp>
        <v>1081</v>
        <stp/>
        <stp>##V3_BDPV12</stp>
        <stp>III LN Equity</stp>
        <stp>PX_YEST_CLOSE</stp>
        <stp>[Crispin Spreadsheet.xlsx]ALEG!R41C6</stp>
        <tr r="F41" s="5"/>
      </tp>
      <tp t="s">
        <v>USD</v>
        <stp/>
        <stp>##V3_BDPV12</stp>
        <stp>BMA US Equity</stp>
        <stp>CRNCY</stp>
        <stp>[Crispin Spreadsheet.xlsx]ALEG!R66C4</stp>
        <tr r="D66" s="5"/>
      </tp>
      <tp>
        <v>307.70999999999998</v>
        <stp/>
        <stp>##V3_BDPV12</stp>
        <stp>CACC US Equity</stp>
        <stp>PX_YEST_CLOSE</stp>
        <stp>[Crispin Spreadsheet.xlsx]SWAN!R132C6</stp>
        <tr r="F132" s="3"/>
      </tp>
      <tp>
        <v>0.74950000000000006</v>
        <stp/>
        <stp>##V3_BDPV12</stp>
        <stp>USDGBP Curncy</stp>
        <stp>PX_YEST_CLOSE</stp>
        <stp>[Crispin Spreadsheet.xlsx]OEI!R884C30</stp>
        <tr r="AD884" s="1"/>
      </tp>
      <tp>
        <v>0.74950000000000006</v>
        <stp/>
        <stp>##V3_BDPV12</stp>
        <stp>USDGBP Curncy</stp>
        <stp>PX_YEST_CLOSE</stp>
        <stp>[Crispin Spreadsheet.xlsx]OEI!R879C30</stp>
        <tr r="AD879" s="1"/>
      </tp>
      <tp>
        <v>0.74950000000000006</v>
        <stp/>
        <stp>##V3_BDPV12</stp>
        <stp>USDGBP Curncy</stp>
        <stp>PX_YEST_CLOSE</stp>
        <stp>[Crispin Spreadsheet.xlsx]OEI!R878C30</stp>
        <tr r="AD878" s="1"/>
      </tp>
      <tp>
        <v>1</v>
        <stp/>
        <stp>##V3_BDPV12</stp>
        <stp>EURCHF Curncy</stp>
        <stp>QUOTE_FACTOR</stp>
        <stp>[Crispin Spreadsheet.xlsx]SWAN!R76C12</stp>
        <tr r="L76" s="3"/>
      </tp>
      <tp>
        <v>1</v>
        <stp/>
        <stp>##V3_BDPV12</stp>
        <stp>EURCHF Curncy</stp>
        <stp>QUOTE_FACTOR</stp>
        <stp>[Crispin Spreadsheet.xlsx]SWAN!R77C12</stp>
        <tr r="L77" s="3"/>
      </tp>
      <tp>
        <v>1</v>
        <stp/>
        <stp>##V3_BDPV12</stp>
        <stp>EURCHF Curncy</stp>
        <stp>QUOTE_FACTOR</stp>
        <stp>[Crispin Spreadsheet.xlsx]SWAN!R75C12</stp>
        <tr r="L75" s="3"/>
      </tp>
      <tp t="s">
        <v>GBP</v>
        <stp/>
        <stp>##V3_BDPV12</stp>
        <stp>GB00BMBL1F74 Govt</stp>
        <stp>CRNCY</stp>
        <stp>[Crispin Spreadsheet.xlsx]OEI!R845C4</stp>
        <tr r="D845" s="1"/>
      </tp>
      <tp>
        <v>48.5</v>
        <stp/>
        <stp>##V3_BDPV12</stp>
        <stp>COLR BB Equity</stp>
        <stp>LAST_PRICE</stp>
        <stp>[Crispin Spreadsheet.xlsx]OEI!R37C7</stp>
        <tr r="G37" s="1"/>
      </tp>
      <tp t="s">
        <v>EUR</v>
        <stp/>
        <stp>##V3_BDPV12</stp>
        <stp>MT NA Equity</stp>
        <stp>CRNCY</stp>
        <stp>[Crispin Spreadsheet.xlsx]ALEG!R26C4</stp>
        <tr r="D26" s="5"/>
      </tp>
      <tp>
        <v>3505</v>
        <stp/>
        <stp>##V3_BDPV12</stp>
        <stp>VGA Index</stp>
        <stp>PX_YEST_CLOSE</stp>
        <stp>[Crispin Spreadsheet.xlsx]OEI!R85C6</stp>
        <tr r="F85" s="1"/>
      </tp>
    </main>
    <main first="bofaddin.rtdserver">
      <tp t="s">
        <v>#N/A Requesting Data...312491942</v>
        <stp/>
        <stp>BDH|1044448023259805056</stp>
        <tr r="Z313" s="1"/>
      </tp>
      <tp t="s">
        <v>#N/A Requesting Data...2138036153</v>
        <stp/>
        <stp>BDH|9334601672173395581</stp>
        <tr r="Z102" s="1"/>
      </tp>
      <tp t="s">
        <v>#N/A Requesting Data...3892150564</v>
        <stp/>
        <stp>BDH|1993923513955117226</stp>
        <tr r="Z292" s="1"/>
      </tp>
      <tp t="s">
        <v>#N/A Requesting Data...1611416104</v>
        <stp/>
        <stp>BDH|1331281487237280264</stp>
        <tr r="Z829" s="1"/>
      </tp>
      <tp t="s">
        <v>#N/A Requesting Data...2172087246</v>
        <stp/>
        <stp>BDH|7165686369909849002</stp>
        <tr r="Z480" s="1"/>
      </tp>
      <tp t="s">
        <v>#N/A Requesting Data...2109202151</v>
        <stp/>
        <stp>BDH|3866394893645930221</stp>
        <tr r="Z460" s="1"/>
      </tp>
      <tp t="s">
        <v>#N/A Requesting Data...1411058615</v>
        <stp/>
        <stp>BDH|5367881373964925083</stp>
        <tr r="Z167" s="1"/>
      </tp>
      <tp t="s">
        <v>#N/A Requesting Data...2302949759</v>
        <stp/>
        <stp>BDH|5950801650421673707</stp>
        <tr r="Z326" s="1"/>
      </tp>
      <tp t="s">
        <v>#N/A Requesting Data...912929276</v>
        <stp/>
        <stp>BDH|1899049008799910625</stp>
        <tr r="Z462" s="1"/>
      </tp>
      <tp t="s">
        <v>#N/A Requesting Data...2103413634</v>
        <stp/>
        <stp>BDH|3575177548300018876</stp>
        <tr r="Z742" s="1"/>
      </tp>
    </main>
    <main first="bloomberg.rtd">
      <tp>
        <v>6.94</v>
        <stp/>
        <stp>##V3_BDPV12</stp>
        <stp>EURN BB Equity</stp>
        <stp>LAST_PRICE</stp>
        <stp>[Crispin Spreadsheet.xlsx]OPUS!R6C7</stp>
        <tr r="G6" s="6"/>
      </tp>
    </main>
    <main first="bofaddin.rtdserver">
      <tp t="s">
        <v>#N/A Requesting Data...411930538</v>
        <stp/>
        <stp>BDH|9480504280288607208</stp>
        <tr r="Z35" s="1"/>
      </tp>
      <tp t="s">
        <v>#N/A Requesting Data...3348795057</v>
        <stp/>
        <stp>BDH|5675749376292688917</stp>
        <tr r="Z158" s="1"/>
      </tp>
      <tp t="s">
        <v>#N/A Requesting Data...3548484708</v>
        <stp/>
        <stp>BDH|7368668001899420600</stp>
        <tr r="Z97" s="1"/>
      </tp>
      <tp t="s">
        <v>#N/A Requesting Data...2469451523</v>
        <stp/>
        <stp>BDH|9568573549754240286</stp>
        <tr r="Z403" s="1"/>
      </tp>
      <tp t="s">
        <v>#N/A Requesting Data...1265146482</v>
        <stp/>
        <stp>BDH|8713782826477163494</stp>
        <tr r="Z186" s="1"/>
      </tp>
      <tp t="s">
        <v>#N/A Requesting Data...1109804593</v>
        <stp/>
        <stp>BDH|6524558089214605193</stp>
        <tr r="Z391" s="1"/>
      </tp>
    </main>
    <main first="bloomberg.rtd">
      <tp>
        <v>202.9</v>
        <stp/>
        <stp>##V3_BDPV12</stp>
        <stp>SQ US Equity</stp>
        <stp>LAST_PRICE</stp>
        <stp>[Crispin Spreadsheet.xlsx]OEI!R786C7</stp>
        <tr r="G786" s="1"/>
      </tp>
      <tp>
        <v>31.03</v>
        <stp/>
        <stp>##V3_BDPV12</stp>
        <stp>WW US Equity</stp>
        <stp>LAST_PRICE</stp>
        <stp>[Crispin Spreadsheet.xlsx]OEI!R810C7</stp>
        <tr r="G810" s="1"/>
      </tp>
      <tp>
        <v>37.299999999999997</v>
        <stp/>
        <stp>##V3_BDPV12</stp>
        <stp>FP FP Equity</stp>
        <stp>LAST_PRICE</stp>
        <stp>[Crispin Spreadsheet.xlsx]OEI!R137C7</stp>
        <tr r="G137" s="1"/>
      </tp>
      <tp>
        <v>303.7</v>
        <stp/>
        <stp>##V3_BDPV12</stp>
        <stp>OR FP Equity</stp>
        <stp>LAST_PRICE</stp>
        <stp>[Crispin Spreadsheet.xlsx]OEI!R115C7</stp>
        <tr r="G115" s="1"/>
      </tp>
    </main>
    <main first="bofaddin.rtdserver">
      <tp t="s">
        <v>#N/A Requesting Data...1207320564</v>
        <stp/>
        <stp>BDH|4639241849749563594</stp>
        <tr r="V46" s="5"/>
        <tr r="V49" s="8"/>
        <tr r="Z569" s="1"/>
        <tr r="V43" s="7"/>
        <tr r="V53" s="6"/>
        <tr r="Z91" s="3"/>
      </tp>
      <tp t="s">
        <v>#N/A Requesting Data...1668341104</v>
        <stp/>
        <stp>BDH|2766039731379380629</stp>
        <tr r="Z26" s="1"/>
      </tp>
      <tp t="s">
        <v>#N/A Requesting Data...3701698319</v>
        <stp/>
        <stp>BDH|4208024454918022710</stp>
        <tr r="Z760" s="1"/>
      </tp>
    </main>
    <main first="bloomberg.rtd">
      <tp>
        <v>38.69</v>
        <stp/>
        <stp>##V3_BDPV12</stp>
        <stp>UMI BB Equity</stp>
        <stp>PX_YEST_CLOSE</stp>
        <stp>[Crispin Spreadsheet.xlsx]SWAN!R13C6</stp>
        <tr r="F13" s="3"/>
      </tp>
      <tp>
        <v>140.30000000000001</v>
        <stp/>
        <stp>##V3_BDPV12</stp>
        <stp>MKS LN Equity</stp>
        <stp>PX_YEST_CLOSE</stp>
        <stp>[Crispin Spreadsheet.xlsx]FDXC!R54C6</stp>
        <tr r="F54" s="8"/>
      </tp>
      <tp t="s">
        <v>GBp</v>
        <stp/>
        <stp>##V3_BDPV12</stp>
        <stp>III LN Equity</stp>
        <stp>CRNCY</stp>
        <stp>[Crispin Spreadsheet.xlsx]OPUS!R48C4</stp>
        <tr r="D48" s="6"/>
      </tp>
      <tp t="s">
        <v>GBp</v>
        <stp/>
        <stp>##V3_BDPV12</stp>
        <stp>JSE LN Equity</stp>
        <stp>CRNCY</stp>
        <stp>[Crispin Spreadsheet.xlsx]FDXC!R52C4</stp>
        <tr r="D52" s="8"/>
      </tp>
      <tp t="s">
        <v>USD</v>
        <stp/>
        <stp>##V3_BDPV12</stp>
        <stp>SNE US Equity</stp>
        <stp>CRNCY</stp>
        <stp>[Crispin Spreadsheet.xlsx]FDXC!R72C4</stp>
        <tr r="D72" s="8"/>
      </tp>
      <tp t="s">
        <v>USD</v>
        <stp/>
        <stp>##V3_BDPV12</stp>
        <stp>TWLO US Equity</stp>
        <stp>CRNCY</stp>
        <stp>[Crispin Spreadsheet.xlsx]SWAN!R144C4</stp>
        <tr r="D144" s="3"/>
      </tp>
      <tp t="s">
        <v>GBp</v>
        <stp/>
        <stp>##V3_BDPV12</stp>
        <stp>SRP LN Equity</stp>
        <stp>CRNCY</stp>
        <stp>[Crispin Spreadsheet.xlsx]SWAN!R115C4</stp>
        <tr r="D115" s="3"/>
      </tp>
      <tp t="s">
        <v>GBp</v>
        <stp/>
        <stp>##V3_BDPV12</stp>
        <stp>DC/ LN Equity</stp>
        <stp>CRNCY</stp>
        <stp>[Crispin Spreadsheet.xlsx]OPUS!R52C4</stp>
        <tr r="D52" s="6"/>
      </tp>
      <tp>
        <v>92.837999999999994</v>
        <stp/>
        <stp>##V3_BDPV12</stp>
        <stp>GB00BMBL1F74 Govt</stp>
        <stp>PX_YEST_CLOSE</stp>
        <stp>[Crispin Spreadsheet.xlsx]GILT!R7C6</stp>
        <tr r="F7" s="4"/>
      </tp>
      <tp t="s">
        <v>GBP</v>
        <stp/>
        <stp>##V3_BDPV12</stp>
        <stp>GB00BMBL1D50 Govt</stp>
        <stp>CRNCY</stp>
        <stp>[Crispin Spreadsheet.xlsx]OEI!R844C4</stp>
        <tr r="D844" s="1"/>
      </tp>
      <tp t="s">
        <v>EUR</v>
        <stp/>
        <stp>##V3_BDPV12</stp>
        <stp>IF IM Equity</stp>
        <stp>CRNCY</stp>
        <stp>[Crispin Spreadsheet.xlsx]SWAN!R44C4</stp>
        <tr r="D44" s="3"/>
      </tp>
    </main>
    <main first="bofaddin.rtdserver">
      <tp t="s">
        <v>#N/A Requesting Data...2970022298</v>
        <stp/>
        <stp>BDH|3802903315402389646</stp>
        <tr r="Z553" s="1"/>
        <tr r="Z104" s="3"/>
      </tp>
      <tp t="s">
        <v>#N/A Requesting Data...1219435753</v>
        <stp/>
        <stp>BDH|9526223429963054562</stp>
        <tr r="Z729" s="1"/>
      </tp>
      <tp t="s">
        <v>#N/A Requesting Data...1575331609</v>
        <stp/>
        <stp>BDH|9171386837000695606</stp>
        <tr r="Z335" s="1"/>
      </tp>
      <tp t="s">
        <v>#N/A Requesting Data...564692462</v>
        <stp/>
        <stp>BDH|3132549188042220305</stp>
        <tr r="Z718" s="1"/>
      </tp>
      <tp t="s">
        <v>#N/A Requesting Data...1934347374</v>
        <stp/>
        <stp>BDH|9103077234151461444</stp>
        <tr r="Z22" s="1"/>
        <tr r="Z7" s="3"/>
      </tp>
      <tp t="s">
        <v>#N/A Requesting Data...2089729685</v>
        <stp/>
        <stp>BDH|7193814256994531113</stp>
        <tr r="Z162" s="1"/>
      </tp>
      <tp t="s">
        <v>#N/A Requesting Data...986598994</v>
        <stp/>
        <stp>BDH|1241488828200605872</stp>
        <tr r="Z700" s="1"/>
      </tp>
      <tp t="s">
        <v>#N/A Requesting Data...3237129951</v>
        <stp/>
        <stp>BDH|8677612377874376237</stp>
        <tr r="Z766" s="1"/>
      </tp>
      <tp t="s">
        <v>#N/A Requesting Data...3766083343</v>
        <stp/>
        <stp>BDH|2000708413749012256</stp>
        <tr r="Z670" s="1"/>
      </tp>
    </main>
    <main first="bloomberg.rtd">
      <tp>
        <v>71.3</v>
        <stp/>
        <stp>##V3_BDPV12</stp>
        <stp>LR FP Equity</stp>
        <stp>LAST_PRICE</stp>
        <stp>[Crispin Spreadsheet.xlsx]OEI!R114C7</stp>
        <tr r="G114" s="1"/>
      </tp>
    </main>
    <main first="bofaddin.rtdserver">
      <tp t="s">
        <v>#N/A Requesting Data...1191231326</v>
        <stp/>
        <stp>BDH|1472727572777576968</stp>
        <tr r="Z68" s="1"/>
      </tp>
      <tp t="s">
        <v>#N/A Requesting Data...819942962</v>
        <stp/>
        <stp>BDH|4075968745193004576</stp>
        <tr r="V69" s="5"/>
        <tr r="V71" s="8"/>
        <tr r="V62" s="7"/>
        <tr r="V77" s="6"/>
      </tp>
      <tp t="s">
        <v>#N/A Requesting Data...3004385389</v>
        <stp/>
        <stp>BDH|7337114713111335973</stp>
        <tr r="Z217" s="1"/>
      </tp>
    </main>
    <main first="bloomberg.rtd">
      <tp t="s">
        <v>CAD</v>
        <stp/>
        <stp>##V3_BDPV12</stp>
        <stp>ABX CN Equity</stp>
        <stp>CRNCY</stp>
        <stp>[Crispin Spreadsheet.xlsx]OPUS!R12C4</stp>
        <tr r="D12" s="6"/>
      </tp>
      <tp t="s">
        <v>USD</v>
        <stp/>
        <stp>##V3_BDPV12</stp>
        <stp>GOGO US Equity</stp>
        <stp>CRNCY</stp>
        <stp>[Crispin Spreadsheet.xlsx]SWAN!R135C4</stp>
        <tr r="D135" s="3"/>
      </tp>
      <tp>
        <v>168.66</v>
        <stp/>
        <stp>##V3_BDPV12</stp>
        <stp>GBS LN Equity</stp>
        <stp>PX_YEST_CLOSE</stp>
        <stp>[Crispin Spreadsheet.xlsx]ALEG!R48C6</stp>
        <tr r="F48" s="5"/>
      </tp>
      <tp>
        <v>555.38</v>
        <stp/>
        <stp>##V3_BDPV12</stp>
        <stp>TSLA US Equity</stp>
        <stp>PX_YEST_CLOSE</stp>
        <stp>[Crispin Spreadsheet.xlsx]SWAN!R142C6</stp>
        <tr r="F142" s="3"/>
      </tp>
      <tp>
        <v>124</v>
        <stp/>
        <stp>##V3_BDPV12</stp>
        <stp>GNC LN Equity</stp>
        <stp>PX_YEST_CLOSE</stp>
        <stp>[Crispin Spreadsheet.xlsx]FDXC!R50C6</stp>
        <tr r="F50" s="8"/>
      </tp>
      <tp t="s">
        <v>GBp</v>
        <stp/>
        <stp>##V3_BDPV12</stp>
        <stp>MKS LN Equity</stp>
        <stp>CRNCY</stp>
        <stp>[Crispin Spreadsheet.xlsx]SWAN!R107C4</stp>
        <tr r="D107" s="3"/>
      </tp>
      <tp t="s">
        <v>HKD</v>
        <stp/>
        <stp>##V3_BDPV12</stp>
        <stp>656 HK Equity</stp>
        <stp>CRNCY</stp>
        <stp>[Crispin Spreadsheet.xlsx]OEI!R212C4</stp>
        <tr r="D212" s="1"/>
      </tp>
      <tp>
        <v>121.45</v>
        <stp/>
        <stp>##V3_BDPV12</stp>
        <stp>EMG LN Equity</stp>
        <stp>PX_YEST_CLOSE</stp>
        <stp>[Crispin Spreadsheet.xlsx]FDXC!R53C6</stp>
        <tr r="F53" s="8"/>
      </tp>
      <tp>
        <v>1</v>
        <stp/>
        <stp>##V3_BDPV12</stp>
        <stp>EURUSD Curncy</stp>
        <stp>QUOTE_FACTOR</stp>
        <stp>[Crispin Spreadsheet.xlsx]SWAN!R63C12</stp>
        <tr r="L63" s="3"/>
      </tp>
      <tp>
        <v>1</v>
        <stp/>
        <stp>##V3_BDPV12</stp>
        <stp>EURUSD Curncy</stp>
        <stp>QUOTE_FACTOR</stp>
        <stp>[Crispin Spreadsheet.xlsx]SWAN!R37C12</stp>
        <tr r="L37" s="3"/>
      </tp>
      <tp>
        <v>1</v>
        <stp/>
        <stp>##V3_BDPV12</stp>
        <stp>EURCAD Curncy</stp>
        <stp>QUOTE_FACTOR</stp>
        <stp>[Crispin Spreadsheet.xlsx]SWAN!R19C12</stp>
        <tr r="L19" s="3"/>
      </tp>
      <tp>
        <v>1</v>
        <stp/>
        <stp>##V3_BDPV12</stp>
        <stp>EURCAD Curncy</stp>
        <stp>QUOTE_FACTOR</stp>
        <stp>[Crispin Spreadsheet.xlsx]SWAN!R20C12</stp>
        <tr r="L20" s="3"/>
      </tp>
      <tp>
        <v>88.596999999999994</v>
        <stp/>
        <stp>##V3_BDPV12</stp>
        <stp>GB00BMBL1D50 Govt</stp>
        <stp>PX_YEST_CLOSE</stp>
        <stp>[Crispin Spreadsheet.xlsx]GILT!R6C6</stp>
        <tr r="F6" s="4"/>
      </tp>
      <tp>
        <v>30</v>
        <stp/>
        <stp>##V3_BDPV12</stp>
        <stp>TUNG LN Equity</stp>
        <stp>LAST_PRICE</stp>
        <stp>[Crispin Spreadsheet.xlsx]OPE!R57C7</stp>
        <tr r="G57" s="7"/>
      </tp>
    </main>
    <main first="bofaddin.rtdserver">
      <tp t="s">
        <v>#N/A Requesting Data...3227140510</v>
        <stp/>
        <stp>BDH|45815142679445790</stp>
        <tr r="Z92" s="1"/>
        <tr r="V12" s="7"/>
      </tp>
    </main>
    <main first="bofaddin.rtdserver">
      <tp t="s">
        <v>#N/A Requesting Data...2999351601</v>
        <stp/>
        <stp>BDH|43485417896448130</stp>
        <tr r="Z346" s="1"/>
      </tp>
      <tp t="s">
        <v>#N/A Requesting Data...867222308</v>
        <stp/>
        <stp>BDH|3921598529609082537</stp>
        <tr r="Z648" s="1"/>
      </tp>
      <tp t="s">
        <v>#N/A Requesting Data...3023793144</v>
        <stp/>
        <stp>BDH|8674803206341243987</stp>
        <tr r="Z776" s="1"/>
      </tp>
      <tp t="s">
        <v>#N/A Requesting Data...2144932386</v>
        <stp/>
        <stp>BDH|5520084316509149514</stp>
        <tr r="Z629" s="1"/>
        <tr r="Z119" s="3"/>
      </tp>
      <tp t="s">
        <v>#N/A Requesting Data...3056139202</v>
        <stp/>
        <stp>BDH|8851521275240063249</stp>
        <tr r="V31" s="5"/>
        <tr r="V34" s="8"/>
        <tr r="Z344" s="1"/>
        <tr r="V31" s="7"/>
        <tr r="V38" s="6"/>
      </tp>
      <tp t="s">
        <v>#N/A Requesting Data...929867564</v>
        <stp/>
        <stp>BDH|3163338891508148996</stp>
        <tr r="Z645" s="1"/>
      </tp>
      <tp t="s">
        <v>#N/A Requesting Data...820449736</v>
        <stp/>
        <stp>BDH|8994147362316410107</stp>
        <tr r="Z141" s="1"/>
      </tp>
      <tp t="s">
        <v>#N/A Requesting Data...955134190</v>
        <stp/>
        <stp>BDH|5331835220856365185</stp>
        <tr r="Z143" s="1"/>
      </tp>
      <tp t="s">
        <v>#N/A Requesting Data...2729195546</v>
        <stp/>
        <stp>BDH|6660784472866481801</stp>
        <tr r="Z596" s="1"/>
      </tp>
      <tp t="s">
        <v>#N/A Requesting Data...3092214263</v>
        <stp/>
        <stp>BDH|9505997595134284533</stp>
        <tr r="V18" s="5"/>
        <tr r="V21" s="8"/>
        <tr r="Z244" s="1"/>
        <tr r="V18" s="7"/>
        <tr r="V25" s="6"/>
        <tr r="Z45" s="3"/>
      </tp>
      <tp t="s">
        <v>#N/A Requesting Data...3321272751</v>
        <stp/>
        <stp>BDH|4494311693367025194</stp>
        <tr r="Z231" s="1"/>
        <tr r="Z40" s="3"/>
      </tp>
      <tp t="s">
        <v>#N/A Requesting Data...3841375557</v>
        <stp/>
        <stp>BDH|3773387076597382864</stp>
        <tr r="Z763" s="1"/>
      </tp>
      <tp t="s">
        <v>#N/A Requesting Data...2396780167</v>
        <stp/>
        <stp>BDH|8125403889904736837</stp>
        <tr r="Z43" s="1"/>
        <tr r="Z13" s="3"/>
      </tp>
      <tp t="s">
        <v>#N/A Requesting Data...4119095609</v>
        <stp/>
        <stp>BDH|1391111790483236221</stp>
        <tr r="Z136" s="1"/>
      </tp>
      <tp t="s">
        <v>#N/A Requesting Data...1234708864</v>
        <stp/>
        <stp>BDH|3185885036920850047</stp>
        <tr r="Z89" s="1"/>
      </tp>
      <tp t="s">
        <v>#N/A Requesting Data...1497227735</v>
        <stp/>
        <stp>BDH|4567645275405786809</stp>
        <tr r="Z129" s="1"/>
      </tp>
      <tp t="s">
        <v>#N/A Requesting Data...4235460191</v>
        <stp/>
        <stp>BDH|8361048841523795724</stp>
        <tr r="Z846" s="1"/>
        <tr r="Z168" s="3"/>
      </tp>
      <tp t="s">
        <v>#N/A Requesting Data...2986169775</v>
        <stp/>
        <stp>BDH|9479114214461886083</stp>
        <tr r="Z317" s="1"/>
      </tp>
      <tp t="s">
        <v>#N/A Requesting Data...4222700444</v>
        <stp/>
        <stp>BDH|5142121805359509550</stp>
        <tr r="Z639" s="1"/>
      </tp>
      <tp t="s">
        <v>#N/A Requesting Data...946129278</v>
        <stp/>
        <stp>BDH|7301313131767735833</stp>
        <tr r="Z712" s="1"/>
      </tp>
      <tp t="s">
        <v>#N/A Requesting Data...3631651512</v>
        <stp/>
        <stp>BDH|5954781309018874247</stp>
        <tr r="Z119" s="1"/>
      </tp>
      <tp t="s">
        <v>#N/A Requesting Data...2254843046</v>
        <stp/>
        <stp>BDH|8316339758725507396</stp>
        <tr r="Z434" s="1"/>
      </tp>
      <tp t="s">
        <v>#N/A Requesting Data...1035246738</v>
        <stp/>
        <stp>BDH|5926299025834034918</stp>
        <tr r="Z745" s="1"/>
      </tp>
      <tp t="s">
        <v>#N/A Requesting Data...3115330029</v>
        <stp/>
        <stp>BDH|7588666192541729139</stp>
        <tr r="Z109" s="1"/>
      </tp>
      <tp t="s">
        <v>#N/A Requesting Data...2306456951</v>
        <stp/>
        <stp>BDH|2920590884095628277</stp>
        <tr r="Z497" s="1"/>
        <tr r="Z89" s="3"/>
      </tp>
    </main>
    <main first="bloomberg.rtd">
      <tp t="s">
        <v>USD</v>
        <stp/>
        <stp>##V3_BDPV12</stp>
        <stp>IGLN LN Equity</stp>
        <stp>CRNCY</stp>
        <stp>[Crispin Spreadsheet.xlsx]SWAN!R163C4</stp>
        <tr r="D163" s="3"/>
      </tp>
      <tp>
        <v>1.1873</v>
        <stp/>
        <stp>##V3_BDPV12</stp>
        <stp>EURUSD Curncy</stp>
        <stp>PX_YEST_CLOSE</stp>
        <stp>[Crispin Spreadsheet.xlsx]OPE!R45C26</stp>
        <tr r="Z45" s="7"/>
      </tp>
      <tp>
        <v>1.1873</v>
        <stp/>
        <stp>##V3_BDPV12</stp>
        <stp>EURUSD Curncy</stp>
        <stp>PX_YEST_CLOSE</stp>
        <stp>[Crispin Spreadsheet.xlsx]OPE!R49C26</stp>
        <tr r="Z49" s="7"/>
      </tp>
      <tp>
        <v>1.1873</v>
        <stp/>
        <stp>##V3_BDPV12</stp>
        <stp>EURUSD Curncy</stp>
        <stp>PX_YEST_CLOSE</stp>
        <stp>[Crispin Spreadsheet.xlsx]OPE!R62C26</stp>
        <tr r="Z62" s="7"/>
      </tp>
      <tp>
        <v>1.1873</v>
        <stp/>
        <stp>##V3_BDPV12</stp>
        <stp>EURUSD Curncy</stp>
        <stp>PX_YEST_CLOSE</stp>
        <stp>[Crispin Spreadsheet.xlsx]OPE!R61C26</stp>
        <tr r="Z61" s="7"/>
      </tp>
      <tp>
        <v>1.6166400000000001</v>
        <stp/>
        <stp>##V3_BDPV12</stp>
        <stp>EURAUD Curncy</stp>
        <stp>PX_YEST_CLOSE</stp>
        <stp>[Crispin Spreadsheet.xlsx]OEI!R24C30</stp>
        <tr r="AD24" s="1"/>
      </tp>
      <tp>
        <v>1.6166400000000001</v>
        <stp/>
        <stp>##V3_BDPV12</stp>
        <stp>EURAUD Curncy</stp>
        <stp>PX_YEST_CLOSE</stp>
        <stp>[Crispin Spreadsheet.xlsx]OEI!R25C30</stp>
        <tr r="AD25" s="1"/>
      </tp>
      <tp>
        <v>1.6166400000000001</v>
        <stp/>
        <stp>##V3_BDPV12</stp>
        <stp>EURAUD Curncy</stp>
        <stp>PX_YEST_CLOSE</stp>
        <stp>[Crispin Spreadsheet.xlsx]OEI!R26C30</stp>
        <tr r="AD26" s="1"/>
      </tp>
      <tp>
        <v>1.6166400000000001</v>
        <stp/>
        <stp>##V3_BDPV12</stp>
        <stp>EURAUD Curncy</stp>
        <stp>PX_YEST_CLOSE</stp>
        <stp>[Crispin Spreadsheet.xlsx]OEI!R27C30</stp>
        <tr r="AD27" s="1"/>
      </tp>
      <tp>
        <v>1.6166400000000001</v>
        <stp/>
        <stp>##V3_BDPV12</stp>
        <stp>EURAUD Curncy</stp>
        <stp>PX_YEST_CLOSE</stp>
        <stp>[Crispin Spreadsheet.xlsx]OEI!R20C30</stp>
        <tr r="AD20" s="1"/>
      </tp>
      <tp>
        <v>1.6166400000000001</v>
        <stp/>
        <stp>##V3_BDPV12</stp>
        <stp>EURAUD Curncy</stp>
        <stp>PX_YEST_CLOSE</stp>
        <stp>[Crispin Spreadsheet.xlsx]OEI!R21C30</stp>
        <tr r="AD21" s="1"/>
      </tp>
      <tp>
        <v>1.6166400000000001</v>
        <stp/>
        <stp>##V3_BDPV12</stp>
        <stp>EURAUD Curncy</stp>
        <stp>PX_YEST_CLOSE</stp>
        <stp>[Crispin Spreadsheet.xlsx]OEI!R22C30</stp>
        <tr r="AD22" s="1"/>
      </tp>
      <tp>
        <v>1.6166400000000001</v>
        <stp/>
        <stp>##V3_BDPV12</stp>
        <stp>EURAUD Curncy</stp>
        <stp>PX_YEST_CLOSE</stp>
        <stp>[Crispin Spreadsheet.xlsx]OEI!R23C30</stp>
        <tr r="AD23" s="1"/>
      </tp>
      <tp>
        <v>1.6166400000000001</v>
        <stp/>
        <stp>##V3_BDPV12</stp>
        <stp>EURAUD Curncy</stp>
        <stp>PX_YEST_CLOSE</stp>
        <stp>[Crispin Spreadsheet.xlsx]OEI!R18C30</stp>
        <tr r="AD18" s="1"/>
      </tp>
      <tp>
        <v>1.6166400000000001</v>
        <stp/>
        <stp>##V3_BDPV12</stp>
        <stp>EURAUD Curncy</stp>
        <stp>PX_YEST_CLOSE</stp>
        <stp>[Crispin Spreadsheet.xlsx]OEI!R19C30</stp>
        <tr r="AD19" s="1"/>
      </tp>
      <tp>
        <v>1.6166400000000001</v>
        <stp/>
        <stp>##V3_BDPV12</stp>
        <stp>EURAUD Curncy</stp>
        <stp>PX_YEST_CLOSE</stp>
        <stp>[Crispin Spreadsheet.xlsx]OEI!R15C30</stp>
        <tr r="AD15" s="1"/>
      </tp>
      <tp>
        <v>1.6166400000000001</v>
        <stp/>
        <stp>##V3_BDPV12</stp>
        <stp>EURAUD Curncy</stp>
        <stp>PX_YEST_CLOSE</stp>
        <stp>[Crispin Spreadsheet.xlsx]OEI!R16C30</stp>
        <tr r="AD16" s="1"/>
      </tp>
      <tp>
        <v>1.6166400000000001</v>
        <stp/>
        <stp>##V3_BDPV12</stp>
        <stp>EURAUD Curncy</stp>
        <stp>PX_YEST_CLOSE</stp>
        <stp>[Crispin Spreadsheet.xlsx]OEI!R17C30</stp>
        <tr r="AD17" s="1"/>
      </tp>
      <tp>
        <v>1.5465100000000001</v>
        <stp/>
        <stp>##V3_BDPV12</stp>
        <stp>EURCAD Curncy</stp>
        <stp>PX_YEST_CLOSE</stp>
        <stp>[Crispin Spreadsheet.xlsx]OEI!R58C30</stp>
        <tr r="AD58" s="1"/>
      </tp>
      <tp>
        <v>1.5465100000000001</v>
        <stp/>
        <stp>##V3_BDPV12</stp>
        <stp>EURCAD Curncy</stp>
        <stp>PX_YEST_CLOSE</stp>
        <stp>[Crispin Spreadsheet.xlsx]OEI!R50C30</stp>
        <tr r="AD50" s="1"/>
      </tp>
      <tp>
        <v>1.5465100000000001</v>
        <stp/>
        <stp>##V3_BDPV12</stp>
        <stp>EURCAD Curncy</stp>
        <stp>PX_YEST_CLOSE</stp>
        <stp>[Crispin Spreadsheet.xlsx]OEI!R51C30</stp>
        <tr r="AD51" s="1"/>
      </tp>
      <tp>
        <v>1.5465100000000001</v>
        <stp/>
        <stp>##V3_BDPV12</stp>
        <stp>EURCAD Curncy</stp>
        <stp>PX_YEST_CLOSE</stp>
        <stp>[Crispin Spreadsheet.xlsx]OEI!R52C30</stp>
        <tr r="AD52" s="1"/>
      </tp>
      <tp>
        <v>1.5465100000000001</v>
        <stp/>
        <stp>##V3_BDPV12</stp>
        <stp>EURCAD Curncy</stp>
        <stp>PX_YEST_CLOSE</stp>
        <stp>[Crispin Spreadsheet.xlsx]OEI!R53C30</stp>
        <tr r="AD53" s="1"/>
      </tp>
      <tp>
        <v>1.5465100000000001</v>
        <stp/>
        <stp>##V3_BDPV12</stp>
        <stp>EURCAD Curncy</stp>
        <stp>PX_YEST_CLOSE</stp>
        <stp>[Crispin Spreadsheet.xlsx]OEI!R54C30</stp>
        <tr r="AD54" s="1"/>
      </tp>
      <tp>
        <v>1.5465100000000001</v>
        <stp/>
        <stp>##V3_BDPV12</stp>
        <stp>EURCAD Curncy</stp>
        <stp>PX_YEST_CLOSE</stp>
        <stp>[Crispin Spreadsheet.xlsx]OEI!R55C30</stp>
        <tr r="AD55" s="1"/>
      </tp>
      <tp>
        <v>1.5465100000000001</v>
        <stp/>
        <stp>##V3_BDPV12</stp>
        <stp>EURCAD Curncy</stp>
        <stp>PX_YEST_CLOSE</stp>
        <stp>[Crispin Spreadsheet.xlsx]OEI!R56C30</stp>
        <tr r="AD56" s="1"/>
      </tp>
      <tp>
        <v>1.5465100000000001</v>
        <stp/>
        <stp>##V3_BDPV12</stp>
        <stp>EURCAD Curncy</stp>
        <stp>PX_YEST_CLOSE</stp>
        <stp>[Crispin Spreadsheet.xlsx]OEI!R57C30</stp>
        <tr r="AD57" s="1"/>
      </tp>
      <tp t="s">
        <v>USD</v>
        <stp/>
        <stp>##V3_BDPV12</stp>
        <stp>EURN US Equity</stp>
        <stp>CRNCY</stp>
        <stp>[Crispin Spreadsheet.xlsx]SWAN!R133C4</stp>
        <tr r="D133" s="3"/>
      </tp>
      <tp t="s">
        <v>USD</v>
        <stp/>
        <stp>##V3_BDPV12</stp>
        <stp>GBS LN Equity</stp>
        <stp>CRNCY</stp>
        <stp>[Crispin Spreadsheet.xlsx]OPUS!R55C4</stp>
        <tr r="D55" s="6"/>
      </tp>
      <tp>
        <v>67.55</v>
        <stp/>
        <stp>##V3_BDPV12</stp>
        <stp>ERF FP Equity</stp>
        <stp>PX_YEST_CLOSE</stp>
        <stp>[Crispin Spreadsheet.xlsx]SWAN!R28C6</stp>
        <tr r="F28" s="3"/>
      </tp>
      <tp>
        <v>29.15</v>
        <stp/>
        <stp>##V3_BDPV12</stp>
        <stp>TCS LI Equity</stp>
        <stp>PX_YEST_CLOSE</stp>
        <stp>[Crispin Spreadsheet.xlsx]ALEG!R59C6</stp>
        <tr r="F59" s="5"/>
      </tp>
      <tp t="s">
        <v>USD</v>
        <stp/>
        <stp>##V3_BDPV12</stp>
        <stp>SNE US Equity</stp>
        <stp>CRNCY</stp>
        <stp>[Crispin Spreadsheet.xlsx]ALEG!R70C4</stp>
        <tr r="D70" s="5"/>
      </tp>
      <tp>
        <v>125.32</v>
        <stp/>
        <stp>##V3_BDPV12</stp>
        <stp>VOD LN Equity</stp>
        <stp>PX_YEST_CLOSE</stp>
        <stp>[Crispin Spreadsheet.xlsx]ALEG!R62C6</stp>
        <tr r="F62" s="5"/>
      </tp>
      <tp t="s">
        <v>GBp</v>
        <stp/>
        <stp>##V3_BDPV12</stp>
        <stp>PDG LN Equity</stp>
        <stp>CRNCY</stp>
        <stp>[Crispin Spreadsheet.xlsx]OPUS!R63C4</stp>
        <tr r="D63" s="6"/>
      </tp>
      <tp>
        <v>35.76</v>
        <stp/>
        <stp>##V3_BDPV12</stp>
        <stp>SKG ID Equity</stp>
        <stp>PX_YEST_CLOSE</stp>
        <stp>[Crispin Spreadsheet.xlsx]FDXC!R18C6</stp>
        <tr r="F18" s="8"/>
      </tp>
      <tp t="s">
        <v>JPY</v>
        <stp/>
        <stp>##V3_BDPV12</stp>
        <stp>8001 JT Equity</stp>
        <stp>CRNCY</stp>
        <stp>[Crispin Spreadsheet.xlsx]OPE!R22C4</stp>
        <tr r="D22" s="7"/>
      </tp>
      <tp>
        <v>150.11340000000001</v>
        <stp/>
        <stp>##V3_BDPV12</stp>
        <stp>.AREQIMP G Index</stp>
        <stp>LAST_PRICE</stp>
        <stp>[Crispin Spreadsheet.xlsx]SWAN!R177C13</stp>
        <tr r="M177" s="3"/>
      </tp>
      <tp>
        <v>150.11340000000001</v>
        <stp/>
        <stp>##V3_BDPV12</stp>
        <stp>.AREQIMP G Index</stp>
        <stp>LAST_PRICE</stp>
        <stp>[Crispin Spreadsheet.xlsx]SWAN!R152C13</stp>
        <tr r="M152" s="3"/>
      </tp>
      <tp>
        <v>150.11340000000001</v>
        <stp/>
        <stp>##V3_BDPV12</stp>
        <stp>.AREQIMP G Index</stp>
        <stp>LAST_PRICE</stp>
        <stp>[Crispin Spreadsheet.xlsx]SWAN!R153C13</stp>
        <tr r="M153" s="3"/>
      </tp>
      <tp>
        <v>150.11340000000001</v>
        <stp/>
        <stp>##V3_BDPV12</stp>
        <stp>.AREQIMP G Index</stp>
        <stp>LAST_PRICE</stp>
        <stp>[Crispin Spreadsheet.xlsx]SWAN!R154C13</stp>
        <tr r="M154" s="3"/>
      </tp>
    </main>
    <main first="bofaddin.rtdserver">
      <tp t="s">
        <v>#N/A Requesting Data...1372443352</v>
        <stp/>
        <stp>BDH|3933467430615644831</stp>
        <tr r="Z765" s="1"/>
      </tp>
      <tp t="s">
        <v>#N/A Requesting Data...2756254371</v>
        <stp/>
        <stp>BDH|3526373284665478492</stp>
        <tr r="Z101" s="1"/>
      </tp>
      <tp t="s">
        <v>#N/A Requesting Data...2382806144</v>
        <stp/>
        <stp>BDH|4585774680992896025</stp>
        <tr r="Z688" s="1"/>
        <tr r="Z132" s="3"/>
      </tp>
      <tp t="s">
        <v>#N/A Requesting Data...1728657103</v>
        <stp/>
        <stp>BDH|2231624096123757783</stp>
        <tr r="Z780" s="1"/>
      </tp>
      <tp t="s">
        <v>#N/A Requesting Data...4031058561</v>
        <stp/>
        <stp>BDH|7752190034328763447</stp>
        <tr r="Z219" s="1"/>
      </tp>
      <tp t="s">
        <v>#N/A Requesting Data...3409718071</v>
        <stp/>
        <stp>BDH|7902833364959347936</stp>
        <tr r="Z371" s="1"/>
        <tr r="Z67" s="3"/>
      </tp>
      <tp t="s">
        <v>#N/A Requesting Data...3580143309</v>
        <stp/>
        <stp>BDH|3106986754856521062</stp>
        <tr r="V15" s="5"/>
        <tr r="V18" s="8"/>
        <tr r="Z234" s="1"/>
        <tr r="V15" s="7"/>
        <tr r="V22" s="6"/>
        <tr r="Z41" s="3"/>
      </tp>
      <tp t="s">
        <v>#N/A Requesting Data...2226387163</v>
        <stp/>
        <stp>BDH|1919027694012631367</stp>
        <tr r="Z592" s="1"/>
      </tp>
      <tp t="s">
        <v>#N/A Requesting Data...2257376268</v>
        <stp/>
        <stp>BDH|6365981237681552469</stp>
        <tr r="Z570" s="1"/>
        <tr r="Z92" s="3"/>
      </tp>
      <tp t="s">
        <v>#N/A Requesting Data...4063933108</v>
        <stp/>
        <stp>BDH|8887312414842575146</stp>
        <tr r="Z415" s="1"/>
      </tp>
      <tp t="s">
        <v>#N/A Requesting Data...2696881082</v>
        <stp/>
        <stp>BDH|9077548101670130587</stp>
        <tr r="Z413" s="1"/>
      </tp>
      <tp t="s">
        <v>#N/A Requesting Data...1576609047</v>
        <stp/>
        <stp>BDH|3531874237820095186</stp>
        <tr r="Z784" s="1"/>
        <tr r="Z140" s="3"/>
      </tp>
      <tp t="s">
        <v>#N/A Requesting Data...2855844571</v>
        <stp/>
        <stp>BDH|1365484847018066014</stp>
        <tr r="Z138" s="1"/>
      </tp>
      <tp t="s">
        <v>#N/A Requesting Data...3591649429</v>
        <stp/>
        <stp>BDH|4923232486573306421</stp>
        <tr r="Z478" s="1"/>
      </tp>
      <tp t="s">
        <v>#N/A Requesting Data...1958377365</v>
        <stp/>
        <stp>BDH|6166983399417238820</stp>
        <tr r="Z135" s="1"/>
      </tp>
      <tp t="s">
        <v>#N/A Requesting Data...4005035678</v>
        <stp/>
        <stp>BDH|4224697873595828914</stp>
        <tr r="Z841" s="1"/>
      </tp>
      <tp t="s">
        <v>#N/A Requesting Data...2618478839</v>
        <stp/>
        <stp>BDH|2578824132595790534</stp>
        <tr r="Z327" s="1"/>
      </tp>
    </main>
    <main first="bofaddin.rtdserver">
      <tp t="s">
        <v>#N/A Requesting Data...2846815135</v>
        <stp/>
        <stp>BDH|3522325798164040496</stp>
        <tr r="Z684" s="1"/>
      </tp>
      <tp t="s">
        <v>#N/A Requesting Data...3356853829</v>
        <stp/>
        <stp>BDH|7200773900078571169</stp>
        <tr r="Z182" s="1"/>
      </tp>
    </main>
    <main first="bloomberg.rtd">
      <tp>
        <v>63.6</v>
        <stp/>
        <stp>##V3_BDPV12</stp>
        <stp>MS US Equity</stp>
        <stp>LAST_PRICE</stp>
        <stp>[Crispin Spreadsheet.xlsx]OEI!R753C7</stp>
        <tr r="G753" s="1"/>
      </tp>
    </main>
    <main first="bofaddin.rtdserver">
      <tp t="s">
        <v>#N/A Requesting Data...2271848411</v>
        <stp/>
        <stp>BDH|1410502803334810984</stp>
        <tr r="Z719" s="1"/>
      </tp>
      <tp t="s">
        <v>#N/A Requesting Data...4215298778</v>
        <stp/>
        <stp>BDH|4034952190799828495</stp>
        <tr r="Z751" s="1"/>
      </tp>
      <tp t="s">
        <v>#N/A Requesting Data...3260588015</v>
        <stp/>
        <stp>BDH|5658782398194187638</stp>
        <tr r="Z837" s="1"/>
      </tp>
      <tp t="s">
        <v>#N/A Requesting Data...2766875227</v>
        <stp/>
        <stp>BDH|4100008720137722820</stp>
        <tr r="Z21" s="1"/>
      </tp>
      <tp t="s">
        <v>#N/A Requesting Data...4083147461</v>
        <stp/>
        <stp>BDH|4992815116195349194</stp>
        <tr r="Z697" s="1"/>
      </tp>
      <tp t="s">
        <v>#N/A Requesting Data...1830470223</v>
        <stp/>
        <stp>BDH|1764601689681257788</stp>
        <tr r="Z655" s="1"/>
      </tp>
      <tp t="s">
        <v>#N/A Requesting Data...2588112725</v>
        <stp/>
        <stp>BDH|7170529620860409939</stp>
        <tr r="Z121" s="1"/>
      </tp>
      <tp t="s">
        <v>#N/A Requesting Data...3718659352</v>
        <stp/>
        <stp>BDH|6446052724129590455</stp>
        <tr r="Z451" s="1"/>
      </tp>
      <tp t="s">
        <v>#N/A Requesting Data...1470518657</v>
        <stp/>
        <stp>BDH|2233927323125185573</stp>
        <tr r="Z787" s="1"/>
      </tp>
    </main>
    <main first="bloomberg.rtd">
      <tp>
        <v>13.375</v>
        <stp/>
        <stp>##V3_BDPV12</stp>
        <stp>IMM LN Equity</stp>
        <stp>PX_YEST_CLOSE</stp>
        <stp>[Crispin Spreadsheet.xlsx]SWAN!R98C6</stp>
        <tr r="F98" s="3"/>
      </tp>
      <tp t="s">
        <v>ZAr</v>
        <stp/>
        <stp>##V3_BDPV12</stp>
        <stp>SSW SJ Equity</stp>
        <stp>CRNCY</stp>
        <stp>[Crispin Spreadsheet.xlsx]ALEG!R35C4</stp>
        <tr r="D35" s="5"/>
      </tp>
      <tp>
        <v>1</v>
        <stp/>
        <stp>##V3_BDPV12</stp>
        <stp>EURCAD Curncy</stp>
        <stp>QUOTE_FACTOR</stp>
        <stp>[Crispin Spreadsheet.xlsx]ALEG!R9C12</stp>
        <tr r="L9" s="5"/>
      </tp>
      <tp>
        <v>1</v>
        <stp/>
        <stp>##V3_BDPV12</stp>
        <stp>USDEUR Curncy</stp>
        <stp>QUOTE_FACTOR</stp>
        <stp>[Crispin Spreadsheet.xlsx]FDXC!R6C12</stp>
        <tr r="L6" s="8"/>
      </tp>
      <tp t="s">
        <v>USD</v>
        <stp/>
        <stp>##V3_BDPV12</stp>
        <stp>KGC US Equity</stp>
        <stp>CRNCY</stp>
        <stp>[Crispin Spreadsheet.xlsx]ALEG!R68C4</stp>
        <tr r="D68" s="5"/>
      </tp>
      <tp t="s">
        <v>USD</v>
        <stp/>
        <stp>##V3_BDPV12</stp>
        <stp>ADYEY US Equity</stp>
        <stp>CRNCY</stp>
        <stp>[Crispin Spreadsheet.xlsx]SWAN!R124C4</stp>
        <tr r="D124" s="3"/>
      </tp>
    </main>
    <main first="bofaddin.rtdserver">
      <tp t="s">
        <v>#N/A Requesting Data...1786855391</v>
        <stp/>
        <stp>BDH|5865524950627610867</stp>
        <tr r="Z732" s="1"/>
        <tr r="Z137" s="3"/>
      </tp>
      <tp t="s">
        <v>#N/A Requesting Data...2879258028</v>
        <stp/>
        <stp>BDH|2079989063062131505</stp>
        <tr r="Z190" s="1"/>
      </tp>
    </main>
    <main first="bloomberg.rtd">
      <tp>
        <v>74.8</v>
        <stp/>
        <stp>##V3_BDPV12</stp>
        <stp>VALE3 BS Equity</stp>
        <stp>LAST_PRICE</stp>
        <stp>[Crispin Spreadsheet.xlsx]OEI!R47C7</stp>
        <tr r="G47" s="1"/>
      </tp>
    </main>
    <main first="bofaddin.rtdserver">
      <tp t="s">
        <v>#N/A Requesting Data...2875990268</v>
        <stp/>
        <stp>BDH|2269225796270822371</stp>
        <tr r="Z810" s="1"/>
      </tp>
      <tp t="s">
        <v>#N/A Requesting Data...1647964650</v>
        <stp/>
        <stp>BDH|8431654058626303744</stp>
        <tr r="Z329" s="1"/>
      </tp>
      <tp t="s">
        <v>#N/A Requesting Data...3637010251</v>
        <stp/>
        <stp>BDH|8921343155293124778</stp>
        <tr r="Z42" s="1"/>
      </tp>
      <tp t="s">
        <v>#N/A Requesting Data...3923664338</v>
        <stp/>
        <stp>BDH|7244887800404238170</stp>
        <tr r="V6" s="5"/>
        <tr r="V6" s="8"/>
        <tr r="Z38" s="1"/>
        <tr r="V6" s="7"/>
        <tr r="V6" s="6"/>
        <tr r="Z11" s="3"/>
      </tp>
      <tp t="s">
        <v>#N/A Requesting Data...2070170831</v>
        <stp/>
        <stp>BDH|9069064179271617567</stp>
        <tr r="Z76" s="1"/>
      </tp>
      <tp t="s">
        <v>#N/A Requesting Data...2505251214</v>
        <stp/>
        <stp>BDH|9104934168629053560</stp>
        <tr r="Z51" s="1"/>
      </tp>
      <tp t="s">
        <v>#N/A Requesting Data...1805433430</v>
        <stp/>
        <stp>BDH|1995579894426591136</stp>
        <tr r="Z140" s="1"/>
      </tp>
      <tp t="s">
        <v>#N/A Requesting Data...2518451319</v>
        <stp/>
        <stp>BDH|9168909019859753224</stp>
        <tr r="Z506" s="1"/>
      </tp>
      <tp t="s">
        <v>#N/A Requesting Data...2931627345</v>
        <stp/>
        <stp>BDH|9889268431987424598</stp>
        <tr r="Z262" s="1"/>
      </tp>
      <tp t="s">
        <v>#N/A Requesting Data...2100053260</v>
        <stp/>
        <stp>BDH|7007923821740284639</stp>
        <tr r="Z328" s="1"/>
      </tp>
      <tp t="s">
        <v>#N/A Requesting Data...2064365869</v>
        <stp/>
        <stp>BDH|5659926426591382536</stp>
        <tr r="Z791" s="1"/>
      </tp>
      <tp t="s">
        <v>#N/A Requesting Data...3741068681</v>
        <stp/>
        <stp>BDH|8060639370350241322</stp>
        <tr r="Z431" s="1"/>
      </tp>
      <tp t="s">
        <v>#N/A Requesting Data...3491659104</v>
        <stp/>
        <stp>BDH|9575724352132725323</stp>
        <tr r="Z620" s="1"/>
      </tp>
      <tp t="s">
        <v>#N/A Requesting Data...3848716810</v>
        <stp/>
        <stp>BDH|8191196626079931864</stp>
        <tr r="Z636" s="1"/>
      </tp>
    </main>
    <main first="bloomberg.rtd">
      <tp>
        <v>118</v>
        <stp/>
        <stp>##V3_BDPV12</stp>
        <stp>SU FP Equity</stp>
        <stp>LAST_PRICE</stp>
        <stp>[Crispin Spreadsheet.xlsx]OEI!R126C7</stp>
        <tr r="G126" s="1"/>
      </tp>
      <tp>
        <v>1.9930000000000001</v>
        <stp/>
        <stp>##V3_BDPV12</stp>
        <stp>MS IM Equity</stp>
        <stp>LAST_PRICE</stp>
        <stp>[Crispin Spreadsheet.xlsx]OEI!R250C7</stp>
        <tr r="G250" s="1"/>
      </tp>
    </main>
    <main first="bofaddin.rtdserver">
      <tp t="s">
        <v>#N/A Requesting Data...2535828232</v>
        <stp/>
        <stp>BDH|4782944567682650359</stp>
        <tr r="Z164" s="1"/>
      </tp>
      <tp t="s">
        <v>#N/A Requesting Data...2518945294</v>
        <stp/>
        <stp>BDH|1085854016794245665</stp>
        <tr r="Z27" s="1"/>
      </tp>
      <tp t="s">
        <v>#N/A Requesting Data...2137519604</v>
        <stp/>
        <stp>BDH|8278205274035248238</stp>
        <tr r="V47" s="5"/>
        <tr r="V60" s="8"/>
        <tr r="Z613" s="1"/>
        <tr r="V44" s="7"/>
        <tr r="V54" s="6"/>
        <tr r="Z93" s="3"/>
      </tp>
      <tp t="s">
        <v>#N/A Requesting Data...3391184298</v>
        <stp/>
        <stp>BDH|3313390791736813573</stp>
        <tr r="Z287" s="1"/>
      </tp>
      <tp t="s">
        <v>#N/A Requesting Data...2351319129</v>
        <stp/>
        <stp>BDH|1862337188401417138</stp>
        <tr r="Z748" s="1"/>
      </tp>
    </main>
    <main first="bloomberg.rtd">
      <tp>
        <v>140.30000000000001</v>
        <stp/>
        <stp>##V3_BDPV12</stp>
        <stp>MKS LN Equity</stp>
        <stp>PX_YEST_CLOSE</stp>
        <stp>[Crispin Spreadsheet.xlsx]ALEG!R54C6</stp>
        <tr r="F54" s="5"/>
      </tp>
      <tp>
        <v>13.093999999999999</v>
        <stp/>
        <stp>##V3_BDPV12</stp>
        <stp>FCA IM Equity</stp>
        <stp>PX_YEST_CLOSE</stp>
        <stp>[Crispin Spreadsheet.xlsx]SWAN!R46C6</stp>
        <tr r="F46" s="3"/>
      </tp>
      <tp t="s">
        <v>GBp</v>
        <stp/>
        <stp>##V3_BDPV12</stp>
        <stp>JSE LN Equity</stp>
        <stp>CRNCY</stp>
        <stp>[Crispin Spreadsheet.xlsx]ALEG!R52C4</stp>
        <tr r="D52" s="5"/>
      </tp>
      <tp>
        <v>90.8</v>
        <stp/>
        <stp>##V3_BDPV12</stp>
        <stp>SNE US Equity</stp>
        <stp>PX_YEST_CLOSE</stp>
        <stp>[Crispin Spreadsheet.xlsx]OPUS!R78C6</stp>
        <tr r="F78" s="6"/>
      </tp>
      <tp>
        <v>125.32</v>
        <stp/>
        <stp>##V3_BDPV12</stp>
        <stp>VOD LN Equity</stp>
        <stp>PX_YEST_CLOSE</stp>
        <stp>[Crispin Spreadsheet.xlsx]FDXC!R64C6</stp>
        <tr r="F64" s="8"/>
      </tp>
      <tp>
        <v>57.06</v>
        <stp/>
        <stp>##V3_BDPV12</stp>
        <stp>C US Equity</stp>
        <stp>LAST_PRICE</stp>
        <stp>[Crispin Spreadsheet.xlsx]OEI!R682C7</stp>
        <tr r="G682" s="1"/>
      </tp>
      <tp>
        <v>117.6</v>
        <stp/>
        <stp>##V3_BDPV12</stp>
        <stp>DC/ LN Equity</stp>
        <stp>PX_YEST_CLOSE</stp>
        <stp>[Crispin Spreadsheet.xlsx]FDXC!R48C6</stp>
        <tr r="F48" s="8"/>
      </tp>
      <tp>
        <v>1</v>
        <stp/>
        <stp>##V3_BDPV12</stp>
        <stp>USDEUR Curncy</stp>
        <stp>QUOTE_FACTOR</stp>
        <stp>[Crispin Spreadsheet.xlsx]FDXC!R22C12</stp>
        <tr r="L22" s="8"/>
      </tp>
      <tp>
        <v>1</v>
        <stp/>
        <stp>##V3_BDPV12</stp>
        <stp>USDEUR Curncy</stp>
        <stp>QUOTE_FACTOR</stp>
        <stp>[Crispin Spreadsheet.xlsx]FDXC!R21C12</stp>
        <tr r="L21" s="8"/>
      </tp>
      <tp>
        <v>1</v>
        <stp/>
        <stp>##V3_BDPV12</stp>
        <stp>USDEUR Curncy</stp>
        <stp>QUOTE_FACTOR</stp>
        <stp>[Crispin Spreadsheet.xlsx]FDXC!R29C12</stp>
        <tr r="L29" s="8"/>
      </tp>
      <tp>
        <v>1</v>
        <stp/>
        <stp>##V3_BDPV12</stp>
        <stp>USDEUR Curncy</stp>
        <stp>QUOTE_FACTOR</stp>
        <stp>[Crispin Spreadsheet.xlsx]FDXC!R18C12</stp>
        <tr r="L18" s="8"/>
      </tp>
    </main>
    <main first="bofaddin.rtdserver">
      <tp t="s">
        <v>#N/A Requesting Data...1665397259</v>
        <stp/>
        <stp>BDH|5678847869610426052</stp>
        <tr r="Z179" s="1"/>
      </tp>
      <tp t="s">
        <v>#N/A Requesting Data...4250751800</v>
        <stp/>
        <stp>BDH|2993645560549334045</stp>
        <tr r="Z338" s="1"/>
      </tp>
      <tp t="s">
        <v>#N/A Requesting Data...3606518855</v>
        <stp/>
        <stp>BDH|4356867341193876040</stp>
        <tr r="Z654" s="1"/>
      </tp>
      <tp t="s">
        <v>#N/A Requesting Data...3328881900</v>
        <stp/>
        <stp>BDH|9852347984189346039</stp>
        <tr r="Z142" s="1"/>
        <tr r="Z31" s="3"/>
      </tp>
    </main>
    <main first="bloomberg.rtd">
      <tp>
        <v>25.3</v>
        <stp/>
        <stp>##V3_BDPV12</stp>
        <stp>SLCE3 BS Equity</stp>
        <stp>LAST_PRICE</stp>
        <stp>[Crispin Spreadsheet.xlsx]OEI!R46C7</stp>
        <tr r="G46" s="1"/>
      </tp>
    </main>
    <main first="bofaddin.rtdserver">
      <tp t="s">
        <v>#N/A Requesting Data...4164289076</v>
        <stp/>
        <stp>BDH|2484586264953118960</stp>
        <tr r="Z207" s="1"/>
      </tp>
      <tp t="s">
        <v>#N/A Requesting Data...3371352378</v>
        <stp/>
        <stp>BDH|3715704069009680070</stp>
        <tr r="Z151" s="1"/>
      </tp>
      <tp t="s">
        <v>#N/A Requesting Data...1808520855</v>
        <stp/>
        <stp>BDH|4797826970782807219</stp>
        <tr r="Z432" s="1"/>
      </tp>
      <tp t="s">
        <v>#N/A Requesting Data...3243808492</v>
        <stp/>
        <stp>BDH|9258563734512822640</stp>
        <tr r="Z734" s="1"/>
      </tp>
      <tp t="s">
        <v>#N/A Requesting Data...2500837528</v>
        <stp/>
        <stp>BDH|5549592156989497733</stp>
        <tr r="V48" s="5"/>
        <tr r="Z512" s="1"/>
        <tr r="V45" s="7"/>
        <tr r="V55" s="6"/>
      </tp>
      <tp t="s">
        <v>#N/A Requesting Data...1712658519</v>
        <stp/>
        <stp>BDH|9494282701972246223</stp>
        <tr r="Z706" s="1"/>
      </tp>
      <tp t="s">
        <v>#N/A Requesting Data...3422511677</v>
        <stp/>
        <stp>BDH|8137759539066833178</stp>
        <tr r="Z93" s="1"/>
      </tp>
      <tp t="s">
        <v>#N/A Requesting Data...4154311837</v>
        <stp/>
        <stp>BDH|9257233860440475663</stp>
        <tr r="Z707" s="1"/>
      </tp>
      <tp t="s">
        <v>#N/A Requesting Data...3147337501</v>
        <stp/>
        <stp>BDH|3021124929212978944</stp>
        <tr r="Z250" s="1"/>
      </tp>
      <tp t="s">
        <v>#N/A Requesting Data...2541352729</v>
        <stp/>
        <stp>BDH|1798459843439653317</stp>
        <tr r="Z702" s="1"/>
        <tr r="Z133" s="3"/>
      </tp>
    </main>
    <main first="bloomberg.rtd">
      <tp>
        <v>4.3899999999999997</v>
        <stp/>
        <stp>##V3_BDPV12</stp>
        <stp>AR US Equity</stp>
        <stp>LAST_PRICE</stp>
        <stp>[Crispin Spreadsheet.xlsx]OEI!R660C7</stp>
        <tr r="G660" s="1"/>
      </tp>
    </main>
    <main first="bofaddin.rtdserver">
      <tp t="s">
        <v>#N/A Requesting Data...2773729186</v>
        <stp/>
        <stp>BDH|4052020513847269947</stp>
        <tr r="Z534" s="1"/>
      </tp>
      <tp t="s">
        <v>#N/A Requesting Data...2444653561</v>
        <stp/>
        <stp>BDH|5088746017068711003</stp>
        <tr r="Z20" s="1"/>
      </tp>
      <tp t="s">
        <v>#N/A Requesting Data...2986038290</v>
        <stp/>
        <stp>BDH|8294199042573912550</stp>
        <tr r="Z259" s="1"/>
      </tp>
      <tp t="s">
        <v>#N/A Requesting Data...3369053440</v>
        <stp/>
        <stp>BDH|1877372179999674755</stp>
        <tr r="Z18" s="1"/>
        <tr r="Z6" s="3"/>
      </tp>
    </main>
    <main first="bloomberg.rtd">
      <tp>
        <v>1</v>
        <stp/>
        <stp>##V3_BDPV12</stp>
        <stp>GBPEUR Curncy</stp>
        <stp>QUOTE_FACTOR</stp>
        <stp>[Crispin Spreadsheet.xlsx]OPUS!R6C12</stp>
        <tr r="L6" s="6"/>
      </tp>
      <tp>
        <v>30.2</v>
        <stp/>
        <stp>##V3_BDPV12</stp>
        <stp>TUNG LN Equity</stp>
        <stp>PX_YEST_CLOSE</stp>
        <stp>[Crispin Spreadsheet.xlsx]SWAN!R120C6</stp>
        <tr r="F120" s="3"/>
      </tp>
      <tp t="s">
        <v>EUR</v>
        <stp/>
        <stp>##V3_BDPV12</stp>
        <stp>KSP ID Equity</stp>
        <stp>CRNCY</stp>
        <stp>[Crispin Spreadsheet.xlsx]SWAN!R40C4</stp>
        <tr r="D40" s="3"/>
      </tp>
      <tp>
        <v>56</v>
        <stp/>
        <stp>##V3_BDPV12</stp>
        <stp>JSE LN Equity</stp>
        <stp>PX_YEST_CLOSE</stp>
        <stp>[Crispin Spreadsheet.xlsx]OPUS!R59C6</stp>
        <tr r="F59" s="6"/>
      </tp>
      <tp>
        <v>128</v>
        <stp/>
        <stp>##V3_BDPV12</stp>
        <stp>MTRO LN Equity</stp>
        <stp>PX_YEST_CLOSE</stp>
        <stp>[Crispin Spreadsheet.xlsx]SWAN!R108C6</stp>
        <tr r="F108" s="3"/>
      </tp>
      <tp>
        <v>121.45</v>
        <stp/>
        <stp>##V3_BDPV12</stp>
        <stp>EMG LN Equity</stp>
        <stp>PX_YEST_CLOSE</stp>
        <stp>[Crispin Spreadsheet.xlsx]ALEG!R53C6</stp>
        <tr r="F53" s="5"/>
      </tp>
      <tp>
        <v>31375</v>
        <stp/>
        <stp>##V3_BDPV12</stp>
        <stp>ANG SJ Equity</stp>
        <stp>PX_YEST_CLOSE</stp>
        <stp>[Crispin Spreadsheet.xlsx]ALEG!R34C6</stp>
        <tr r="F34" s="5"/>
      </tp>
      <tp t="s">
        <v>USD</v>
        <stp/>
        <stp>##V3_BDPV12</stp>
        <stp>BPY US Equity</stp>
        <stp>CRNCY</stp>
        <stp>[Crispin Spreadsheet.xlsx]SWAN!R129C4</stp>
        <tr r="D129" s="3"/>
      </tp>
      <tp>
        <v>1</v>
        <stp/>
        <stp>##V3_BDPV12</stp>
        <stp>GBPDKK Curncy</stp>
        <stp>QUOTE_FACTOR</stp>
        <stp>[Crispin Spreadsheet.xlsx]OPUS!R16C12</stp>
        <tr r="L16" s="6"/>
      </tp>
      <tp>
        <v>1</v>
        <stp/>
        <stp>##V3_BDPV12</stp>
        <stp>GBPNOK Curncy</stp>
        <stp>QUOTE_FACTOR</stp>
        <stp>[Crispin Spreadsheet.xlsx]OPUS!R38C12</stp>
        <tr r="L38" s="6"/>
      </tp>
      <tp>
        <v>1</v>
        <stp/>
        <stp>##V3_BDPV12</stp>
        <stp>GBPNOK Curncy</stp>
        <stp>QUOTE_FACTOR</stp>
        <stp>[Crispin Spreadsheet.xlsx]OPUS!R36C12</stp>
        <tr r="L36" s="6"/>
      </tp>
      <tp>
        <v>1</v>
        <stp/>
        <stp>##V3_BDPV12</stp>
        <stp>GBPNOK Curncy</stp>
        <stp>QUOTE_FACTOR</stp>
        <stp>[Crispin Spreadsheet.xlsx]OPUS!R37C12</stp>
        <tr r="L37" s="6"/>
      </tp>
      <tp>
        <v>1</v>
        <stp/>
        <stp>##V3_BDPV12</stp>
        <stp>GBPSEK Curncy</stp>
        <stp>QUOTE_FACTOR</stp>
        <stp>[Crispin Spreadsheet.xlsx]OPUS!R45C12</stp>
        <tr r="L45" s="6"/>
      </tp>
      <tp>
        <v>34.99</v>
        <stp/>
        <stp>##V3_BDPV12</stp>
        <stp>WEED CN Equity</stp>
        <stp>LAST_PRICE</stp>
        <stp>[Crispin Spreadsheet.xlsx]OEI!R54C7</stp>
        <tr r="G54" s="1"/>
      </tp>
    </main>
    <main first="bofaddin.rtdserver">
      <tp t="s">
        <v>#N/A Requesting Data...2151420580</v>
        <stp/>
        <stp>BDH|36678665601580757</stp>
        <tr r="Z421" s="1"/>
      </tp>
    </main>
    <main first="bloomberg.rtd">
      <tp>
        <v>93.36</v>
        <stp/>
        <stp>##V3_BDPV12</stp>
        <stp>SOLB BB Equity</stp>
        <stp>LAST_PRICE</stp>
        <stp>[Crispin Spreadsheet.xlsx]OEI!R41C7</stp>
        <tr r="G41" s="1"/>
      </tp>
      <tp>
        <v>161</v>
        <stp/>
        <stp>##V3_BDPV12</stp>
        <stp>8848 JT Equity</stp>
        <stp>PX_YEST_CLOSE</stp>
        <stp>[Crispin Spreadsheet.xlsx]OPE!R23C6</stp>
        <tr r="F23" s="7"/>
      </tp>
      <tp>
        <v>50.05</v>
        <stp/>
        <stp>##V3_BDPV12</stp>
        <stp>BB FP Equity</stp>
        <stp>PX_YEST_CLOSE</stp>
        <stp>[Crispin Spreadsheet.xlsx]SWAN!R29C6</stp>
        <tr r="F29" s="3"/>
      </tp>
      <tp t="s">
        <v>EUR</v>
        <stp/>
        <stp>##V3_BDPV12</stp>
        <stp>VGA Index</stp>
        <stp>CRNCY</stp>
        <stp>[Crispin Spreadsheet.xlsx]OEI!R85C4</stp>
        <tr r="D85" s="1"/>
      </tp>
    </main>
    <main first="bofaddin.rtdserver">
      <tp t="s">
        <v>#N/A Requesting Data...2871717439</v>
        <stp/>
        <stp>BDH|3936358717860871597</stp>
        <tr r="Z663" s="1"/>
      </tp>
      <tp t="s">
        <v>#N/A Requesting Data...2950425336</v>
        <stp/>
        <stp>BDH|3684605150955820141</stp>
        <tr r="Z601" s="1"/>
      </tp>
      <tp t="s">
        <v>#N/A Requesting Data...3873990307</v>
        <stp/>
        <stp>BDH|3890675215614509453</stp>
        <tr r="Z393" s="1"/>
      </tp>
      <tp t="s">
        <v>#N/A Requesting Data...2362444819</v>
        <stp/>
        <stp>BDH|7226328144524850072</stp>
        <tr r="Z633" s="1"/>
      </tp>
      <tp t="s">
        <v>#N/A Requesting Data...2199762853</v>
        <stp/>
        <stp>BDH|3922690146640667581</stp>
        <tr r="Z425" s="1"/>
        <tr r="Z75" s="3"/>
      </tp>
      <tp t="s">
        <v>#N/A Requesting Data...2456989017</v>
        <stp/>
        <stp>BDH|5004214444265866240</stp>
        <tr r="Z144" s="1"/>
      </tp>
      <tp t="s">
        <v>#N/A Requesting Data...2141936660</v>
        <stp/>
        <stp>BDH|5633962098120148102</stp>
        <tr r="Z550" s="1"/>
      </tp>
      <tp t="s">
        <v>#N/A Requesting Data...2901613737</v>
        <stp/>
        <stp>BDH|7987767273516001554</stp>
        <tr r="Z85" s="1"/>
      </tp>
      <tp t="s">
        <v>#N/A Requesting Data...4179459492</v>
        <stp/>
        <stp>BDH|6955629056651452001</stp>
        <tr r="Z401" s="1"/>
      </tp>
      <tp t="s">
        <v>#N/A Requesting Data...2661006590</v>
        <stp/>
        <stp>BDH|3314382793599761417</stp>
        <tr r="Z254" s="1"/>
      </tp>
      <tp t="s">
        <v>#N/A Requesting Data...3920865972</v>
        <stp/>
        <stp>BDH|5984937675878595744</stp>
        <tr r="Z644" s="1"/>
      </tp>
      <tp t="s">
        <v>#N/A Requesting Data...3162475464</v>
        <stp/>
        <stp>BDH|9433907237500610790</stp>
        <tr r="Z442" s="1"/>
      </tp>
      <tp t="s">
        <v>#N/A Requesting Data...1985197257</v>
        <stp/>
        <stp>BDH|9763582623789420348</stp>
        <tr r="Z159" s="1"/>
      </tp>
      <tp t="s">
        <v>#N/A Requesting Data...2442946728</v>
        <stp/>
        <stp>BDH|3858298970692485098</stp>
        <tr r="Z204" s="1"/>
      </tp>
      <tp t="s">
        <v>#N/A Requesting Data...3618518175</v>
        <stp/>
        <stp>BDH|1441083865785780627</stp>
        <tr r="Z187" s="1"/>
      </tp>
      <tp t="s">
        <v>#N/A Requesting Data...3415881086</v>
        <stp/>
        <stp>BDH|7909286173411826770</stp>
        <tr r="Z188" s="1"/>
      </tp>
      <tp t="s">
        <v>#N/A Requesting Data...3643525735</v>
        <stp/>
        <stp>BDH|7797250536775535739</stp>
        <tr r="Z46" s="1"/>
        <tr r="V9" s="6"/>
        <tr r="Z16" s="3"/>
      </tp>
      <tp t="s">
        <v>#N/A Requesting Data...3143880716</v>
        <stp/>
        <stp>BDH|3569143059427223488</stp>
        <tr r="Z191" s="1"/>
      </tp>
      <tp t="s">
        <v>#N/A Requesting Data...2059128802</v>
        <stp/>
        <stp>BDH|7878426002277355082</stp>
        <tr r="Z77" s="1"/>
      </tp>
      <tp t="s">
        <v>#N/A Requesting Data...2080823568</v>
        <stp/>
        <stp>BDH|6723262193451206807</stp>
        <tr r="Z306" s="1"/>
      </tp>
      <tp t="s">
        <v>#N/A Requesting Data...3673904227</v>
        <stp/>
        <stp>BDH|9785315470040610903</stp>
        <tr r="Z708" s="1"/>
      </tp>
      <tp t="s">
        <v>#N/A Requesting Data...2297557695</v>
        <stp/>
        <stp>BDH|9831010589296048319</stp>
        <tr r="Z126" s="1"/>
      </tp>
      <tp t="s">
        <v>#N/A Requesting Data...4288575692</v>
        <stp/>
        <stp>BDH|1457784649954619259</stp>
        <tr r="Z557" s="1"/>
      </tp>
      <tp t="s">
        <v>#N/A Requesting Data...3271948322</v>
        <stp/>
        <stp>BDH|1636421501660577164</stp>
        <tr r="Z519" s="1"/>
      </tp>
      <tp t="s">
        <v>#N/A Requesting Data...3996423200</v>
        <stp/>
        <stp>BDH|5564425610427485353</stp>
        <tr r="Z589" s="1"/>
      </tp>
    </main>
    <main first="bloomberg.rtd">
      <tp>
        <v>60.64</v>
        <stp/>
        <stp>##V3_BDPV12</stp>
        <stp>VZ US Equity</stp>
        <stp>LAST_PRICE</stp>
        <stp>[Crispin Spreadsheet.xlsx]OEI!R807C7</stp>
        <tr r="G807" s="1"/>
      </tp>
    </main>
    <main first="bofaddin.rtdserver">
      <tp t="s">
        <v>#N/A Requesting Data...3864884006</v>
        <stp/>
        <stp>BDH|1911681972461651526</stp>
        <tr r="Z676" s="1"/>
      </tp>
      <tp t="s">
        <v>#N/A Requesting Data...2647370336</v>
        <stp/>
        <stp>BDH|1916140278357613473</stp>
        <tr r="Z386" s="1"/>
      </tp>
      <tp t="s">
        <v>#N/A Requesting Data...2520796386</v>
        <stp/>
        <stp>BDH|9627670112148728210</stp>
        <tr r="Z562" s="1"/>
      </tp>
      <tp t="s">
        <v>#N/A Requesting Data...4027030034</v>
        <stp/>
        <stp>BDH|1382916643119688120</stp>
        <tr r="Z285" s="1"/>
      </tp>
      <tp t="s">
        <v>#N/A Requesting Data...3782486877</v>
        <stp/>
        <stp>BDH|2674569373616169276</stp>
        <tr r="Z227" s="1"/>
      </tp>
    </main>
    <main first="bloomberg.rtd">
      <tp>
        <v>4869</v>
        <stp/>
        <stp>##V3_BDPV12</stp>
        <stp>SSW SJ Equity</stp>
        <stp>PX_YEST_CLOSE</stp>
        <stp>[Crispin Spreadsheet.xlsx]OPUS!R42C6</stp>
        <tr r="F42" s="6"/>
      </tp>
      <tp>
        <v>29.15</v>
        <stp/>
        <stp>##V3_BDPV12</stp>
        <stp>TCS LI Equity</stp>
        <stp>PX_YEST_CLOSE</stp>
        <stp>[Crispin Spreadsheet.xlsx]FDXC!R61C6</stp>
        <tr r="F61" s="8"/>
      </tp>
      <tp t="s">
        <v>USD</v>
        <stp/>
        <stp>##V3_BDPV12</stp>
        <stp>CACC US Equity</stp>
        <stp>CRNCY</stp>
        <stp>[Crispin Spreadsheet.xlsx]SWAN!R132C4</stp>
        <tr r="D132" s="3"/>
      </tp>
      <tp>
        <v>118.24</v>
        <stp/>
        <stp>##V3_BDPV12</stp>
        <stp>FMC US Equity</stp>
        <stp>PX_YEST_CLOSE</stp>
        <stp>[Crispin Spreadsheet.xlsx]OPUS!R75C6</stp>
        <tr r="F75" s="6"/>
      </tp>
      <tp>
        <v>305.63</v>
        <stp/>
        <stp>##V3_BDPV12</stp>
        <stp>ILMN US Equity</stp>
        <stp>PX_YEST_CLOSE</stp>
        <stp>[Crispin Spreadsheet.xlsx]SWAN!R136C6</stp>
        <tr r="F136" s="3"/>
      </tp>
      <tp t="s">
        <v>CHF</v>
        <stp/>
        <stp>##V3_BDPV12</stp>
        <stp>UHR SW Equity</stp>
        <stp>CRNCY</stp>
        <stp>[Crispin Spreadsheet.xlsx]SWAN!R77C4</stp>
        <tr r="D77" s="3"/>
      </tp>
      <tp t="s">
        <v>USD</v>
        <stp/>
        <stp>##V3_BDPV12</stp>
        <stp>XGLD LN Equity</stp>
        <stp>CRNCY</stp>
        <stp>[Crispin Spreadsheet.xlsx]SWAN!R155C4</stp>
        <tr r="D155" s="3"/>
      </tp>
      <tp t="s">
        <v>EUR</v>
        <stp/>
        <stp>##V3_BDPV12</stp>
        <stp>SRS IM Equity</stp>
        <stp>CRNCY</stp>
        <stp>[Crispin Spreadsheet.xlsx]SWAN!R47C4</stp>
        <tr r="D47" s="3"/>
      </tp>
      <tp>
        <v>14.12</v>
        <stp/>
        <stp>##V3_BDPV12</stp>
        <stp>PDG LN Equity</stp>
        <stp>PX_YEST_CLOSE</stp>
        <stp>[Crispin Spreadsheet.xlsx]ALEG!R55C6</stp>
        <tr r="F55" s="5"/>
      </tp>
      <tp>
        <v>299.39999999999998</v>
        <stp/>
        <stp>##V3_BDPV12</stp>
        <stp>PFG LN Equity</stp>
        <stp>PX_YEST_CLOSE</stp>
        <stp>[Crispin Spreadsheet.xlsx]ALEG!R57C6</stp>
        <tr r="F57" s="5"/>
      </tp>
      <tp t="s">
        <v>USD</v>
        <stp/>
        <stp>##V3_BDPV12</stp>
        <stp>SGLD LN Equity</stp>
        <stp>CRNCY</stp>
        <stp>[Crispin Spreadsheet.xlsx]SWAN!R165C4</stp>
        <tr r="D165" s="3"/>
      </tp>
      <tp t="s">
        <v>GBp</v>
        <stp/>
        <stp>##V3_BDPV12</stp>
        <stp>ABF LN Equity</stp>
        <stp>CRNCY</stp>
        <stp>[Crispin Spreadsheet.xlsx]OPUS!R49C4</stp>
        <tr r="D49" s="6"/>
      </tp>
      <tp t="s">
        <v>ZAr</v>
        <stp/>
        <stp>##V3_BDPV12</stp>
        <stp>ANG SJ Equity</stp>
        <stp>CRNCY</stp>
        <stp>[Crispin Spreadsheet.xlsx]OPUS!R41C4</stp>
        <tr r="D41" s="6"/>
      </tp>
      <tp t="s">
        <v>GBP</v>
        <stp/>
        <stp>##V3_BDPV12</stp>
        <stp>GB00BMBL1F74 Govt</stp>
        <stp>CRNCY</stp>
        <stp>[Crispin Spreadsheet.xlsx]GILT!R7C4</stp>
        <tr r="D7" s="4"/>
      </tp>
      <tp>
        <v>1</v>
        <stp/>
        <stp>##V3_BDPV12</stp>
        <stp>GBPCAD Curncy</stp>
        <stp>QUOTE_FACTOR</stp>
        <stp>[Crispin Spreadsheet.xlsx]OPUS!R12C12</stp>
        <tr r="L12" s="6"/>
      </tp>
      <tp>
        <v>1</v>
        <stp/>
        <stp>##V3_BDPV12</stp>
        <stp>GBPCAD Curncy</stp>
        <stp>QUOTE_FACTOR</stp>
        <stp>[Crispin Spreadsheet.xlsx]OPUS!R13C12</stp>
        <tr r="L13" s="6"/>
      </tp>
      <tp>
        <v>1</v>
        <stp/>
        <stp>##V3_BDPV12</stp>
        <stp>GBPUSD Curncy</stp>
        <stp>QUOTE_FACTOR</stp>
        <stp>[Crispin Spreadsheet.xlsx]OPUS!R19C12</stp>
        <tr r="L19" s="6"/>
      </tp>
      <tp>
        <v>1</v>
        <stp/>
        <stp>##V3_BDPV12</stp>
        <stp>GBPUSD Curncy</stp>
        <stp>QUOTE_FACTOR</stp>
        <stp>[Crispin Spreadsheet.xlsx]OPUS!R67C12</stp>
        <tr r="L67" s="6"/>
      </tp>
      <tp>
        <v>1</v>
        <stp/>
        <stp>##V3_BDPV12</stp>
        <stp>GBPUSD Curncy</stp>
        <stp>QUOTE_FACTOR</stp>
        <stp>[Crispin Spreadsheet.xlsx]OPUS!R73C12</stp>
        <tr r="L73" s="6"/>
      </tp>
      <tp>
        <v>1</v>
        <stp/>
        <stp>##V3_BDPV12</stp>
        <stp>GBPUSD Curncy</stp>
        <stp>QUOTE_FACTOR</stp>
        <stp>[Crispin Spreadsheet.xlsx]OPUS!R76C12</stp>
        <tr r="L76" s="6"/>
      </tp>
      <tp>
        <v>1</v>
        <stp/>
        <stp>##V3_BDPV12</stp>
        <stp>GBPUSD Curncy</stp>
        <stp>QUOTE_FACTOR</stp>
        <stp>[Crispin Spreadsheet.xlsx]OPUS!R77C12</stp>
        <tr r="L77" s="6"/>
      </tp>
      <tp>
        <v>1</v>
        <stp/>
        <stp>##V3_BDPV12</stp>
        <stp>GBPUSD Curncy</stp>
        <stp>QUOTE_FACTOR</stp>
        <stp>[Crispin Spreadsheet.xlsx]OPUS!R74C12</stp>
        <tr r="L74" s="6"/>
      </tp>
      <tp>
        <v>1</v>
        <stp/>
        <stp>##V3_BDPV12</stp>
        <stp>GBPUSD Curncy</stp>
        <stp>QUOTE_FACTOR</stp>
        <stp>[Crispin Spreadsheet.xlsx]OPUS!R75C12</stp>
        <tr r="L75" s="6"/>
      </tp>
      <tp>
        <v>1</v>
        <stp/>
        <stp>##V3_BDPV12</stp>
        <stp>GBPUSD Curncy</stp>
        <stp>QUOTE_FACTOR</stp>
        <stp>[Crispin Spreadsheet.xlsx]OPUS!R78C12</stp>
        <tr r="L78" s="6"/>
      </tp>
      <tp>
        <v>1</v>
        <stp/>
        <stp>##V3_BDPV12</stp>
        <stp>GBPUSD Curncy</stp>
        <stp>QUOTE_FACTOR</stp>
        <stp>[Crispin Spreadsheet.xlsx]OPUS!R79C12</stp>
        <tr r="L79" s="6"/>
      </tp>
      <tp>
        <v>1</v>
        <stp/>
        <stp>##V3_BDPV12</stp>
        <stp>GBPUSD Curncy</stp>
        <stp>QUOTE_FACTOR</stp>
        <stp>[Crispin Spreadsheet.xlsx]OPUS!R55C12</stp>
        <tr r="L55" s="6"/>
      </tp>
      <tp>
        <v>1</v>
        <stp/>
        <stp>##V3_BDPV12</stp>
        <stp>GBPUSD Curncy</stp>
        <stp>QUOTE_FACTOR</stp>
        <stp>[Crispin Spreadsheet.xlsx]OPUS!R58C12</stp>
        <tr r="L58" s="6"/>
      </tp>
      <tp>
        <v>1</v>
        <stp/>
        <stp>##V3_BDPV12</stp>
        <stp>GBPUSD Curncy</stp>
        <stp>QUOTE_FACTOR</stp>
        <stp>[Crispin Spreadsheet.xlsx]OPUS!R80C12</stp>
        <tr r="L80" s="6"/>
      </tp>
      <tp>
        <v>3.4350000000000001</v>
        <stp/>
        <stp>##V3_BDPV12</stp>
        <stp>AGFB BB Equity</stp>
        <stp>LAST_PRICE</stp>
        <stp>[Crispin Spreadsheet.xlsx]OEI!R34C7</stp>
        <tr r="G34" s="1"/>
      </tp>
      <tp>
        <v>106</v>
        <stp/>
        <stp>##V3_BDPV12</stp>
        <stp>16 HK Equity</stp>
        <stp>PX_YEST_CLOSE</stp>
        <stp>[Crispin Spreadsheet.xlsx]OEI!R221C6</stp>
        <tr r="F221" s="1"/>
      </tp>
      <tp>
        <v>1091.5</v>
        <stp/>
        <stp>##V3_BDPV12</stp>
        <stp>ORSTED DC Equity</stp>
        <stp>LAST_PRICE</stp>
        <stp>[Crispin Spreadsheet.xlsx]OEI!R67C7</stp>
        <tr r="G67" s="1"/>
      </tp>
    </main>
    <main first="bofaddin.rtdserver">
      <tp t="s">
        <v>#N/A Requesting Data...2750824861</v>
        <stp/>
        <stp>BDH|4755399164535297123</stp>
        <tr r="Z261" s="1"/>
      </tp>
      <tp t="s">
        <v>#N/A Requesting Data...3484414268</v>
        <stp/>
        <stp>BDH|5141749343100438383</stp>
        <tr r="Z52" s="1"/>
      </tp>
      <tp t="s">
        <v>#N/A Requesting Data...2161308235</v>
        <stp/>
        <stp>BDH|5392396440455041201</stp>
        <tr r="Z528" s="1"/>
        <tr r="Z98" s="3"/>
      </tp>
      <tp t="s">
        <v>#N/A Requesting Data...3622326198</v>
        <stp/>
        <stp>BDH|2150285625982322548</stp>
        <tr r="Z699" s="1"/>
      </tp>
      <tp t="s">
        <v>#N/A Requesting Data...2250990863</v>
        <stp/>
        <stp>BDH|9473992966481104217</stp>
        <tr r="Z754" s="1"/>
      </tp>
      <tp t="s">
        <v>#N/A Requesting Data...2792179582</v>
        <stp/>
        <stp>BDH|2675650558833928791</stp>
        <tr r="Z362" s="1"/>
      </tp>
      <tp t="s">
        <v>#N/A Requesting Data...2682447407</v>
        <stp/>
        <stp>BDH|3578748423262373195</stp>
        <tr r="Z384" s="1"/>
      </tp>
      <tp t="s">
        <v>#N/A Requesting Data...4013062112</v>
        <stp/>
        <stp>BDH|1822701507087483452</stp>
        <tr r="Z768" s="1"/>
      </tp>
      <tp t="s">
        <v>#N/A Requesting Data...3115988929</v>
        <stp/>
        <stp>BDH|7315509503456642193</stp>
        <tr r="Z583" s="1"/>
      </tp>
      <tp t="s">
        <v>#N/A Requesting Data...3617751392</v>
        <stp/>
        <stp>BDH|6549019311114178688</stp>
        <tr r="Z627" s="1"/>
      </tp>
      <tp t="s">
        <v>#N/A Requesting Data...3731165567</v>
        <stp/>
        <stp>BDH|1218254737386986356</stp>
        <tr r="Z96" s="1"/>
      </tp>
    </main>
    <main first="bofaddin.rtdserver">
      <tp t="s">
        <v>#N/A Requesting Data...2535598899</v>
        <stp/>
        <stp>BDH|7826260604404577426</stp>
        <tr r="Z37" s="1"/>
      </tp>
      <tp t="s">
        <v>#N/A Requesting Data...2428683471</v>
        <stp/>
        <stp>BDH|3001735651030915468</stp>
        <tr r="Z420" s="1"/>
      </tp>
      <tp t="s">
        <v>#N/A Requesting Data...3610319570</v>
        <stp/>
        <stp>BDH|8228067714415731947</stp>
        <tr r="Z412" s="1"/>
      </tp>
      <tp t="s">
        <v>#N/A Requesting Data...3749796165</v>
        <stp/>
        <stp>BDH|1840352289476710939</stp>
        <tr r="Z758" s="1"/>
      </tp>
      <tp t="s">
        <v>#N/A Requesting Data...3055554204</v>
        <stp/>
        <stp>BDH|5593162035033506137</stp>
        <tr r="Z433" s="1"/>
        <tr r="Z77" s="3"/>
      </tp>
      <tp t="s">
        <v>#N/A Requesting Data...3202230372</v>
        <stp/>
        <stp>BDH|9870934429805136250</stp>
        <tr r="Z170" s="1"/>
      </tp>
      <tp t="s">
        <v>#N/A Requesting Data...3927828251</v>
        <stp/>
        <stp>BDH|2005449857817670126</stp>
        <tr r="V12" s="5"/>
        <tr r="V12" s="8"/>
        <tr r="Z64" s="1"/>
        <tr r="V9" s="7"/>
        <tr r="V16" s="6"/>
        <tr r="Z24" s="3"/>
      </tp>
      <tp t="s">
        <v>#N/A Requesting Data...2526520396</v>
        <stp/>
        <stp>BDH|4925126972152832565</stp>
        <tr r="Z567" s="1"/>
        <tr r="Z109" s="3"/>
      </tp>
      <tp t="s">
        <v>#N/A Requesting Data...3289181974</v>
        <stp/>
        <stp>BDH|6068604937340625664</stp>
        <tr r="Z471" s="1"/>
      </tp>
      <tp t="s">
        <v>#N/A Requesting Data...3982179394</v>
        <stp/>
        <stp>BDH|9856964659289486941</stp>
        <tr r="Z6" s="4"/>
        <tr r="Z844" s="1"/>
      </tp>
      <tp t="s">
        <v>#N/A Requesting Data...3103977695</v>
        <stp/>
        <stp>BDH|7661124385708194372</stp>
        <tr r="Z572" s="1"/>
      </tp>
      <tp t="s">
        <v>#N/A Requesting Data...3013532786</v>
        <stp/>
        <stp>BDH|4124932185322454262</stp>
        <tr r="Z501" s="1"/>
      </tp>
      <tp t="s">
        <v>#N/A Requesting Data...3382649232</v>
        <stp/>
        <stp>BDH|5677223958004989300</stp>
        <tr r="Z284" s="1"/>
      </tp>
    </main>
    <main first="bloomberg.rtd">
      <tp t="s">
        <v>GBp</v>
        <stp/>
        <stp>##V3_BDPV12</stp>
        <stp>SRP LN Equity</stp>
        <stp>CRNCY</stp>
        <stp>[Crispin Spreadsheet.xlsx]FDXC!R58C4</stp>
        <tr r="D58" s="8"/>
      </tp>
      <tp>
        <v>121</v>
        <stp/>
        <stp>##V3_BDPV12</stp>
        <stp>SRP LN Equity</stp>
        <stp>PX_YEST_CLOSE</stp>
        <stp>[Crispin Spreadsheet.xlsx]OPUS!R66C6</stp>
        <tr r="F66" s="6"/>
      </tp>
      <tp>
        <v>1081</v>
        <stp/>
        <stp>##V3_BDPV12</stp>
        <stp>III LN Equity</stp>
        <stp>PX_YEST_CLOSE</stp>
        <stp>[Crispin Spreadsheet.xlsx]SWAN!R80C6</stp>
        <tr r="F80" s="3"/>
      </tp>
      <tp>
        <v>42</v>
        <stp/>
        <stp>##V3_BDPV12</stp>
        <stp>AER US Equity</stp>
        <stp>PX_YEST_CLOSE</stp>
        <stp>[Crispin Spreadsheet.xlsx]SWAN!R125C6</stp>
        <tr r="F125" s="3"/>
      </tp>
      <tp>
        <v>319.88</v>
        <stp/>
        <stp>##V3_BDPV12</stp>
        <stp>FDS US Equity</stp>
        <stp>PX_YEST_CLOSE</stp>
        <stp>[Crispin Spreadsheet.xlsx]SWAN!R134C6</stp>
        <tr r="F134" s="3"/>
      </tp>
      <tp t="s">
        <v>GBp</v>
        <stp/>
        <stp>##V3_BDPV12</stp>
        <stp>MKS LN Equity</stp>
        <stp>CRNCY</stp>
        <stp>[Crispin Spreadsheet.xlsx]OPUS!R61C4</stp>
        <tr r="D61" s="6"/>
      </tp>
      <tp>
        <v>16.489999999999998</v>
        <stp/>
        <stp>##V3_BDPV12</stp>
        <stp>BMA US Equity</stp>
        <stp>PX_YEST_CLOSE</stp>
        <stp>[Crispin Spreadsheet.xlsx]OPUS!R74C6</stp>
        <tr r="F74" s="6"/>
      </tp>
      <tp t="s">
        <v>USD</v>
        <stp/>
        <stp>##V3_BDPV12</stp>
        <stp>KGC US Equity</stp>
        <stp>CRNCY</stp>
        <stp>[Crispin Spreadsheet.xlsx]FDXC!R70C4</stp>
        <tr r="D70" s="8"/>
      </tp>
      <tp t="s">
        <v>USD</v>
        <stp/>
        <stp>##V3_BDPV12</stp>
        <stp>WETF US Equity</stp>
        <stp>CRNCY</stp>
        <stp>[Crispin Spreadsheet.xlsx]SWAN!R146C4</stp>
        <tr r="D146" s="3"/>
      </tp>
      <tp>
        <v>2128</v>
        <stp/>
        <stp>##V3_BDPV12</stp>
        <stp>ABF LN Equity</stp>
        <stp>PX_YEST_CLOSE</stp>
        <stp>[Crispin Spreadsheet.xlsx]ALEG!R42C6</stp>
        <tr r="F42" s="5"/>
      </tp>
      <tp>
        <v>96.21</v>
        <stp/>
        <stp>##V3_BDPV12</stp>
        <stp>AGCO US Equity</stp>
        <stp>PX_YEST_CLOSE</stp>
        <stp>[Crispin Spreadsheet.xlsx]SWAN!R126C6</stp>
        <tr r="F126" s="3"/>
      </tp>
      <tp t="s">
        <v>GBp</v>
        <stp/>
        <stp>##V3_BDPV12</stp>
        <stp>TLW LN Equity</stp>
        <stp>CRNCY</stp>
        <stp>[Crispin Spreadsheet.xlsx]SWAN!R119C4</stp>
        <tr r="D119" s="3"/>
      </tp>
      <tp t="s">
        <v>HKD</v>
        <stp/>
        <stp>##V3_BDPV12</stp>
        <stp>857 HK Equity</stp>
        <stp>CRNCY</stp>
        <stp>[Crispin Spreadsheet.xlsx]OEI!R218C4</stp>
        <tr r="D218" s="1"/>
      </tp>
      <tp t="s">
        <v>GBP</v>
        <stp/>
        <stp>##V3_BDPV12</stp>
        <stp>GB00BMBL1D50 Govt</stp>
        <stp>CRNCY</stp>
        <stp>[Crispin Spreadsheet.xlsx]GILT!R6C4</stp>
        <tr r="D6" s="4"/>
      </tp>
      <tp>
        <v>104.65</v>
        <stp/>
        <stp>##V3_BDPV12</stp>
        <stp>DANSKE DC Equity</stp>
        <stp>LAST_PRICE</stp>
        <stp>[Crispin Spreadsheet.xlsx]OEI!R63C7</stp>
        <tr r="G63" s="1"/>
      </tp>
      <tp>
        <v>623.6</v>
        <stp/>
        <stp>##V3_BDPV12</stp>
        <stp>HWDN LN Equity</stp>
        <stp>LAST_PRICE</stp>
        <stp>[Crispin Spreadsheet.xlsx]OPE!R47C7</stp>
        <tr r="G47" s="7"/>
      </tp>
      <tp>
        <v>9.4700000000000006</v>
        <stp/>
        <stp>##V3_BDPV12</stp>
        <stp>CNHI IM Equity</stp>
        <stp>LAST_PRICE</stp>
        <stp>[Crispin Spreadsheet.xlsx]OPE!R18C7</stp>
        <tr r="G18" s="7"/>
      </tp>
      <tp>
        <v>89</v>
        <stp/>
        <stp>##V3_BDPV12</stp>
        <stp>DG FP Equity</stp>
        <stp>PX_YEST_CLOSE</stp>
        <stp>[Crispin Spreadsheet.xlsx]SWAN!R31C6</stp>
        <tr r="F31" s="3"/>
      </tp>
    </main>
    <main first="bofaddin.rtdserver">
      <tp t="s">
        <v>#N/A Requesting Data...3089249272</v>
        <stp/>
        <stp>BDH|9983671484409510846</stp>
        <tr r="Z249" s="1"/>
      </tp>
      <tp t="s">
        <v>#N/A Requesting Data...3207633132</v>
        <stp/>
        <stp>BDH|7458201868715141057</stp>
        <tr r="Z278" s="1"/>
      </tp>
      <tp t="s">
        <v>#N/A Requesting Data...3742265469</v>
        <stp/>
        <stp>BDH|5022396734413196041</stp>
        <tr r="Z31" s="1"/>
      </tp>
      <tp t="s">
        <v>#N/A Requesting Data...3302288667</v>
        <stp/>
        <stp>BDH|5082496279489915915</stp>
        <tr r="Z725" s="1"/>
      </tp>
      <tp t="s">
        <v>#N/A Requesting Data...4060809635</v>
        <stp/>
        <stp>BDH|1572924770211790895</stp>
        <tr r="V62" s="5"/>
        <tr r="V64" s="8"/>
        <tr r="Z635" s="1"/>
        <tr r="V58" s="7"/>
        <tr r="V70" s="6"/>
        <tr r="Z121" s="3"/>
      </tp>
      <tp t="s">
        <v>#N/A Requesting Data...3379413395</v>
        <stp/>
        <stp>BDH|8975084792607908038</stp>
        <tr r="Z449" s="1"/>
      </tp>
      <tp t="s">
        <v>#N/A Requesting Data...2683926949</v>
        <stp/>
        <stp>BDH|6232316424890894169</stp>
        <tr r="Z547" s="1"/>
        <tr r="Z102" s="3"/>
      </tp>
      <tp t="s">
        <v>#N/A Requesting Data...3770219045</v>
        <stp/>
        <stp>BDH|2207029720992999470</stp>
        <tr r="Z727" s="1"/>
        <tr r="Z136" s="3"/>
      </tp>
      <tp t="s">
        <v>#N/A Requesting Data...4106420629</v>
        <stp/>
        <stp>BDH|2149785681242251951</stp>
        <tr r="Z301" s="1"/>
      </tp>
      <tp t="s">
        <v>#N/A Requesting Data...2760977833</v>
        <stp/>
        <stp>BDH|5226579159611361239</stp>
        <tr r="Z99" s="1"/>
      </tp>
      <tp t="s">
        <v>#N/A Requesting Data...3266797662</v>
        <stp/>
        <stp>BDH|7982528967653973199</stp>
        <tr r="Z521" s="1"/>
      </tp>
      <tp t="s">
        <v>#N/A Requesting Data...3152374424</v>
        <stp/>
        <stp>BDH|4980110122396504720</stp>
        <tr r="Z813" s="1"/>
      </tp>
      <tp t="s">
        <v>#N/A Requesting Data...4128247460</v>
        <stp/>
        <stp>BDH|5716513657314986754</stp>
        <tr r="Z608" s="1"/>
      </tp>
      <tp t="s">
        <v>#N/A Requesting Data...2511396405</v>
        <stp/>
        <stp>BDH|4270521405050005789</stp>
        <tr r="Z439" s="1"/>
      </tp>
      <tp t="s">
        <v>#N/A Requesting Data...3084371651</v>
        <stp/>
        <stp>BDH|3716279246483704025</stp>
        <tr r="Z139" s="1"/>
        <tr r="Z30" s="3"/>
      </tp>
      <tp t="s">
        <v>#N/A Requesting Data...4237688389</v>
        <stp/>
        <stp>BDH|1041668976010552666</stp>
        <tr r="Z247" s="1"/>
      </tp>
      <tp t="s">
        <v>#N/A Requesting Data...4038872985</v>
        <stp/>
        <stp>BDH|3723313266307316725</stp>
        <tr r="Z682" s="1"/>
      </tp>
      <tp t="s">
        <v>#N/A Requesting Data...3878923389</v>
        <stp/>
        <stp>BDH|7000633763247744663</stp>
        <tr r="Z349" s="1"/>
      </tp>
      <tp t="s">
        <v>#N/A Requesting Data...4250248186</v>
        <stp/>
        <stp>BDH|5970009329679253858</stp>
        <tr r="Z779" s="1"/>
      </tp>
      <tp t="s">
        <v>#N/A Requesting Data...3661167752</v>
        <stp/>
        <stp>BDH|9074612477016658878</stp>
        <tr r="Z125" s="1"/>
      </tp>
      <tp t="s">
        <v>#N/A Requesting Data...3340223559</v>
        <stp/>
        <stp>BDH|2602713396442146878</stp>
        <tr r="Z103" s="1"/>
      </tp>
      <tp t="s">
        <v>#N/A Requesting Data...3185275191</v>
        <stp/>
        <stp>BDH|8981279791883855602</stp>
        <tr r="Z178" s="1"/>
      </tp>
      <tp t="s">
        <v>#N/A Requesting Data...3099844580</v>
        <stp/>
        <stp>BDH|9039276785044268141</stp>
        <tr r="Z770" s="1"/>
      </tp>
      <tp t="s">
        <v>#N/A Requesting Data...2921094184</v>
        <stp/>
        <stp>BDH|3771401821801720252</stp>
        <tr r="Z814" s="1"/>
        <tr r="Z146" s="3"/>
      </tp>
      <tp t="s">
        <v>#N/A Requesting Data...2672568021</v>
        <stp/>
        <stp>BDH|4259815518079975276</stp>
        <tr r="Z739" s="1"/>
      </tp>
      <tp t="s">
        <v>#N/A Requesting Data...3504844743</v>
        <stp/>
        <stp>BDH|5063426297416211823</stp>
        <tr r="Z131" s="1"/>
      </tp>
      <tp t="s">
        <v>#N/A Requesting Data...2640423348</v>
        <stp/>
        <stp>BDH|5259273201140923189</stp>
        <tr r="Z310" s="1"/>
      </tp>
    </main>
    <main first="bloomberg.rtd">
      <tp>
        <v>0.59499999999999997</v>
        <stp/>
        <stp>##V3_BDPV12</stp>
        <stp>SRS IM Equity</stp>
        <stp>PX_YEST_CLOSE</stp>
        <stp>[Crispin Spreadsheet.xlsx]OPUS!R26C6</stp>
        <tr r="F26" s="6"/>
      </tp>
      <tp>
        <v>50650</v>
        <stp/>
        <stp>##V3_BDPV12</stp>
        <stp>KIO SJ Equity</stp>
        <stp>PX_YEST_CLOSE</stp>
        <stp>[Crispin Spreadsheet.xlsx]SWAN!R67C6</stp>
        <tr r="F67" s="3"/>
      </tp>
      <tp t="s">
        <v>GBp</v>
        <stp/>
        <stp>##V3_BDPV12</stp>
        <stp>SPT LN Equity</stp>
        <stp>CRNCY</stp>
        <stp>[Crispin Spreadsheet.xlsx]FDXC!R59C4</stp>
        <tr r="D59" s="8"/>
      </tp>
      <tp>
        <v>140.30000000000001</v>
        <stp/>
        <stp>##V3_BDPV12</stp>
        <stp>MKS LN Equity</stp>
        <stp>PX_YEST_CLOSE</stp>
        <stp>[Crispin Spreadsheet.xlsx]SWAN!R107C6</stp>
        <tr r="F107" s="3"/>
      </tp>
      <tp t="s">
        <v>CHF</v>
        <stp/>
        <stp>##V3_BDPV12</stp>
        <stp>LHN SW Equity</stp>
        <stp>CRNCY</stp>
        <stp>[Crispin Spreadsheet.xlsx]SWAN!R75C4</stp>
        <tr r="D75" s="3"/>
      </tp>
      <tp t="s">
        <v>USD</v>
        <stp/>
        <stp>##V3_BDPV12</stp>
        <stp>FMC US Equity</stp>
        <stp>CRNCY</stp>
        <stp>[Crispin Spreadsheet.xlsx]FDXC!R69C4</stp>
        <tr r="D69" s="8"/>
      </tp>
      <tp t="s">
        <v>HKD</v>
        <stp/>
        <stp>##V3_BDPV12</stp>
        <stp>388 HK Equity</stp>
        <stp>CRNCY</stp>
        <stp>[Crispin Spreadsheet.xlsx]OEI!R216C4</stp>
        <tr r="D216" s="1"/>
      </tp>
      <tp t="s">
        <v>USD</v>
        <stp/>
        <stp>##V3_BDPV12</stp>
        <stp>TSLA US Equity</stp>
        <stp>CRNCY</stp>
        <stp>[Crispin Spreadsheet.xlsx]SWAN!R142C4</stp>
        <tr r="D142" s="3"/>
      </tp>
      <tp>
        <v>10.66</v>
        <stp/>
        <stp>##V3_BDPV12</stp>
        <stp>GOGO US Equity</stp>
        <stp>PX_YEST_CLOSE</stp>
        <stp>[Crispin Spreadsheet.xlsx]SWAN!R135C6</stp>
        <tr r="F135" s="3"/>
      </tp>
      <tp>
        <v>2128</v>
        <stp/>
        <stp>##V3_BDPV12</stp>
        <stp>ABF LN Equity</stp>
        <stp>PX_YEST_CLOSE</stp>
        <stp>[Crispin Spreadsheet.xlsx]FDXC!R45C6</stp>
        <tr r="F45" s="8"/>
      </tp>
      <tp>
        <v>32.630000000000003</v>
        <stp/>
        <stp>##V3_BDPV12</stp>
        <stp>FR FP Equity</stp>
        <stp>PX_YEST_CLOSE</stp>
        <stp>[Crispin Spreadsheet.xlsx]SWAN!R30C6</stp>
        <tr r="F30" s="3"/>
      </tp>
      <tp t="s">
        <v>GBP</v>
        <stp/>
        <stp>##V3_BDPV12</stp>
        <stp>GB00BZB26Y51 Govt</stp>
        <stp>CRNCY</stp>
        <stp>[Crispin Spreadsheet.xlsx]OEI!R846C4</stp>
        <tr r="D846" s="1"/>
      </tp>
      <tp t="s">
        <v>EUR</v>
        <stp/>
        <stp>##V3_BDPV12</stp>
        <stp>MT NA Equity</stp>
        <stp>CRNCY</stp>
        <stp>[Crispin Spreadsheet.xlsx]FDXC!R29C4</stp>
        <tr r="D29" s="8"/>
      </tp>
    </main>
    <main first="bofaddin.rtdserver">
      <tp t="s">
        <v>#N/A Requesting Data...3565714772</v>
        <stp/>
        <stp>BDH|1899481439473994288</stp>
        <tr r="Z267" s="1"/>
      </tp>
      <tp t="s">
        <v>#N/A Requesting Data...2703606923</v>
        <stp/>
        <stp>BDH|5921668403312701653</stp>
        <tr r="Z755" s="1"/>
      </tp>
      <tp t="s">
        <v>#N/A Requesting Data...3222926952</v>
        <stp/>
        <stp>BDH|7881022162817189170</stp>
        <tr r="Z713" s="1"/>
      </tp>
      <tp t="s">
        <v>#N/A Requesting Data...3953638871</v>
        <stp/>
        <stp>BDH|1541102076796902652</stp>
        <tr r="Z163" s="1"/>
        <tr r="Z34" s="3"/>
      </tp>
      <tp t="s">
        <v>#N/A Requesting Data...3318859821</v>
        <stp/>
        <stp>BDH|4621930991256210597</stp>
        <tr r="Z637" s="1"/>
      </tp>
      <tp t="s">
        <v>#N/A Requesting Data...3416642511</v>
        <stp/>
        <stp>BDH|2619331049880213217</stp>
        <tr r="Z458" s="1"/>
      </tp>
      <tp t="s">
        <v>#N/A Requesting Data...3854499245</v>
        <stp/>
        <stp>BDH|1728330168884361730</stp>
        <tr r="Z337" s="1"/>
      </tp>
      <tp t="s">
        <v>#N/A Requesting Data...3569785429</v>
        <stp/>
        <stp>BDH|5370516307473980415</stp>
        <tr r="Z196" s="1"/>
      </tp>
      <tp t="s">
        <v>#N/A Requesting Data...3995660653</v>
        <stp/>
        <stp>BDH|4165971281462412017</stp>
        <tr r="Z398" s="1"/>
      </tp>
      <tp t="s">
        <v>#N/A Requesting Data...2732898275</v>
        <stp/>
        <stp>BDH|3689511671077069144</stp>
        <tr r="Z365" s="1"/>
      </tp>
      <tp t="s">
        <v>#N/A Requesting Data...3912932428</v>
        <stp/>
        <stp>BDH|8393601890719293926</stp>
        <tr r="Z743" s="1"/>
      </tp>
      <tp t="s">
        <v>#N/A Requesting Data...4089947198</v>
        <stp/>
        <stp>BDH|7492634227044314009</stp>
        <tr r="Z428" s="1"/>
      </tp>
      <tp t="s">
        <v>#N/A Requesting Data...3952808667</v>
        <stp/>
        <stp>BDH|2290260111951331765</stp>
        <tr r="Z525" s="1"/>
      </tp>
      <tp t="s">
        <v>#N/A Requesting Data...4100807143</v>
        <stp/>
        <stp>BDH|8078339400809587564</stp>
        <tr r="Z632" s="1"/>
      </tp>
      <tp t="s">
        <v>#N/A Requesting Data...3938445408</v>
        <stp/>
        <stp>BDH|4485879354986653812</stp>
        <tr r="Z345" s="1"/>
      </tp>
      <tp t="s">
        <v>#N/A Requesting Data...4285428433</v>
        <stp/>
        <stp>BDH|7349939687057640600</stp>
        <tr r="Z544" s="1"/>
      </tp>
      <tp t="s">
        <v>#N/A Requesting Data...2733370188</v>
        <stp/>
        <stp>BDH|6963013591098099084</stp>
        <tr r="V50" s="5"/>
        <tr r="V51" s="8"/>
        <tr r="Z520" s="1"/>
        <tr r="V47" s="7"/>
        <tr r="V57" s="6"/>
        <tr r="Z96" s="3"/>
      </tp>
      <tp t="s">
        <v>#N/A Requesting Data...3395079987</v>
        <stp/>
        <stp>BDH|7519374014875559724</stp>
        <tr r="Z602" s="1"/>
      </tp>
      <tp t="s">
        <v>#N/A Requesting Data...3447982671</v>
        <stp/>
        <stp>BDH|3426035833685749251</stp>
        <tr r="V68" s="5"/>
        <tr r="V70" s="8"/>
        <tr r="Z733" s="1"/>
        <tr r="V76" s="6"/>
        <tr r="Z138" s="3"/>
      </tp>
      <tp t="s">
        <v>#N/A Requesting Data...3905997774</v>
        <stp/>
        <stp>BDH|3845887890914528135</stp>
        <tr r="Z660" s="1"/>
      </tp>
      <tp t="s">
        <v>#N/A Requesting Data...3668579504</v>
        <stp/>
        <stp>BDH|9849174012239292795</stp>
        <tr r="Z400" s="1"/>
      </tp>
      <tp t="s">
        <v>#N/A Requesting Data...3222982172</v>
        <stp/>
        <stp>BDH|9102409703773079959</stp>
        <tr r="Z209" s="1"/>
      </tp>
      <tp t="s">
        <v>#N/A Requesting Data...4281725877</v>
        <stp/>
        <stp>BDH|4427245467984319334</stp>
        <tr r="V70" s="5"/>
        <tr r="V72" s="8"/>
        <tr r="Z785" s="1"/>
        <tr r="V78" s="6"/>
        <tr r="Z141" s="3"/>
      </tp>
      <tp t="s">
        <v>#N/A Requesting Data...3371840398</v>
        <stp/>
        <stp>BDH|9229867517447415030</stp>
        <tr r="Z375" s="1"/>
      </tp>
      <tp t="s">
        <v>#N/A Requesting Data...3832489329</v>
        <stp/>
        <stp>BDH|6353305420601625119</stp>
        <tr r="Z303" s="1"/>
      </tp>
      <tp t="s">
        <v>#N/A Requesting Data...3422398794</v>
        <stp/>
        <stp>BDH|7790550779215806775</stp>
        <tr r="V55" s="5"/>
        <tr r="V55" s="8"/>
        <tr r="Z573" s="1"/>
        <tr r="V52" s="7"/>
        <tr r="V63" s="6"/>
        <tr r="Z111" s="3"/>
      </tp>
      <tp t="s">
        <v>#N/A Requesting Data...3888857027</v>
        <stp/>
        <stp>BDH|5302012696863119803</stp>
        <tr r="Z517" s="1"/>
      </tp>
    </main>
    <main first="bloomberg.rtd">
      <tp>
        <v>10.6037</v>
        <stp/>
        <stp>##V3_BDPV12</stp>
        <stp>EURNOK Curncy</stp>
        <stp>PX_YEST_CLOSE</stp>
        <stp>[Crispin Spreadsheet.xlsx]OPE!R30C26</stp>
        <tr r="Z30" s="7"/>
      </tp>
      <tp>
        <v>10.6037</v>
        <stp/>
        <stp>##V3_BDPV12</stp>
        <stp>EURNOK Curncy</stp>
        <stp>PX_YEST_CLOSE</stp>
        <stp>[Crispin Spreadsheet.xlsx]OPE!R31C26</stp>
        <tr r="Z31" s="7"/>
      </tp>
      <tp>
        <v>10.6037</v>
        <stp/>
        <stp>##V3_BDPV12</stp>
        <stp>EURNOK Curncy</stp>
        <stp>PX_YEST_CLOSE</stp>
        <stp>[Crispin Spreadsheet.xlsx]OPE!R29C26</stp>
        <tr r="Z29" s="7"/>
      </tp>
      <tp>
        <v>10.1747</v>
        <stp/>
        <stp>##V3_BDPV12</stp>
        <stp>EURSEK Curncy</stp>
        <stp>PX_YEST_CLOSE</stp>
        <stp>[Crispin Spreadsheet.xlsx]OPE!R34C26</stp>
        <tr r="Z34" s="7"/>
      </tp>
      <tp>
        <v>7.4428000000000001</v>
        <stp/>
        <stp>##V3_BDPV12</stp>
        <stp>EURDKK Curncy</stp>
        <stp>PX_YEST_CLOSE</stp>
        <stp>[Crispin Spreadsheet.xlsx]OEI!R62C30</stp>
        <tr r="AD62" s="1"/>
      </tp>
      <tp>
        <v>7.4428000000000001</v>
        <stp/>
        <stp>##V3_BDPV12</stp>
        <stp>EURDKK Curncy</stp>
        <stp>PX_YEST_CLOSE</stp>
        <stp>[Crispin Spreadsheet.xlsx]OEI!R63C30</stp>
        <tr r="AD63" s="1"/>
      </tp>
      <tp>
        <v>7.4428000000000001</v>
        <stp/>
        <stp>##V3_BDPV12</stp>
        <stp>EURDKK Curncy</stp>
        <stp>PX_YEST_CLOSE</stp>
        <stp>[Crispin Spreadsheet.xlsx]OEI!R61C30</stp>
        <tr r="AD61" s="1"/>
      </tp>
      <tp>
        <v>7.4428000000000001</v>
        <stp/>
        <stp>##V3_BDPV12</stp>
        <stp>EURDKK Curncy</stp>
        <stp>PX_YEST_CLOSE</stp>
        <stp>[Crispin Spreadsheet.xlsx]OEI!R66C30</stp>
        <tr r="AD66" s="1"/>
      </tp>
      <tp>
        <v>7.4428000000000001</v>
        <stp/>
        <stp>##V3_BDPV12</stp>
        <stp>EURDKK Curncy</stp>
        <stp>PX_YEST_CLOSE</stp>
        <stp>[Crispin Spreadsheet.xlsx]OEI!R67C30</stp>
        <tr r="AD67" s="1"/>
      </tp>
      <tp>
        <v>7.4428000000000001</v>
        <stp/>
        <stp>##V3_BDPV12</stp>
        <stp>EURDKK Curncy</stp>
        <stp>PX_YEST_CLOSE</stp>
        <stp>[Crispin Spreadsheet.xlsx]OEI!R64C30</stp>
        <tr r="AD64" s="1"/>
      </tp>
      <tp>
        <v>7.4428000000000001</v>
        <stp/>
        <stp>##V3_BDPV12</stp>
        <stp>EURDKK Curncy</stp>
        <stp>PX_YEST_CLOSE</stp>
        <stp>[Crispin Spreadsheet.xlsx]OEI!R65C30</stp>
        <tr r="AD65" s="1"/>
      </tp>
      <tp>
        <v>7.4428000000000001</v>
        <stp/>
        <stp>##V3_BDPV12</stp>
        <stp>EURDKK Curncy</stp>
        <stp>PX_YEST_CLOSE</stp>
        <stp>[Crispin Spreadsheet.xlsx]OEI!R68C30</stp>
        <tr r="AD68" s="1"/>
      </tp>
      <tp>
        <v>7.4428000000000001</v>
        <stp/>
        <stp>##V3_BDPV12</stp>
        <stp>EURDKK Curncy</stp>
        <stp>PX_YEST_CLOSE</stp>
        <stp>[Crispin Spreadsheet.xlsx]OEI!R69C30</stp>
        <tr r="AD69" s="1"/>
      </tp>
      <tp>
        <v>7.4428000000000001</v>
        <stp/>
        <stp>##V3_BDPV12</stp>
        <stp>EURDKK Curncy</stp>
        <stp>PX_YEST_CLOSE</stp>
        <stp>[Crispin Spreadsheet.xlsx]OEI!R70C30</stp>
        <tr r="AD70" s="1"/>
      </tp>
      <tp>
        <v>188.1</v>
        <stp/>
        <stp>##V3_BDPV12</stp>
        <stp>DRLCO DC Equity</stp>
        <stp>LAST_PRICE</stp>
        <stp>[Crispin Spreadsheet.xlsx]OPE!R9C7</stp>
        <tr r="G9" s="7"/>
      </tp>
      <tp>
        <v>121</v>
        <stp/>
        <stp>##V3_BDPV12</stp>
        <stp>SRP LN Equity</stp>
        <stp>PX_YEST_CLOSE</stp>
        <stp>[Crispin Spreadsheet.xlsx]SWAN!R115C6</stp>
        <tr r="F115" s="3"/>
      </tp>
      <tp>
        <v>292</v>
        <stp/>
        <stp>##V3_BDPV12</stp>
        <stp>TWLO US Equity</stp>
        <stp>PX_YEST_CLOSE</stp>
        <stp>[Crispin Spreadsheet.xlsx]SWAN!R144C6</stp>
        <tr r="F144" s="3"/>
      </tp>
      <tp>
        <v>124</v>
        <stp/>
        <stp>##V3_BDPV12</stp>
        <stp>GNC LN Equity</stp>
        <stp>PX_YEST_CLOSE</stp>
        <stp>[Crispin Spreadsheet.xlsx]SWAN!R95C6</stp>
        <tr r="F95" s="3"/>
      </tp>
      <tp t="s">
        <v>USD</v>
        <stp/>
        <stp>##V3_BDPV12</stp>
        <stp>BMA US Equity</stp>
        <stp>CRNCY</stp>
        <stp>[Crispin Spreadsheet.xlsx]FDXC!R68C4</stp>
        <tr r="D68" s="8"/>
      </tp>
      <tp>
        <v>29.59</v>
        <stp/>
        <stp>##V3_BDPV12</stp>
        <stp>ABX CN Equity</stp>
        <stp>PX_YEST_CLOSE</stp>
        <stp>[Crispin Spreadsheet.xlsx]SWAN!R19C6</stp>
        <tr r="F19" s="3"/>
      </tp>
      <tp t="s">
        <v>GBp</v>
        <stp/>
        <stp>##V3_BDPV12</stp>
        <stp>GNC LN Equity</stp>
        <stp>CRNCY</stp>
        <stp>[Crispin Spreadsheet.xlsx]OPUS!R56C4</stp>
        <tr r="D56" s="6"/>
      </tp>
      <tp>
        <v>117.6</v>
        <stp/>
        <stp>##V3_BDPV12</stp>
        <stp>DC/ LN Equity</stp>
        <stp>PX_YEST_CLOSE</stp>
        <stp>[Crispin Spreadsheet.xlsx]SWAN!R88C6</stp>
        <tr r="F88" s="3"/>
      </tp>
      <tp>
        <v>84.57</v>
        <stp/>
        <stp>##V3_BDPV12</stp>
        <stp>REDFTPB GU Equity</stp>
        <stp>LAST_PRICE</stp>
        <stp>[Crispin Spreadsheet.xlsx]OEI!R204C7</stp>
        <tr r="G204" s="1"/>
      </tp>
      <tp>
        <v>1</v>
        <stp/>
        <stp>##V3_BDPV12</stp>
        <stp>EURBRL Curncy</stp>
        <stp>QUOTE_FACTOR</stp>
        <stp>[Crispin Spreadsheet.xlsx]SWAN!R16C12</stp>
        <tr r="L16" s="3"/>
      </tp>
    </main>
    <main first="bofaddin.rtdserver">
      <tp t="s">
        <v>#N/A Requesting Data...3765578452</v>
        <stp/>
        <stp>BDH|29971105523776099</stp>
        <tr r="Z251" s="1"/>
      </tp>
    </main>
    <main first="bloomberg.rtd">
      <tp t="s">
        <v>EUR</v>
        <stp/>
        <stp>##V3_BDPV12</stp>
        <stp>MT NA Equity</stp>
        <stp>CRNCY</stp>
        <stp>[Crispin Spreadsheet.xlsx]SWAN!R55C4</stp>
        <tr r="D55" s="3"/>
      </tp>
      <tp t="s">
        <v>USD</v>
        <stp/>
        <stp>##V3_BDPV12</stp>
        <stp>US74153QAH56 Corp</stp>
        <stp>CRNCY</stp>
        <stp>[Crispin Spreadsheet.xlsx]SWAN!R63C4</stp>
        <tr r="D63" s="3"/>
      </tp>
    </main>
    <main first="bofaddin.rtdserver">
      <tp t="s">
        <v>#N/A Requesting Data...2893880416</v>
        <stp/>
        <stp>BDH|2608444673625354498</stp>
        <tr r="Z535" s="1"/>
      </tp>
      <tp t="s">
        <v>#N/A Requesting Data...3190255753</v>
        <stp/>
        <stp>BDH|7402723557006197383</stp>
        <tr r="Z467" s="1"/>
      </tp>
      <tp t="s">
        <v>#N/A Requesting Data...2832480919</v>
        <stp/>
        <stp>BDH|5327180320846105027</stp>
        <tr r="Z579" s="1"/>
      </tp>
      <tp t="s">
        <v>#N/A Requesting Data...3833084705</v>
        <stp/>
        <stp>BDH|8876509301698122505</stp>
        <tr r="Z778" s="1"/>
      </tp>
      <tp t="s">
        <v>#N/A Requesting Data...3737704028</v>
        <stp/>
        <stp>BDH|5015383580499720762</stp>
        <tr r="Z465" s="1"/>
      </tp>
      <tp t="s">
        <v>#N/A Requesting Data...4124673092</v>
        <stp/>
        <stp>BDH|9869860673566770041</stp>
        <tr r="Z560" s="1"/>
      </tp>
      <tp t="s">
        <v>#N/A Requesting Data...3087999259</v>
        <stp/>
        <stp>BDH|3717403349024243721</stp>
        <tr r="Z683" s="1"/>
        <tr r="Z131" s="3"/>
      </tp>
      <tp t="s">
        <v>#N/A Requesting Data...3472053855</v>
        <stp/>
        <stp>BDH|6597451003060950258</stp>
        <tr r="Z735" s="1"/>
      </tp>
      <tp t="s">
        <v>#N/A Requesting Data...4071333826</v>
        <stp/>
        <stp>BDH|6790021577499882851</stp>
        <tr r="Z330" s="1"/>
      </tp>
      <tp t="s">
        <v>#N/A Requesting Data...4085358818</v>
        <stp/>
        <stp>BDH|8244140496690725084</stp>
        <tr r="Z690" s="1"/>
      </tp>
      <tp t="s">
        <v>#N/A Requesting Data...3191623098</v>
        <stp/>
        <stp>BDH|1743646625487883228</stp>
        <tr r="Z430" s="1"/>
      </tp>
      <tp t="s">
        <v>#N/A Requesting Data...3442900857</v>
        <stp/>
        <stp>BDH|8876139352969464519</stp>
        <tr r="Z407" s="1"/>
      </tp>
      <tp t="s">
        <v>#N/A Requesting Data...3980434131</v>
        <stp/>
        <stp>BDH|5107492052306575228</stp>
        <tr r="Z322" s="1"/>
      </tp>
      <tp t="s">
        <v>#N/A Requesting Data...4280364664</v>
        <stp/>
        <stp>BDH|6990235333641831633</stp>
        <tr r="Z801" s="1"/>
      </tp>
      <tp t="s">
        <v>#N/A Requesting Data...3568198845</v>
        <stp/>
        <stp>BDH|9985078629612725935</stp>
        <tr r="Z220" s="1"/>
      </tp>
      <tp t="s">
        <v>#N/A Requesting Data...3107222238</v>
        <stp/>
        <stp>BDH|5432774036498250945</stp>
        <tr r="Z197" s="1"/>
      </tp>
      <tp t="s">
        <v>#N/A Requesting Data...2930682653</v>
        <stp/>
        <stp>BDH|1024103560576776045</stp>
        <tr r="Z503" s="1"/>
        <tr r="Z90" s="3"/>
      </tp>
      <tp t="s">
        <v>#N/A Requesting Data...2897479838</v>
        <stp/>
        <stp>BDH|6361688629680385212</stp>
        <tr r="Z552" s="1"/>
      </tp>
      <tp t="s">
        <v>#N/A Requesting Data...3620380789</v>
        <stp/>
        <stp>BDH|8791946370196222014</stp>
        <tr r="Z166" s="1"/>
      </tp>
      <tp t="s">
        <v>#N/A Requesting Data...3560471888</v>
        <stp/>
        <stp>BDH|1318538347640606014</stp>
        <tr r="Z600" s="1"/>
      </tp>
      <tp t="s">
        <v>#N/A Requesting Data...3259396037</v>
        <stp/>
        <stp>BDH|5531956018419879464</stp>
        <tr r="Z586" s="1"/>
      </tp>
      <tp t="s">
        <v>#N/A Requesting Data...3826242635</v>
        <stp/>
        <stp>BDH|9668965954006206306</stp>
        <tr r="Z110" s="1"/>
      </tp>
      <tp t="s">
        <v>#N/A Requesting Data...4106826685</v>
        <stp/>
        <stp>BDH|8705019585070726033</stp>
        <tr r="Z680" s="1"/>
      </tp>
      <tp t="s">
        <v>#N/A Requesting Data...3800331024</v>
        <stp/>
        <stp>BDH|6322307391718136471</stp>
        <tr r="Z318" s="1"/>
      </tp>
      <tp t="s">
        <v>#N/A Requesting Data...3836443818</v>
        <stp/>
        <stp>BDH|2348616857301019003</stp>
        <tr r="Z483" s="1"/>
      </tp>
    </main>
    <main first="bloomberg.rtd">
      <tp>
        <v>1816.8</v>
        <stp/>
        <stp>##V3_BDPV12</stp>
        <stp>GCG1 Comdty</stp>
        <stp>LAST_PRICE</stp>
        <stp>[Crispin Spreadsheet.xlsx]OEI!R841C7</stp>
        <tr r="G841" s="1"/>
      </tp>
      <tp t="s">
        <v>ISHARES MSCI EMERGING MARKET</v>
        <stp/>
        <stp>##V3_BDPV12</stp>
        <stp>EEM US Equity</stp>
        <stp>NAME</stp>
        <stp>[Crispin Spreadsheet.xlsx]OEI!R837C5</stp>
        <tr r="E837" s="1"/>
      </tp>
      <tp t="s">
        <v>ZAr</v>
        <stp/>
        <stp>##V3_BDPV12</stp>
        <stp>SSW SJ Equity</stp>
        <stp>CRNCY</stp>
        <stp>[Crispin Spreadsheet.xlsx]FDXC!R38C4</stp>
        <tr r="D38" s="8"/>
      </tp>
      <tp>
        <v>6.3933999999999997</v>
        <stp/>
        <stp>##V3_BDPV12</stp>
        <stp>EURBRL Curncy</stp>
        <stp>PX_YEST_CLOSE</stp>
        <stp>[Crispin Spreadsheet.xlsx]OEI!R47C30</stp>
        <tr r="AD47" s="1"/>
      </tp>
      <tp>
        <v>6.3933999999999997</v>
        <stp/>
        <stp>##V3_BDPV12</stp>
        <stp>EURBRL Curncy</stp>
        <stp>PX_YEST_CLOSE</stp>
        <stp>[Crispin Spreadsheet.xlsx]OEI!R46C30</stp>
        <tr r="AD46" s="1"/>
      </tp>
      <tp t="s">
        <v>GBp</v>
        <stp/>
        <stp>##V3_BDPV12</stp>
        <stp>HUM LN Equity</stp>
        <stp>CRNCY</stp>
        <stp>[Crispin Spreadsheet.xlsx]SWAN!R97C4</stp>
        <tr r="D97" s="3"/>
      </tp>
      <tp>
        <v>31375</v>
        <stp/>
        <stp>##V3_BDPV12</stp>
        <stp>ANG SJ Equity</stp>
        <stp>PX_YEST_CLOSE</stp>
        <stp>[Crispin Spreadsheet.xlsx]SWAN!R66C6</stp>
        <tr r="F66" s="3"/>
      </tp>
      <tp>
        <v>37.049999999999997</v>
        <stp/>
        <stp>##V3_BDPV12</stp>
        <stp>ADYEY US Equity</stp>
        <stp>PX_YEST_CLOSE</stp>
        <stp>[Crispin Spreadsheet.xlsx]SWAN!R124C6</stp>
        <tr r="F124" s="3"/>
      </tp>
      <tp t="s">
        <v>CAD</v>
        <stp/>
        <stp>##V3_BDPV12</stp>
        <stp>TRQ CN Equity</stp>
        <stp>CRNCY</stp>
        <stp>[Crispin Spreadsheet.xlsx]SWAN!R20C4</stp>
        <tr r="D20" s="3"/>
      </tp>
      <tp t="s">
        <v>HKD</v>
        <stp/>
        <stp>##V3_BDPV12</stp>
        <stp>880 HK Equity</stp>
        <stp>CRNCY</stp>
        <stp>[Crispin Spreadsheet.xlsx]OEI!R220C4</stp>
        <tr r="D220" s="1"/>
      </tp>
      <tp t="s">
        <v>GBp</v>
        <stp/>
        <stp>##V3_BDPV12</stp>
        <stp>VOD LN Equity</stp>
        <stp>CRNCY</stp>
        <stp>[Crispin Spreadsheet.xlsx]OPUS!R70C4</stp>
        <tr r="D70" s="6"/>
      </tp>
      <tp>
        <v>14.12</v>
        <stp/>
        <stp>##V3_BDPV12</stp>
        <stp>PDG LN Equity</stp>
        <stp>PX_YEST_CLOSE</stp>
        <stp>[Crispin Spreadsheet.xlsx]FDXC!R55C6</stp>
        <tr r="F55" s="8"/>
      </tp>
      <tp>
        <v>299.39999999999998</v>
        <stp/>
        <stp>##V3_BDPV12</stp>
        <stp>PFG LN Equity</stp>
        <stp>PX_YEST_CLOSE</stp>
        <stp>[Crispin Spreadsheet.xlsx]FDXC!R57C6</stp>
        <tr r="F57" s="8"/>
      </tp>
      <tp>
        <v>1</v>
        <stp/>
        <stp>##V3_BDPV12</stp>
        <stp>EURJPY Curncy</stp>
        <stp>QUOTE_FACTOR</stp>
        <stp>[Crispin Spreadsheet.xlsx]ALEG!R23C12</stp>
        <tr r="L23" s="5"/>
      </tp>
      <tp>
        <v>1</v>
        <stp/>
        <stp>##V3_BDPV12</stp>
        <stp>EURJPY Curncy</stp>
        <stp>QUOTE_FACTOR</stp>
        <stp>[Crispin Spreadsheet.xlsx]ALEG!R22C12</stp>
        <tr r="L22" s="5"/>
      </tp>
      <tp>
        <v>1</v>
        <stp/>
        <stp>##V3_BDPV12</stp>
        <stp>EURSEK Curncy</stp>
        <stp>QUOTE_FACTOR</stp>
        <stp>[Crispin Spreadsheet.xlsx]SWAN!R72C12</stp>
        <tr r="L72" s="3"/>
      </tp>
      <tp>
        <v>1</v>
        <stp/>
        <stp>##V3_BDPV12</stp>
        <stp>EURSEK Curncy</stp>
        <stp>QUOTE_FACTOR</stp>
        <stp>[Crispin Spreadsheet.xlsx]SWAN!R71C12</stp>
        <tr r="L71" s="3"/>
      </tp>
      <tp>
        <v>1</v>
        <stp/>
        <stp>##V3_BDPV12</stp>
        <stp>EURDKK Curncy</stp>
        <stp>QUOTE_FACTOR</stp>
        <stp>[Crispin Spreadsheet.xlsx]SWAN!R25C12</stp>
        <tr r="L25" s="3"/>
      </tp>
      <tp>
        <v>1</v>
        <stp/>
        <stp>##V3_BDPV12</stp>
        <stp>EURDKK Curncy</stp>
        <stp>QUOTE_FACTOR</stp>
        <stp>[Crispin Spreadsheet.xlsx]SWAN!R24C12</stp>
        <tr r="L24" s="3"/>
      </tp>
      <tp>
        <v>1</v>
        <stp/>
        <stp>##V3_BDPV12</stp>
        <stp>EURDKK Curncy</stp>
        <stp>QUOTE_FACTOR</stp>
        <stp>[Crispin Spreadsheet.xlsx]SWAN!R23C12</stp>
        <tr r="L23" s="3"/>
      </tp>
      <tp>
        <v>1</v>
        <stp/>
        <stp>##V3_BDPV12</stp>
        <stp>EURNOK Curncy</stp>
        <stp>QUOTE_FACTOR</stp>
        <stp>[Crispin Spreadsheet.xlsx]SWAN!R59C12</stp>
        <tr r="L59" s="3"/>
      </tp>
      <tp>
        <v>1</v>
        <stp/>
        <stp>##V3_BDPV12</stp>
        <stp>EURNOK Curncy</stp>
        <stp>QUOTE_FACTOR</stp>
        <stp>[Crispin Spreadsheet.xlsx]SWAN!R60C12</stp>
        <tr r="L60" s="3"/>
      </tp>
      <tp>
        <v>14.065</v>
        <stp/>
        <stp>##V3_BDPV12</stp>
        <stp>STERV FH Equity</stp>
        <stp>LAST_PRICE</stp>
        <stp>[Crispin Spreadsheet.xlsx]OEI!R81C7</stp>
        <tr r="G81" s="1"/>
      </tp>
      <tp>
        <v>57.9</v>
        <stp/>
        <stp>##V3_BDPV12</stp>
        <stp>NESTE FH Equity</stp>
        <stp>LAST_PRICE</stp>
        <stp>[Crispin Spreadsheet.xlsx]OEI!R77C7</stp>
        <tr r="G77" s="1"/>
      </tp>
    </main>
    <main first="bofaddin.rtdserver">
      <tp t="s">
        <v>#N/A Requesting Data...3775719039</v>
        <stp/>
        <stp>BDH|3332366019657114776</stp>
        <tr r="Z811" s="1"/>
      </tp>
      <tp t="s">
        <v>#N/A Requesting Data...3618132955</v>
        <stp/>
        <stp>BDH|5481283567679213910</stp>
        <tr r="Z588" s="1"/>
      </tp>
      <tp t="s">
        <v>#N/A Requesting Data...3496808013</v>
        <stp/>
        <stp>BDH|9818454522506349857</stp>
        <tr r="Z591" s="1"/>
      </tp>
      <tp t="s">
        <v>#N/A Requesting Data...3339521663</v>
        <stp/>
        <stp>BDH|1759181215162092246</stp>
        <tr r="Z617" s="1"/>
      </tp>
      <tp t="s">
        <v>#N/A Requesting Data...3787615751</v>
        <stp/>
        <stp>BDH|4215519867945222389</stp>
        <tr r="Z726" s="1"/>
      </tp>
      <tp t="s">
        <v>#N/A Requesting Data...3398208184</v>
        <stp/>
        <stp>BDH|8662969320651827379</stp>
        <tr r="Z396" s="1"/>
      </tp>
      <tp t="s">
        <v>#N/A Requesting Data...3525211246</v>
        <stp/>
        <stp>BDH|4931469971830091625</stp>
        <tr r="Z57" s="1"/>
      </tp>
      <tp t="s">
        <v>#N/A Requesting Data...3576601237</v>
        <stp/>
        <stp>BDH|4338814082086522378</stp>
        <tr r="Z453" s="1"/>
        <tr r="Z81" s="3"/>
      </tp>
      <tp t="s">
        <v>#N/A Requesting Data...4077834028</v>
        <stp/>
        <stp>BDH|8543233417163240900</stp>
        <tr r="Z701" s="1"/>
      </tp>
      <tp t="s">
        <v>#N/A Requesting Data...3176038733</v>
        <stp/>
        <stp>BDH|8164856676412968480</stp>
        <tr r="Z66" s="1"/>
      </tp>
      <tp t="s">
        <v>#N/A Requesting Data...4114437390</v>
        <stp/>
        <stp>BDH|8343203680011348238</stp>
        <tr r="Z488" s="1"/>
      </tp>
      <tp t="s">
        <v>#N/A Requesting Data...3878499616</v>
        <stp/>
        <stp>BDH|9228841428675995742</stp>
        <tr r="Z149" s="1"/>
      </tp>
      <tp t="s">
        <v>#N/A Requesting Data...3876135451</v>
        <stp/>
        <stp>BDH|5887426818975110420</stp>
        <tr r="Z677" s="1"/>
        <tr r="Z130" s="3"/>
      </tp>
      <tp t="s">
        <v>#N/A Requesting Data...3195865520</v>
        <stp/>
        <stp>BDH|6539439523007470601</stp>
        <tr r="Z104" s="1"/>
      </tp>
      <tp t="s">
        <v>#N/A Requesting Data...4256818069</v>
        <stp/>
        <stp>BDH|9353212310893433873</stp>
        <tr r="Z212" s="1"/>
      </tp>
      <tp t="s">
        <v>#N/A Requesting Data...3478179253</v>
        <stp/>
        <stp>BDH|5270031432765035247</stp>
        <tr r="Z716" s="1"/>
      </tp>
      <tp t="s">
        <v>#N/A Requesting Data...4013020449</v>
        <stp/>
        <stp>BDH|2909334733841637286</stp>
        <tr r="Z625" s="1"/>
      </tp>
      <tp t="s">
        <v>#N/A Requesting Data...4114762658</v>
        <stp/>
        <stp>BDH|6092313006234505052</stp>
        <tr r="Z230" s="1"/>
      </tp>
      <tp t="s">
        <v>#N/A Requesting Data...3993626365</v>
        <stp/>
        <stp>BDH|7041479748015158395</stp>
        <tr r="Z496" s="1"/>
      </tp>
      <tp t="s">
        <v>#N/A Requesting Data...3948763153</v>
        <stp/>
        <stp>BDH|9485903920486594558</stp>
        <tr r="Z115" s="1"/>
      </tp>
      <tp t="s">
        <v>#N/A Requesting Data...3470278029</v>
        <stp/>
        <stp>BDH|7514649556006133337</stp>
        <tr r="Z117" s="1"/>
      </tp>
    </main>
    <main first="bloomberg.rtd">
      <tp t="s">
        <v>GBp</v>
        <stp/>
        <stp>##V3_BDPV12</stp>
        <stp>SRP LN Equity</stp>
        <stp>CRNCY</stp>
        <stp>[Crispin Spreadsheet.xlsx]ALEG!R58C4</stp>
        <tr r="D58" s="5"/>
      </tp>
      <tp>
        <v>54.6</v>
        <stp/>
        <stp>##V3_BDPV12</stp>
        <stp>HDG NA Equity</stp>
        <stp>PX_YEST_CLOSE</stp>
        <stp>[Crispin Spreadsheet.xlsx]SWAN!R56C6</stp>
        <tr r="F56" s="3"/>
      </tp>
      <tp>
        <v>35.299999999999997</v>
        <stp/>
        <stp>##V3_BDPV12</stp>
        <stp>IGLN LN Equity</stp>
        <stp>PX_YEST_CLOSE</stp>
        <stp>[Crispin Spreadsheet.xlsx]SWAN!R163C6</stp>
        <tr r="F163" s="3"/>
      </tp>
      <tp>
        <v>35.76</v>
        <stp/>
        <stp>##V3_BDPV12</stp>
        <stp>SKG ID Equity</stp>
        <stp>PX_YEST_CLOSE</stp>
        <stp>[Crispin Spreadsheet.xlsx]ALEG!R15C6</stp>
        <tr r="F15" s="5"/>
      </tp>
      <tp>
        <v>8.52</v>
        <stp/>
        <stp>##V3_BDPV12</stp>
        <stp>EURN US Equity</stp>
        <stp>PX_YEST_CLOSE</stp>
        <stp>[Crispin Spreadsheet.xlsx]SWAN!R133C6</stp>
        <tr r="F133" s="3"/>
      </tp>
      <tp>
        <v>150.11340000000001</v>
        <stp/>
        <stp>##V3_BDPV12</stp>
        <stp>.AREQIMP G Index</stp>
        <stp>LAST_PRICE</stp>
        <stp>[Crispin Spreadsheet.xlsx]SWAN!R177C7</stp>
        <tr r="G177" s="3"/>
      </tp>
      <tp>
        <v>5543</v>
        <stp/>
        <stp>##V3_BDPV12</stp>
        <stp>CFA Index</stp>
        <stp>LAST_PRICE</stp>
        <stp>[Crispin Spreadsheet.xlsx]OEI!R84C7</stp>
        <tr r="G84" s="1"/>
      </tp>
      <tp>
        <v>3497</v>
        <stp/>
        <stp>##V3_BDPV12</stp>
        <stp>VGA Index</stp>
        <stp>LAST_PRICE</stp>
        <stp>[Crispin Spreadsheet.xlsx]OEI!R85C7</stp>
        <tr r="G85" s="1"/>
      </tp>
      <tp>
        <v>1</v>
        <stp/>
        <stp>##V3_BDPV12</stp>
        <stp>USDJPY Curncy</stp>
        <stp>QUOTE_FACTOR</stp>
        <stp>[Crispin Spreadsheet.xlsx]FDXC!R26C12</stp>
        <tr r="L26" s="8"/>
      </tp>
      <tp>
        <v>1</v>
        <stp/>
        <stp>##V3_BDPV12</stp>
        <stp>USDJPY Curncy</stp>
        <stp>QUOTE_FACTOR</stp>
        <stp>[Crispin Spreadsheet.xlsx]FDXC!R25C12</stp>
        <tr r="L25" s="8"/>
      </tp>
      <tp t="s">
        <v>JPY</v>
        <stp/>
        <stp>##V3_BDPV12</stp>
        <stp>8848 JT Equity</stp>
        <stp>CRNCY</stp>
        <stp>[Crispin Spreadsheet.xlsx]OPE!R23C4</stp>
        <tr r="D23" s="7"/>
      </tp>
      <tp>
        <v>1.1873</v>
        <stp/>
        <stp>##V3_BDPV12</stp>
        <stp>EURUSD Curncy</stp>
        <stp>PX_YEST_CLOSE</stp>
        <stp>[Crispin Spreadsheet.xlsx]SWAN!R116C30</stp>
        <tr r="AD116" s="3"/>
      </tp>
      <tp>
        <v>1.1873</v>
        <stp/>
        <stp>##V3_BDPV12</stp>
        <stp>EURUSD Curncy</stp>
        <stp>PX_YEST_CLOSE</stp>
        <stp>[Crispin Spreadsheet.xlsx]SWAN!R129C30</stp>
        <tr r="AD129" s="3"/>
      </tp>
      <tp>
        <v>1.1873</v>
        <stp/>
        <stp>##V3_BDPV12</stp>
        <stp>EURUSD Curncy</stp>
        <stp>PX_YEST_CLOSE</stp>
        <stp>[Crispin Spreadsheet.xlsx]SWAN!R128C30</stp>
        <tr r="AD128" s="3"/>
      </tp>
      <tp>
        <v>1.1873</v>
        <stp/>
        <stp>##V3_BDPV12</stp>
        <stp>EURUSD Curncy</stp>
        <stp>PX_YEST_CLOSE</stp>
        <stp>[Crispin Spreadsheet.xlsx]SWAN!R127C30</stp>
        <tr r="AD127" s="3"/>
      </tp>
      <tp>
        <v>1.1873</v>
        <stp/>
        <stp>##V3_BDPV12</stp>
        <stp>EURUSD Curncy</stp>
        <stp>PX_YEST_CLOSE</stp>
        <stp>[Crispin Spreadsheet.xlsx]SWAN!R126C30</stp>
        <tr r="AD126" s="3"/>
      </tp>
      <tp>
        <v>1.1873</v>
        <stp/>
        <stp>##V3_BDPV12</stp>
        <stp>EURUSD Curncy</stp>
        <stp>PX_YEST_CLOSE</stp>
        <stp>[Crispin Spreadsheet.xlsx]SWAN!R125C30</stp>
        <tr r="AD125" s="3"/>
      </tp>
      <tp>
        <v>1.1873</v>
        <stp/>
        <stp>##V3_BDPV12</stp>
        <stp>EURUSD Curncy</stp>
        <stp>PX_YEST_CLOSE</stp>
        <stp>[Crispin Spreadsheet.xlsx]SWAN!R124C30</stp>
        <tr r="AD124" s="3"/>
      </tp>
      <tp>
        <v>1.1873</v>
        <stp/>
        <stp>##V3_BDPV12</stp>
        <stp>EURUSD Curncy</stp>
        <stp>PX_YEST_CLOSE</stp>
        <stp>[Crispin Spreadsheet.xlsx]SWAN!R139C30</stp>
        <tr r="AD139" s="3"/>
      </tp>
      <tp>
        <v>1.1873</v>
        <stp/>
        <stp>##V3_BDPV12</stp>
        <stp>EURUSD Curncy</stp>
        <stp>PX_YEST_CLOSE</stp>
        <stp>[Crispin Spreadsheet.xlsx]SWAN!R138C30</stp>
        <tr r="AD138" s="3"/>
      </tp>
      <tp>
        <v>1.1873</v>
        <stp/>
        <stp>##V3_BDPV12</stp>
        <stp>EURUSD Curncy</stp>
        <stp>PX_YEST_CLOSE</stp>
        <stp>[Crispin Spreadsheet.xlsx]SWAN!R133C30</stp>
        <tr r="AD133" s="3"/>
      </tp>
      <tp>
        <v>1.1873</v>
        <stp/>
        <stp>##V3_BDPV12</stp>
        <stp>EURUSD Curncy</stp>
        <stp>PX_YEST_CLOSE</stp>
        <stp>[Crispin Spreadsheet.xlsx]SWAN!R132C30</stp>
        <tr r="AD132" s="3"/>
      </tp>
      <tp>
        <v>1.1873</v>
        <stp/>
        <stp>##V3_BDPV12</stp>
        <stp>EURUSD Curncy</stp>
        <stp>PX_YEST_CLOSE</stp>
        <stp>[Crispin Spreadsheet.xlsx]SWAN!R131C30</stp>
        <tr r="AD131" s="3"/>
      </tp>
      <tp>
        <v>1.1873</v>
        <stp/>
        <stp>##V3_BDPV12</stp>
        <stp>EURUSD Curncy</stp>
        <stp>PX_YEST_CLOSE</stp>
        <stp>[Crispin Spreadsheet.xlsx]SWAN!R130C30</stp>
        <tr r="AD130" s="3"/>
      </tp>
      <tp>
        <v>1.1873</v>
        <stp/>
        <stp>##V3_BDPV12</stp>
        <stp>EURUSD Curncy</stp>
        <stp>PX_YEST_CLOSE</stp>
        <stp>[Crispin Spreadsheet.xlsx]SWAN!R137C30</stp>
        <tr r="AD137" s="3"/>
      </tp>
      <tp>
        <v>1.1873</v>
        <stp/>
        <stp>##V3_BDPV12</stp>
        <stp>EURUSD Curncy</stp>
        <stp>PX_YEST_CLOSE</stp>
        <stp>[Crispin Spreadsheet.xlsx]SWAN!R136C30</stp>
        <tr r="AD136" s="3"/>
      </tp>
      <tp>
        <v>1.1873</v>
        <stp/>
        <stp>##V3_BDPV12</stp>
        <stp>EURUSD Curncy</stp>
        <stp>PX_YEST_CLOSE</stp>
        <stp>[Crispin Spreadsheet.xlsx]SWAN!R135C30</stp>
        <tr r="AD135" s="3"/>
      </tp>
      <tp>
        <v>1.1873</v>
        <stp/>
        <stp>##V3_BDPV12</stp>
        <stp>EURUSD Curncy</stp>
        <stp>PX_YEST_CLOSE</stp>
        <stp>[Crispin Spreadsheet.xlsx]SWAN!R134C30</stp>
        <tr r="AD134" s="3"/>
      </tp>
      <tp>
        <v>1.1873</v>
        <stp/>
        <stp>##V3_BDPV12</stp>
        <stp>EURUSD Curncy</stp>
        <stp>PX_YEST_CLOSE</stp>
        <stp>[Crispin Spreadsheet.xlsx]SWAN!R143C30</stp>
        <tr r="AD143" s="3"/>
      </tp>
      <tp>
        <v>1.1873</v>
        <stp/>
        <stp>##V3_BDPV12</stp>
        <stp>EURUSD Curncy</stp>
        <stp>PX_YEST_CLOSE</stp>
        <stp>[Crispin Spreadsheet.xlsx]SWAN!R142C30</stp>
        <tr r="AD142" s="3"/>
      </tp>
      <tp>
        <v>1.1873</v>
        <stp/>
        <stp>##V3_BDPV12</stp>
        <stp>EURUSD Curncy</stp>
        <stp>PX_YEST_CLOSE</stp>
        <stp>[Crispin Spreadsheet.xlsx]SWAN!R141C30</stp>
        <tr r="AD141" s="3"/>
      </tp>
      <tp>
        <v>1.1873</v>
        <stp/>
        <stp>##V3_BDPV12</stp>
        <stp>EURUSD Curncy</stp>
        <stp>PX_YEST_CLOSE</stp>
        <stp>[Crispin Spreadsheet.xlsx]SWAN!R140C30</stp>
        <tr r="AD140" s="3"/>
      </tp>
      <tp>
        <v>1.1873</v>
        <stp/>
        <stp>##V3_BDPV12</stp>
        <stp>EURUSD Curncy</stp>
        <stp>PX_YEST_CLOSE</stp>
        <stp>[Crispin Spreadsheet.xlsx]SWAN!R147C30</stp>
        <tr r="AD147" s="3"/>
      </tp>
      <tp>
        <v>1.1873</v>
        <stp/>
        <stp>##V3_BDPV12</stp>
        <stp>EURUSD Curncy</stp>
        <stp>PX_YEST_CLOSE</stp>
        <stp>[Crispin Spreadsheet.xlsx]SWAN!R146C30</stp>
        <tr r="AD146" s="3"/>
      </tp>
      <tp>
        <v>1.1873</v>
        <stp/>
        <stp>##V3_BDPV12</stp>
        <stp>EURUSD Curncy</stp>
        <stp>PX_YEST_CLOSE</stp>
        <stp>[Crispin Spreadsheet.xlsx]SWAN!R145C30</stp>
        <tr r="AD145" s="3"/>
      </tp>
      <tp>
        <v>1.1873</v>
        <stp/>
        <stp>##V3_BDPV12</stp>
        <stp>EURUSD Curncy</stp>
        <stp>PX_YEST_CLOSE</stp>
        <stp>[Crispin Spreadsheet.xlsx]SWAN!R144C30</stp>
        <tr r="AD144" s="3"/>
      </tp>
      <tp>
        <v>1.1873</v>
        <stp/>
        <stp>##V3_BDPV12</stp>
        <stp>EURUSD Curncy</stp>
        <stp>PX_YEST_CLOSE</stp>
        <stp>[Crispin Spreadsheet.xlsx]SWAN!R156C30</stp>
        <tr r="AD156" s="3"/>
      </tp>
      <tp>
        <v>1.1873</v>
        <stp/>
        <stp>##V3_BDPV12</stp>
        <stp>EURUSD Curncy</stp>
        <stp>PX_YEST_CLOSE</stp>
        <stp>[Crispin Spreadsheet.xlsx]SWAN!R155C30</stp>
        <tr r="AD155" s="3"/>
      </tp>
      <tp>
        <v>1.1873</v>
        <stp/>
        <stp>##V3_BDPV12</stp>
        <stp>EURUSD Curncy</stp>
        <stp>PX_YEST_CLOSE</stp>
        <stp>[Crispin Spreadsheet.xlsx]SWAN!R163C30</stp>
        <tr r="AD163" s="3"/>
      </tp>
      <tp>
        <v>1.1873</v>
        <stp/>
        <stp>##V3_BDPV12</stp>
        <stp>EURUSD Curncy</stp>
        <stp>PX_YEST_CLOSE</stp>
        <stp>[Crispin Spreadsheet.xlsx]SWAN!R165C30</stp>
        <tr r="AD165" s="3"/>
      </tp>
      <tp>
        <v>1.1873</v>
        <stp/>
        <stp>##V3_BDPV12</stp>
        <stp>EURUSD Curncy</stp>
        <stp>PX_YEST_CLOSE</stp>
        <stp>[Crispin Spreadsheet.xlsx]SWAN!R172C30</stp>
        <tr r="AD172" s="3"/>
      </tp>
      <tp>
        <v>1.1873</v>
        <stp/>
        <stp>##V3_BDPV12</stp>
        <stp>EURUSD Curncy</stp>
        <stp>PX_YEST_CLOSE</stp>
        <stp>[Crispin Spreadsheet.xlsx]SWAN!R175C30</stp>
        <tr r="AD175" s="3"/>
      </tp>
      <tp>
        <v>1810.9</v>
        <stp/>
        <stp>##V3_BDPV12</stp>
        <stp>GCG1 Comdty</stp>
        <stp>PX_YEST_CLOSE</stp>
        <stp>[Crispin Spreadsheet.xlsx]OEI!R841C6</stp>
        <tr r="F841" s="1"/>
      </tp>
    </main>
    <main first="bofaddin.rtdserver">
      <tp t="s">
        <v>#N/A Requesting Data...4095346086</v>
        <stp/>
        <stp>BDH|9886854937773393331</stp>
        <tr r="Z105" s="1"/>
      </tp>
      <tp t="s">
        <v>#N/A Requesting Data...3713885904</v>
        <stp/>
        <stp>BDH|6624721371662792688</stp>
        <tr r="Z299" s="1"/>
      </tp>
      <tp t="s">
        <v>#N/A Requesting Data...3393729160</v>
        <stp/>
        <stp>BDH|3411895793826679626</stp>
        <tr r="Z530" s="1"/>
      </tp>
      <tp t="s">
        <v>#N/A Requesting Data...3746610380</v>
        <stp/>
        <stp>BDH|4262651787281817928</stp>
        <tr r="Z580" s="1"/>
      </tp>
      <tp t="s">
        <v>#N/A Requesting Data...4056109235</v>
        <stp/>
        <stp>BDH|1558347918416692747</stp>
        <tr r="Z281" s="1"/>
      </tp>
      <tp t="s">
        <v>#N/A Requesting Data...4252732257</v>
        <stp/>
        <stp>BDH|4354514967520968549</stp>
        <tr r="Z761" s="1"/>
      </tp>
      <tp t="s">
        <v>#N/A Requesting Data...4075812588</v>
        <stp/>
        <stp>BDH|6247824737369982679</stp>
        <tr r="Z176" s="1"/>
      </tp>
      <tp t="s">
        <v>#N/A Requesting Data...3708549328</v>
        <stp/>
        <stp>BDH|1167992798691916201</stp>
        <tr r="Z842" s="1"/>
      </tp>
      <tp t="s">
        <v>#N/A Requesting Data...4081114960</v>
        <stp/>
        <stp>BDH|2449977399124647451</stp>
        <tr r="Z805" s="1"/>
      </tp>
      <tp t="s">
        <v>#N/A Requesting Data...3386155038</v>
        <stp/>
        <stp>BDH|9007246506821275891</stp>
        <tr r="Z385" s="1"/>
      </tp>
      <tp t="s">
        <v>#N/A Requesting Data...3481159004</v>
        <stp/>
        <stp>BDH|2503740197136843814</stp>
        <tr r="Z491" s="1"/>
        <tr r="Z114" s="3"/>
      </tp>
      <tp t="s">
        <v>#N/A Requesting Data...3617123803</v>
        <stp/>
        <stp>BDH|6419979609204277973</stp>
        <tr r="Z387" s="1"/>
      </tp>
      <tp t="s">
        <v>#N/A Requesting Data...4075345870</v>
        <stp/>
        <stp>BDH|9868457498637921104</stp>
        <tr r="Z108" s="1"/>
      </tp>
      <tp t="s">
        <v>#N/A Requesting Data...4137793742</v>
        <stp/>
        <stp>BDH|4446027613224970302</stp>
        <tr r="Z161" s="1"/>
      </tp>
      <tp t="s">
        <v>#N/A Requesting Data...3912858645</v>
        <stp/>
        <stp>BDH|1566523467341050123</stp>
        <tr r="Z132" s="1"/>
      </tp>
      <tp t="s">
        <v>#N/A Requesting Data...3988493065</v>
        <stp/>
        <stp>BDH|8981009325548908071</stp>
        <tr r="Z599" s="1"/>
      </tp>
      <tp t="s">
        <v>#N/A Requesting Data...3388940431</v>
        <stp/>
        <stp>BDH|9710571423155047911</stp>
        <tr r="Z280" s="1"/>
      </tp>
      <tp t="s">
        <v>#N/A Requesting Data...3442278556</v>
        <stp/>
        <stp>BDH|1437417911616324058</stp>
        <tr r="Z565" s="1"/>
      </tp>
      <tp t="s">
        <v>#N/A Requesting Data...4107355079</v>
        <stp/>
        <stp>BDH|5774058265662547301</stp>
        <tr r="Z474" s="1"/>
      </tp>
    </main>
    <main first="bofaddin.rtdserver">
      <tp t="s">
        <v>#N/A Requesting Data...4168046138</v>
        <stp/>
        <stp>BDH|5368502053861005633</stp>
        <tr r="Z36" s="1"/>
      </tp>
      <tp t="s">
        <v>#N/A Requesting Data...3721937458</v>
        <stp/>
        <stp>BDH|9329351752764354974</stp>
        <tr r="Z426" s="1"/>
      </tp>
      <tp t="s">
        <v>#N/A Requesting Data...4098584185</v>
        <stp/>
        <stp>BDH|2500232467815549153</stp>
        <tr r="Z123" s="1"/>
      </tp>
      <tp t="s">
        <v>#N/A Requesting Data...3377598898</v>
        <stp/>
        <stp>BDH|6436069713377011206</stp>
        <tr r="Z537" s="1"/>
      </tp>
    </main>
    <main first="bloomberg.rtd">
      <tp>
        <v>237.5</v>
        <stp/>
        <stp>##V3_BDPV12</stp>
        <stp>GS US Equity</stp>
        <stp>LAST_PRICE</stp>
        <stp>[Crispin Spreadsheet.xlsx]OEI!R718C7</stp>
        <tr r="G718" s="1"/>
      </tp>
      <tp>
        <v>32.159999999999997</v>
        <stp/>
        <stp>##V3_BDPV12</stp>
        <stp>FR FP Equity</stp>
        <stp>LAST_PRICE</stp>
        <stp>[Crispin Spreadsheet.xlsx]OEI!R139C7</stp>
        <tr r="G139" s="1"/>
      </tp>
    </main>
    <main first="bofaddin.rtdserver">
      <tp t="s">
        <v>#N/A Requesting Data...3529978830</v>
        <stp/>
        <stp>BDH|8057141733098008005</stp>
        <tr r="Z564" s="1"/>
      </tp>
      <tp t="s">
        <v>#N/A Requesting Data...4045452466</v>
        <stp/>
        <stp>BDH|7154608447806408162</stp>
        <tr r="V29" s="5"/>
        <tr r="V32" s="8"/>
        <tr r="Z334" s="1"/>
        <tr r="V29" s="7"/>
        <tr r="V36" s="6"/>
        <tr r="Z59" s="3"/>
      </tp>
      <tp t="s">
        <v>#N/A Requesting Data...3971363270</v>
        <stp/>
        <stp>BDH|6284172321386369132</stp>
        <tr r="Z505" s="1"/>
      </tp>
      <tp t="s">
        <v>#N/A Requesting Data...3815538051</v>
        <stp/>
        <stp>BDH|5261725844036192217</stp>
        <tr r="Z256" s="1"/>
      </tp>
      <tp t="s">
        <v>#N/A Requesting Data...3642447728</v>
        <stp/>
        <stp>BDH|3736009812962975288</stp>
        <tr r="Z795" s="1"/>
      </tp>
      <tp t="s">
        <v>#N/A Requesting Data...3660174079</v>
        <stp/>
        <stp>BDH|6092300574272783268</stp>
        <tr r="Z402" s="1"/>
      </tp>
      <tp t="s">
        <v>#N/A Requesting Data...3419672775</v>
        <stp/>
        <stp>BDH|7773574810705183447</stp>
        <tr r="Z616" s="1"/>
      </tp>
    </main>
    <main first="bloomberg.rtd">
      <tp t="s">
        <v>GBp</v>
        <stp/>
        <stp>##V3_BDPV12</stp>
        <stp>MTRO LN Equity</stp>
        <stp>CRNCY</stp>
        <stp>[Crispin Spreadsheet.xlsx]SWAN!R108C4</stp>
        <tr r="D108" s="3"/>
      </tp>
      <tp>
        <v>16.54</v>
        <stp/>
        <stp>##V3_BDPV12</stp>
        <stp>BPY US Equity</stp>
        <stp>PX_YEST_CLOSE</stp>
        <stp>[Crispin Spreadsheet.xlsx]SWAN!R129C6</stp>
        <tr r="F129" s="3"/>
      </tp>
      <tp t="s">
        <v>HKD</v>
        <stp/>
        <stp>##V3_BDPV12</stp>
        <stp>939 HK Equity</stp>
        <stp>CRNCY</stp>
        <stp>[Crispin Spreadsheet.xlsx]OEI!R209C4</stp>
        <tr r="D209" s="1"/>
      </tp>
      <tp t="s">
        <v>GBp</v>
        <stp/>
        <stp>##V3_BDPV12</stp>
        <stp>TUNG LN Equity</stp>
        <stp>CRNCY</stp>
        <stp>[Crispin Spreadsheet.xlsx]SWAN!R120C4</stp>
        <tr r="D120" s="3"/>
      </tp>
      <tp>
        <v>124</v>
        <stp/>
        <stp>##V3_BDPV12</stp>
        <stp>GNC LN Equity</stp>
        <stp>PX_YEST_CLOSE</stp>
        <stp>[Crispin Spreadsheet.xlsx]ALEG!R49C6</stp>
        <tr r="F49" s="5"/>
      </tp>
      <tp t="s">
        <v>GBp</v>
        <stp/>
        <stp>##V3_BDPV12</stp>
        <stp>EMG LN Equity</stp>
        <stp>CRNCY</stp>
        <stp>[Crispin Spreadsheet.xlsx]OPUS!R60C4</stp>
        <tr r="D60" s="6"/>
      </tp>
      <tp>
        <v>62.47</v>
        <stp/>
        <stp>##V3_BDPV12</stp>
        <stp>K US Equity</stp>
        <stp>LAST_PRICE</stp>
        <stp>[Crispin Spreadsheet.xlsx]OEI!R732C7</stp>
        <tr r="G732" s="1"/>
      </tp>
      <tp>
        <v>2828</v>
        <stp/>
        <stp>##V3_BDPV12</stp>
        <stp>8001 JT Equity</stp>
        <stp>PX_YEST_CLOSE</stp>
        <stp>[Crispin Spreadsheet.xlsx]OPE!R22C6</stp>
        <tr r="F22" s="7"/>
      </tp>
      <tp>
        <v>15.364000000000001</v>
        <stp/>
        <stp>##V3_BDPV12</stp>
        <stp>MT NA Equity</stp>
        <stp>PX_YEST_CLOSE</stp>
        <stp>[Crispin Spreadsheet.xlsx]OPUS!R33C6</stp>
        <tr r="F33" s="6"/>
      </tp>
      <tp>
        <v>6.94</v>
        <stp/>
        <stp>##V3_BDPV12</stp>
        <stp>EURN BB Equity</stp>
        <stp>LAST_PRICE</stp>
        <stp>[Crispin Spreadsheet.xlsx]FDXC!R6C7</stp>
        <tr r="G6" s="8"/>
      </tp>
    </main>
    <main first="bofaddin.rtdserver">
      <tp t="s">
        <v>#N/A Requesting Data...4111726283</v>
        <stp/>
        <stp>BDH|7956786975246821260</stp>
        <tr r="Z812" s="1"/>
      </tp>
      <tp t="s">
        <v>#N/A Requesting Data...4211542286</v>
        <stp/>
        <stp>BDH|9090935886732645992</stp>
        <tr r="Z666" s="1"/>
      </tp>
      <tp t="s">
        <v>#N/A Requesting Data...3643293046</v>
        <stp/>
        <stp>BDH|6739988613989685404</stp>
        <tr r="Z245" s="1"/>
      </tp>
      <tp t="s">
        <v>#N/A Requesting Data...4136156455</v>
        <stp/>
        <stp>BDH|7797855483577969337</stp>
        <tr r="Z113" s="1"/>
      </tp>
      <tp t="s">
        <v>#N/A Requesting Data...4080961940</v>
        <stp/>
        <stp>BDH|1107635912877349287</stp>
        <tr r="Z597" s="1"/>
      </tp>
      <tp t="s">
        <v>#N/A Requesting Data...4132652222</v>
        <stp/>
        <stp>BDH|9061905998379093301</stp>
        <tr r="Z340" s="1"/>
      </tp>
      <tp t="s">
        <v>#N/A Requesting Data...3480764335</v>
        <stp/>
        <stp>BDH|3206576008454586118</stp>
        <tr r="Z404" s="1"/>
      </tp>
      <tp t="s">
        <v>#N/A Requesting Data...3790344185</v>
        <stp/>
        <stp>BDH|4703039878408531804</stp>
        <tr r="Z595" s="1"/>
      </tp>
      <tp t="s">
        <v>#N/A Requesting Data...4246004836</v>
        <stp/>
        <stp>BDH|3671575372602589084</stp>
        <tr r="Z817" s="1"/>
      </tp>
      <tp t="s">
        <v>#N/A Requesting Data...4085815618</v>
        <stp/>
        <stp>BDH|6492390763828002812</stp>
        <tr r="Z181" s="1"/>
      </tp>
      <tp t="s">
        <v>#N/A Requesting Data...4294671463</v>
        <stp/>
        <stp>BDH|6013867628626368923</stp>
        <tr r="Z150" s="1"/>
      </tp>
      <tp t="s">
        <v>#N/A Requesting Data...3592335095</v>
        <stp/>
        <stp>BDH|6308698402627153460</stp>
        <tr r="Z86" s="1"/>
      </tp>
      <tp t="s">
        <v>#N/A Requesting Data...4005414387</v>
        <stp/>
        <stp>BDH|7684885536708320770</stp>
        <tr r="Z283" s="1"/>
      </tp>
      <tp t="s">
        <v>#N/A Requesting Data...3505766560</v>
        <stp/>
        <stp>BDH|3994098111876455784</stp>
        <tr r="Z160" s="1"/>
      </tp>
      <tp t="s">
        <v>#N/A Requesting Data...4249814438</v>
        <stp/>
        <stp>BDH|5662108357187458584</stp>
        <tr r="V65" s="5"/>
        <tr r="V67" s="8"/>
        <tr r="Z652" s="1"/>
        <tr r="V61" s="7"/>
        <tr r="V73" s="6"/>
        <tr r="Z126" s="3"/>
      </tp>
      <tp t="s">
        <v>#N/A Requesting Data...3553328031</v>
        <stp/>
        <stp>BDH|7568385758326130464</stp>
        <tr r="Z831" s="1"/>
      </tp>
      <tp t="s">
        <v>#N/A Requesting Data...4111655885</v>
        <stp/>
        <stp>BDH|2432035224482720173</stp>
        <tr r="Z120" s="1"/>
      </tp>
      <tp t="s">
        <v>#N/A Requesting Data...3560074677</v>
        <stp/>
        <stp>BDH|5786379044996267759</stp>
        <tr r="Z447" s="1"/>
      </tp>
      <tp t="s">
        <v>#N/A Requesting Data...3921496409</v>
        <stp/>
        <stp>BDH|7200392339222910689</stp>
        <tr r="Z549" s="1"/>
      </tp>
      <tp t="s">
        <v>#N/A Requesting Data...3740064273</v>
        <stp/>
        <stp>BDH|9212205768876169884</stp>
        <tr r="Z423" s="1"/>
      </tp>
      <tp t="s">
        <v>#N/A Requesting Data...3624521499</v>
        <stp/>
        <stp>BDH|9880019990673123097</stp>
        <tr r="Z63" s="1"/>
      </tp>
      <tp t="s">
        <v>#N/A Requesting Data...3757967470</v>
        <stp/>
        <stp>BDH|7571622518734610786</stp>
        <tr r="Z359" s="1"/>
      </tp>
      <tp t="s">
        <v>#N/A Requesting Data...3797555731</v>
        <stp/>
        <stp>BDH|4750106969956846678</stp>
        <tr r="Z348" s="1"/>
      </tp>
      <tp t="s">
        <v>#N/A Requesting Data...3672620371</v>
        <stp/>
        <stp>BDH|9767327281054140535</stp>
        <tr r="Z366" s="1"/>
      </tp>
      <tp t="s">
        <v>#N/A Requesting Data...3901602295</v>
        <stp/>
        <stp>BDH|7219155433252153430</stp>
        <tr r="Z41" s="1"/>
      </tp>
      <tp t="s">
        <v>#N/A Requesting Data...3834432116</v>
        <stp/>
        <stp>BDH|2480441201787263250</stp>
        <tr r="Z643" s="1"/>
      </tp>
      <tp t="s">
        <v>#N/A Requesting Data...3892979673</v>
        <stp/>
        <stp>BDH|3054190332341958351</stp>
        <tr r="Z772" s="1"/>
      </tp>
      <tp t="s">
        <v>#N/A Requesting Data...4216909378</v>
        <stp/>
        <stp>BDH|1205395940602461788</stp>
        <tr r="Z380" s="1"/>
      </tp>
      <tp t="s">
        <v>#N/A Requesting Data...3585783616</v>
        <stp/>
        <stp>BDH|2897823653688604480</stp>
        <tr r="Z789" s="1"/>
      </tp>
      <tp t="s">
        <v>#N/A Requesting Data...4154639256</v>
        <stp/>
        <stp>BDH|9496419682345281308</stp>
        <tr r="Z753" s="1"/>
      </tp>
      <tp t="s">
        <v>#N/A Requesting Data...3782976132</v>
        <stp/>
        <stp>BDH|2587909549755015995</stp>
        <tr r="Z723" s="1"/>
      </tp>
      <tp t="s">
        <v>#N/A Requesting Data...4086077489</v>
        <stp/>
        <stp>BDH|5376570217925004769</stp>
        <tr r="Z70" s="1"/>
        <tr r="Z25" s="3"/>
      </tp>
    </main>
    <main first="bloomberg.rtd">
      <tp t="s">
        <v>EUR</v>
        <stp/>
        <stp>##V3_BDPV12</stp>
        <stp>SRS IM Equity</stp>
        <stp>CRNCY</stp>
        <stp>[Crispin Spreadsheet.xlsx]ALEG!R19C4</stp>
        <tr r="D19" s="5"/>
      </tp>
      <tp t="s">
        <v>USD</v>
        <stp/>
        <stp>##V3_BDPV12</stp>
        <stp>HURLN 7.5 07/24/22 Corp</stp>
        <stp>CRNCY</stp>
        <stp>[Crispin Spreadsheet.xlsx]FDXC!R15C4</stp>
        <tr r="D15" s="8"/>
      </tp>
      <tp>
        <v>117.6</v>
        <stp/>
        <stp>##V3_BDPV12</stp>
        <stp>DC/ LN Equity</stp>
        <stp>PX_YEST_CLOSE</stp>
        <stp>[Crispin Spreadsheet.xlsx]ALEG!R45C6</stp>
        <tr r="F45" s="5"/>
      </tp>
      <tp>
        <v>76.150000000000006</v>
        <stp/>
        <stp>##V3_BDPV12</stp>
        <stp>MELE BB Equity</stp>
        <stp>LAST_PRICE</stp>
        <stp>[Crispin Spreadsheet.xlsx]OEI!R39C7</stp>
        <tr r="G39" s="1"/>
      </tp>
      <tp>
        <v>6.23</v>
        <stp/>
        <stp>##V3_BDPV12</stp>
        <stp>NODL NO Equity</stp>
        <stp>LAST_PRICE</stp>
        <stp>[Crispin Spreadsheet.xlsx]OPE!R30C7</stp>
        <tr r="G30" s="7"/>
      </tp>
      <tp>
        <v>35.384999999999998</v>
        <stp/>
        <stp>##V3_BDPV12</stp>
        <stp>IGLN LN Equity</stp>
        <stp>LAST_PRICE</stp>
        <stp>[Crispin Spreadsheet.xlsx]OPE!R49C7</stp>
        <tr r="G49" s="7"/>
      </tp>
      <tp>
        <v>104.15</v>
        <stp/>
        <stp>##V3_BDPV12</stp>
        <stp>ERICB SS Equity</stp>
        <stp>LAST_PRICE</stp>
        <stp>[Crispin Spreadsheet.xlsx]OPE!R34C7</stp>
        <tr r="G34" s="7"/>
      </tp>
      <tp>
        <v>217.7</v>
        <stp/>
        <stp>##V3_BDPV12</stp>
        <stp>DEMANT DC Equity</stp>
        <stp>LAST_PRICE</stp>
        <stp>[Crispin Spreadsheet.xlsx]OEI!R70C7</stp>
        <tr r="G70" s="1"/>
      </tp>
      <tp>
        <v>458.8</v>
        <stp/>
        <stp>##V3_BDPV12</stp>
        <stp>FRAS LN Equity</stp>
        <stp>LAST_PRICE</stp>
        <stp>[Crispin Spreadsheet.xlsx]OPE!R44C7</stp>
        <tr r="G44" s="7"/>
      </tp>
      <tp>
        <v>205.5</v>
        <stp/>
        <stp>##V3_BDPV12</stp>
        <stp>AKERBP NO Equity</stp>
        <stp>LAST_PRICE</stp>
        <stp>[Crispin Spreadsheet.xlsx]OPE!R29C7</stp>
        <tr r="G29" s="7"/>
      </tp>
      <tp t="s">
        <v>USD</v>
        <stp/>
        <stp>##V3_BDPV12</stp>
        <stp>GCG1 Comdty</stp>
        <stp>CRNCY</stp>
        <stp>[Crispin Spreadsheet.xlsx]OEI!R841C4</stp>
        <tr r="D841" s="1"/>
      </tp>
      <tp>
        <v>427.55</v>
        <stp/>
        <stp>##V3_BDPV12</stp>
        <stp>ZM US Equity</stp>
        <stp>LAST_PRICE</stp>
        <stp>[Crispin Spreadsheet.xlsx]OEI!R818C7</stp>
        <tr r="G818" s="1"/>
      </tp>
      <tp>
        <v>87.38</v>
        <stp/>
        <stp>##V3_BDPV12</stp>
        <stp>DG FP Equity</stp>
        <stp>LAST_PRICE</stp>
        <stp>[Crispin Spreadsheet.xlsx]OEI!R142C7</stp>
        <tr r="G142" s="1"/>
      </tp>
      <tp>
        <v>496.3</v>
        <stp/>
        <stp>##V3_BDPV12</stp>
        <stp>MC FP Equity</stp>
        <stp>LAST_PRICE</stp>
        <stp>[Crispin Spreadsheet.xlsx]OEI!R116C7</stp>
        <tr r="G116" s="1"/>
      </tp>
      <tp>
        <v>135.80000000000001</v>
        <stp/>
        <stp>##V3_BDPV12</stp>
        <stp>SPI LN Equity</stp>
        <stp>PX_YEST_CLOSE</stp>
        <stp>[Crispin Spreadsheet.xlsx]SWAN!R117C6</stp>
        <tr r="F117" s="3"/>
      </tp>
      <tp>
        <v>44.29</v>
        <stp/>
        <stp>##V3_BDPV12</stp>
        <stp>SNAP US Equity</stp>
        <stp>PX_YEST_CLOSE</stp>
        <stp>[Crispin Spreadsheet.xlsx]SWAN!R140C6</stp>
        <tr r="F140" s="3"/>
      </tp>
      <tp t="s">
        <v>Short Euro-BTP Fu Dec20</v>
        <stp/>
        <stp>##V3_BDPV12</stp>
        <stp>BTSA Comdty</stp>
        <stp>NAME</stp>
        <stp>[Crispin Spreadsheet.xlsx]OEI!R828C5</stp>
        <tr r="E828" s="1"/>
      </tp>
      <tp t="s">
        <v>GBp</v>
        <stp/>
        <stp>##V3_BDPV12</stp>
        <stp>GNC LN Equity</stp>
        <stp>CRNCY</stp>
        <stp>[Crispin Spreadsheet.xlsx]ALEG!R49C4</stp>
        <tr r="D49" s="5"/>
      </tp>
      <tp>
        <v>121.45</v>
        <stp/>
        <stp>##V3_BDPV12</stp>
        <stp>EMG LN Equity</stp>
        <stp>PX_YEST_CLOSE</stp>
        <stp>[Crispin Spreadsheet.xlsx]OPUS!R60C6</stp>
        <tr r="F60" s="6"/>
      </tp>
      <tp>
        <v>5.84</v>
        <stp/>
        <stp>##V3_BDPV12</stp>
        <stp>939 HK Equity</stp>
        <stp>PX_YEST_CLOSE</stp>
        <stp>[Crispin Spreadsheet.xlsx]OEI!R209C6</stp>
        <tr r="F209" s="1"/>
      </tp>
      <tp t="s">
        <v>USD</v>
        <stp/>
        <stp>##V3_BDPV12</stp>
        <stp>CMG US Equity</stp>
        <stp>CRNCY</stp>
        <stp>[Crispin Spreadsheet.xlsx]SWAN!R130C4</stp>
        <tr r="D130" s="3"/>
      </tp>
      <tp>
        <v>29.23</v>
        <stp/>
        <stp>##V3_BDPV12</stp>
        <stp>T US Equity</stp>
        <stp>LAST_PRICE</stp>
        <stp>[Crispin Spreadsheet.xlsx]OEI!R663C7</stp>
        <tr r="G663" s="1"/>
      </tp>
      <tp>
        <v>10.11</v>
        <stp/>
        <stp>##V3_BDPV12</stp>
        <stp>ONTEX BB Equity</stp>
        <stp>LAST_PRICE</stp>
        <stp>[Crispin Spreadsheet.xlsx]OEI!R40C7</stp>
        <tr r="G40" s="1"/>
      </tp>
      <tp>
        <v>6.94</v>
        <stp/>
        <stp>##V3_BDPV12</stp>
        <stp>EURN BB Equity</stp>
        <stp>LAST_PRICE</stp>
        <stp>[Crispin Spreadsheet.xlsx]OEI!R38C7</stp>
        <tr r="G38" s="1"/>
      </tp>
      <tp t="s">
        <v>EUR</v>
        <stp/>
        <stp>##V3_BDPV12</stp>
        <stp>MT NA Equity</stp>
        <stp>CRNCY</stp>
        <stp>[Crispin Spreadsheet.xlsx]OPUS!R33C4</stp>
        <tr r="D33" s="6"/>
      </tp>
      <tp>
        <v>124.22</v>
        <stp/>
        <stp>##V3_BDPV12</stp>
        <stp>EURJPY Curncy</stp>
        <stp>PX_YEST_CLOSE</stp>
        <stp>[Crispin Spreadsheet.xlsx]SWAN!R164C30</stp>
        <tr r="AD164" s="3"/>
      </tp>
      <tp>
        <v>1</v>
        <stp/>
        <stp>##V3_BDPV12</stp>
        <stp>USDCAD Curncy</stp>
        <stp>QUOTE_FACTOR</stp>
        <stp>[Crispin Spreadsheet.xlsx]FDXC!R9C12</stp>
        <tr r="L9" s="8"/>
      </tp>
      <tp>
        <v>1572</v>
        <stp/>
        <stp>##V3_BDPV12</stp>
        <stp>PLUS LN Equity</stp>
        <stp>PX_YEST_CLOSE</stp>
        <stp>[Crispin Spreadsheet.xlsx]SWAN!R112C6</stp>
        <tr r="F112" s="3"/>
      </tp>
      <tp>
        <v>36.68</v>
        <stp/>
        <stp>##V3_BDPV12</stp>
        <stp>VSAT US Equity</stp>
        <stp>PX_YEST_CLOSE</stp>
        <stp>[Crispin Spreadsheet.xlsx]SWAN!R145C6</stp>
        <tr r="F145" s="3"/>
      </tp>
      <tp>
        <v>0.59499999999999997</v>
        <stp/>
        <stp>##V3_BDPV12</stp>
        <stp>SRS IM Equity</stp>
        <stp>PX_YEST_CLOSE</stp>
        <stp>[Crispin Spreadsheet.xlsx]ALEG!R19C6</stp>
        <tr r="F19" s="5"/>
      </tp>
      <tp>
        <v>482.88</v>
        <stp/>
        <stp>##V3_BDPV12</stp>
        <stp>NFLX US Equity</stp>
        <stp>PX_YEST_CLOSE</stp>
        <stp>[Crispin Spreadsheet.xlsx]SWAN!R139C6</stp>
        <tr r="F139" s="3"/>
      </tp>
      <tp t="s">
        <v>GBp</v>
        <stp/>
        <stp>##V3_BDPV12</stp>
        <stp>PDG LN Equity</stp>
        <stp>CRNCY</stp>
        <stp>[Crispin Spreadsheet.xlsx]SWAN!R111C4</stp>
        <tr r="D111" s="3"/>
      </tp>
      <tp t="s">
        <v>GBp</v>
        <stp/>
        <stp>##V3_BDPV12</stp>
        <stp>LRE LN Equity</stp>
        <stp>CRNCY</stp>
        <stp>[Crispin Spreadsheet.xlsx]SWAN!R103C4</stp>
        <tr r="D103" s="3"/>
      </tp>
      <tp>
        <v>1</v>
        <stp/>
        <stp>##V3_BDPV12</stp>
        <stp>EURUSD Curncy</stp>
        <stp>QUOTE_FACTOR</stp>
        <stp>[Crispin Spreadsheet.xlsx]ALEG!R65C12</stp>
        <tr r="L65" s="5"/>
      </tp>
      <tp>
        <v>1</v>
        <stp/>
        <stp>##V3_BDPV12</stp>
        <stp>EURUSD Curncy</stp>
        <stp>QUOTE_FACTOR</stp>
        <stp>[Crispin Spreadsheet.xlsx]ALEG!R66C12</stp>
        <tr r="L66" s="5"/>
      </tp>
      <tp>
        <v>1</v>
        <stp/>
        <stp>##V3_BDPV12</stp>
        <stp>EURUSD Curncy</stp>
        <stp>QUOTE_FACTOR</stp>
        <stp>[Crispin Spreadsheet.xlsx]ALEG!R67C12</stp>
        <tr r="L67" s="5"/>
      </tp>
      <tp>
        <v>1</v>
        <stp/>
        <stp>##V3_BDPV12</stp>
        <stp>EURUSD Curncy</stp>
        <stp>QUOTE_FACTOR</stp>
        <stp>[Crispin Spreadsheet.xlsx]ALEG!R68C12</stp>
        <tr r="L68" s="5"/>
      </tp>
      <tp>
        <v>1</v>
        <stp/>
        <stp>##V3_BDPV12</stp>
        <stp>EURUSD Curncy</stp>
        <stp>QUOTE_FACTOR</stp>
        <stp>[Crispin Spreadsheet.xlsx]ALEG!R69C12</stp>
        <tr r="L69" s="5"/>
      </tp>
      <tp>
        <v>1</v>
        <stp/>
        <stp>##V3_BDPV12</stp>
        <stp>EURUSD Curncy</stp>
        <stp>QUOTE_FACTOR</stp>
        <stp>[Crispin Spreadsheet.xlsx]ALEG!R70C12</stp>
        <tr r="L70" s="5"/>
      </tp>
      <tp>
        <v>1</v>
        <stp/>
        <stp>##V3_BDPV12</stp>
        <stp>EURUSD Curncy</stp>
        <stp>QUOTE_FACTOR</stp>
        <stp>[Crispin Spreadsheet.xlsx]ALEG!R71C12</stp>
        <tr r="L71" s="5"/>
      </tp>
      <tp>
        <v>1</v>
        <stp/>
        <stp>##V3_BDPV12</stp>
        <stp>EURUSD Curncy</stp>
        <stp>QUOTE_FACTOR</stp>
        <stp>[Crispin Spreadsheet.xlsx]ALEG!R72C12</stp>
        <tr r="L72" s="5"/>
      </tp>
      <tp>
        <v>1</v>
        <stp/>
        <stp>##V3_BDPV12</stp>
        <stp>EURUSD Curncy</stp>
        <stp>QUOTE_FACTOR</stp>
        <stp>[Crispin Spreadsheet.xlsx]ALEG!R48C12</stp>
        <tr r="L48" s="5"/>
      </tp>
      <tp>
        <v>1</v>
        <stp/>
        <stp>##V3_BDPV12</stp>
        <stp>EURUSD Curncy</stp>
        <stp>QUOTE_FACTOR</stp>
        <stp>[Crispin Spreadsheet.xlsx]ALEG!R51C12</stp>
        <tr r="L51" s="5"/>
      </tp>
      <tp>
        <v>1</v>
        <stp/>
        <stp>##V3_BDPV12</stp>
        <stp>EURUSD Curncy</stp>
        <stp>QUOTE_FACTOR</stp>
        <stp>[Crispin Spreadsheet.xlsx]ALEG!R59C12</stp>
        <tr r="L59" s="5"/>
      </tp>
      <tp t="s">
        <v>GBp</v>
        <stp/>
        <stp>##V3_BDPV12</stp>
        <stp>DC/ LN Equity</stp>
        <stp>CRNCY</stp>
        <stp>[Crispin Spreadsheet.xlsx]ALEG!R45C4</stp>
        <tr r="D45" s="5"/>
      </tp>
      <tp>
        <v>143.08000000000001</v>
        <stp/>
        <stp>##V3_BDPV12</stp>
        <stp>BARC LN Equity</stp>
        <stp>LAST_PRICE</stp>
        <stp>[Crispin Spreadsheet.xlsx]OPE!R39C7</stp>
        <tr r="G39" s="7"/>
      </tp>
      <tp>
        <v>7.16</v>
        <stp/>
        <stp>##V3_BDPV12</stp>
        <stp>MOCORP FH Equity</stp>
        <stp>LAST_PRICE</stp>
        <stp>[Crispin Spreadsheet.xlsx]OEI!R80C7</stp>
        <tr r="G80" s="1"/>
      </tp>
      <tp>
        <v>6.94</v>
        <stp/>
        <stp>##V3_BDPV12</stp>
        <stp>EURN BB Equity</stp>
        <stp>LAST_PRICE</stp>
        <stp>[Crispin Spreadsheet.xlsx]ALEG!R6C7</stp>
        <tr r="G6" s="5"/>
      </tp>
      <tp>
        <v>19.68</v>
        <stp/>
        <stp>##V3_BDPV12</stp>
        <stp>UG FP Equity</stp>
        <stp>LAST_PRICE</stp>
        <stp>[Crispin Spreadsheet.xlsx]OEI!R120C7</stp>
        <tr r="G120" s="1"/>
      </tp>
      <tp>
        <v>42.33</v>
        <stp/>
        <stp>##V3_BDPV12</stp>
        <stp>EO FP Equity</stp>
        <stp>LAST_PRICE</stp>
        <stp>[Crispin Spreadsheet.xlsx]OEI!R108C7</stp>
        <tr r="G108" s="1"/>
      </tp>
      <tp>
        <v>9.26</v>
        <stp/>
        <stp>##V3_BDPV12</stp>
        <stp>IF IM Equity</stp>
        <stp>LAST_PRICE</stp>
        <stp>[Crispin Spreadsheet.xlsx]OEI!R241C7</stp>
        <tr r="G241" s="1"/>
      </tp>
      <tp>
        <v>29.25</v>
        <stp/>
        <stp>##V3_BDPV12</stp>
        <stp>HUM LN Equity</stp>
        <stp>PX_YEST_CLOSE</stp>
        <stp>[Crispin Spreadsheet.xlsx]SWAN!R97C6</stp>
        <tr r="F97" s="3"/>
      </tp>
      <tp t="s">
        <v>ZAr</v>
        <stp/>
        <stp>##V3_BDPV12</stp>
        <stp>ANG SJ Equity</stp>
        <stp>CRNCY</stp>
        <stp>[Crispin Spreadsheet.xlsx]SWAN!R66C4</stp>
        <tr r="D66" s="3"/>
      </tp>
      <tp>
        <v>4869</v>
        <stp/>
        <stp>##V3_BDPV12</stp>
        <stp>SSW SJ Equity</stp>
        <stp>PX_YEST_CLOSE</stp>
        <stp>[Crispin Spreadsheet.xlsx]FDXC!R38C6</stp>
        <tr r="F38" s="8"/>
      </tp>
      <tp>
        <v>9.1</v>
        <stp/>
        <stp>##V3_BDPV12</stp>
        <stp>880 HK Equity</stp>
        <stp>PX_YEST_CLOSE</stp>
        <stp>[Crispin Spreadsheet.xlsx]OEI!R220C6</stp>
        <tr r="F220" s="1"/>
      </tp>
      <tp>
        <v>125.32</v>
        <stp/>
        <stp>##V3_BDPV12</stp>
        <stp>VOD LN Equity</stp>
        <stp>PX_YEST_CLOSE</stp>
        <stp>[Crispin Spreadsheet.xlsx]OPUS!R70C6</stp>
        <tr r="F70" s="6"/>
      </tp>
      <tp t="s">
        <v>GBp</v>
        <stp/>
        <stp>##V3_BDPV12</stp>
        <stp>PDG LN Equity</stp>
        <stp>CRNCY</stp>
        <stp>[Crispin Spreadsheet.xlsx]FDXC!R55C4</stp>
        <tr r="D55" s="8"/>
      </tp>
      <tp t="s">
        <v>GBp</v>
        <stp/>
        <stp>##V3_BDPV12</stp>
        <stp>PFG LN Equity</stp>
        <stp>CRNCY</stp>
        <stp>[Crispin Spreadsheet.xlsx]FDXC!R57C4</stp>
        <tr r="D57" s="8"/>
      </tp>
      <tp t="s">
        <v>GBp</v>
        <stp/>
        <stp>##V3_BDPV12</stp>
        <stp>VOD LN Equity</stp>
        <stp>CRNCY</stp>
        <stp>[Crispin Spreadsheet.xlsx]SWAN!R121C4</stp>
        <tr r="D121" s="3"/>
      </tp>
      <tp t="s">
        <v>GBp</v>
        <stp/>
        <stp>##V3_BDPV12</stp>
        <stp>IQE LN Equity</stp>
        <stp>CRNCY</stp>
        <stp>[Crispin Spreadsheet.xlsx]SWAN!R100C4</stp>
        <tr r="D100" s="3"/>
      </tp>
      <tp t="s">
        <v>USD</v>
        <stp/>
        <stp>##V3_BDPV12</stp>
        <stp>TIF US Equity</stp>
        <stp>CRNCY</stp>
        <stp>[Crispin Spreadsheet.xlsx]SWAN!R143C4</stp>
        <tr r="D143" s="3"/>
      </tp>
      <tp>
        <v>276.92</v>
        <stp/>
        <stp>##V3_BDPV12</stp>
        <stp>FB US Equity</stp>
        <stp>LAST_PRICE</stp>
        <stp>[Crispin Spreadsheet.xlsx]OEI!R704C7</stp>
        <tr r="G704" s="1"/>
      </tp>
      <tp t="s">
        <v>EUR</v>
        <stp/>
        <stp>##V3_BDPV12</stp>
        <stp>HDG NA Equity</stp>
        <stp>CRNCY</stp>
        <stp>[Crispin Spreadsheet.xlsx]SWAN!R56C4</stp>
        <tr r="D56" s="3"/>
      </tp>
      <tp>
        <v>66</v>
        <stp/>
        <stp>##V3_BDPV12</stp>
        <stp>OBD LN Equity</stp>
        <stp>PX_YEST_CLOSE</stp>
        <stp>[Crispin Spreadsheet.xlsx]SWAN!R109C6</stp>
        <tr r="F109" s="3"/>
      </tp>
      <tp>
        <v>171.16</v>
        <stp/>
        <stp>##V3_BDPV12</stp>
        <stp>PHAU LN Equity</stp>
        <stp>PX_YEST_CLOSE</stp>
        <stp>[Crispin Spreadsheet.xlsx]SWAN!R156C6</stp>
        <tr r="F156" s="3"/>
      </tp>
      <tp>
        <v>121</v>
        <stp/>
        <stp>##V3_BDPV12</stp>
        <stp>SRP LN Equity</stp>
        <stp>PX_YEST_CLOSE</stp>
        <stp>[Crispin Spreadsheet.xlsx]ALEG!R58C6</stp>
        <tr r="F58" s="5"/>
      </tp>
      <tp t="s">
        <v>EUR</v>
        <stp/>
        <stp>##V3_BDPV12</stp>
        <stp>SKG ID Equity</stp>
        <stp>CRNCY</stp>
        <stp>[Crispin Spreadsheet.xlsx]ALEG!R15C4</stp>
        <tr r="D15" s="5"/>
      </tp>
      <tp t="s">
        <v>GBp</v>
        <stp/>
        <stp>##V3_BDPV12</stp>
        <stp>TSTR LN Equity</stp>
        <stp>CRNCY</stp>
        <stp>[Crispin Spreadsheet.xlsx]SWAN!R118C4</stp>
        <tr r="D118" s="3"/>
      </tp>
      <tp t="s">
        <v>GBp</v>
        <stp/>
        <stp>##V3_BDPV12</stp>
        <stp>PFG LN Equity</stp>
        <stp>CRNCY</stp>
        <stp>[Crispin Spreadsheet.xlsx]SWAN!R113C4</stp>
        <tr r="D113" s="3"/>
      </tp>
      <tp t="s">
        <v>USD</v>
        <stp/>
        <stp>##V3_BDPV12</stp>
        <stp>CME US Equity</stp>
        <stp>CRNCY</stp>
        <stp>[Crispin Spreadsheet.xlsx]SWAN!R131C4</stp>
        <tr r="D131" s="3"/>
      </tp>
      <tp t="s">
        <v>USD</v>
        <stp/>
        <stp>##V3_BDPV12</stp>
        <stp>SNE US Equity</stp>
        <stp>CRNCY</stp>
        <stp>[Crispin Spreadsheet.xlsx]SWAN!R141C4</stp>
        <tr r="D141" s="3"/>
      </tp>
      <tp t="s">
        <v>GBp</v>
        <stp/>
        <stp>##V3_BDPV12</stp>
        <stp>JSE LN Equity</stp>
        <stp>CRNCY</stp>
        <stp>[Crispin Spreadsheet.xlsx]SWAN!R101C4</stp>
        <tr r="D101" s="3"/>
      </tp>
      <tp t="s">
        <v>USD</v>
        <stp/>
        <stp>##V3_BDPV12</stp>
        <stp>HURLN 7.5 07/24/22 Corp</stp>
        <stp>CRNCY</stp>
        <stp>[Crispin Spreadsheet.xlsx]OPUS!R19C4</stp>
        <tr r="D19" s="6"/>
      </tp>
      <tp>
        <v>29.48</v>
        <stp/>
        <stp>##V3_BDPV12</stp>
        <stp>TYRES FH Equity</stp>
        <stp>LAST_PRICE</stp>
        <stp>[Crispin Spreadsheet.xlsx]OEI!R79C7</stp>
        <tr r="G79" s="1"/>
      </tp>
      <tp>
        <v>188.1</v>
        <stp/>
        <stp>##V3_BDPV12</stp>
        <stp>DRLCO DC Equity</stp>
        <stp>LAST_PRICE</stp>
        <stp>[Crispin Spreadsheet.xlsx]OEI!R64C7</stp>
        <tr r="G64" s="1"/>
      </tp>
      <tp>
        <v>218.49</v>
        <stp/>
        <stp>##V3_BDPV12</stp>
        <stp>BA US Equity</stp>
        <stp>LAST_PRICE</stp>
        <stp>[Crispin Spreadsheet.xlsx]OEI!R670C7</stp>
        <tr r="G670" s="1"/>
      </tp>
      <tp t="s">
        <v>GBp</v>
        <stp/>
        <stp>##V3_BDPV12</stp>
        <stp>LLOY LN Equity</stp>
        <stp>CRNCY</stp>
        <stp>[Crispin Spreadsheet.xlsx]SWAN!R104C4</stp>
        <tr r="D104" s="3"/>
      </tp>
      <tp>
        <v>48.36</v>
        <stp/>
        <stp>##V3_BDPV12</stp>
        <stp>LHN SW Equity</stp>
        <stp>PX_YEST_CLOSE</stp>
        <stp>[Crispin Spreadsheet.xlsx]SWAN!R75C6</stp>
        <tr r="F75" s="3"/>
      </tp>
      <tp t="s">
        <v>ZAr</v>
        <stp/>
        <stp>##V3_BDPV12</stp>
        <stp>KIO SJ Equity</stp>
        <stp>CRNCY</stp>
        <stp>[Crispin Spreadsheet.xlsx]SWAN!R67C4</stp>
        <tr r="D67" s="3"/>
      </tp>
      <tp t="s">
        <v>EUR</v>
        <stp/>
        <stp>##V3_BDPV12</stp>
        <stp>SRS IM Equity</stp>
        <stp>CRNCY</stp>
        <stp>[Crispin Spreadsheet.xlsx]OPUS!R26C4</stp>
        <tr r="D26" s="6"/>
      </tp>
      <tp>
        <v>247.5</v>
        <stp/>
        <stp>##V3_BDPV12</stp>
        <stp>SPT LN Equity</stp>
        <stp>PX_YEST_CLOSE</stp>
        <stp>[Crispin Spreadsheet.xlsx]FDXC!R59C6</stp>
        <tr r="F59" s="8"/>
      </tp>
      <tp t="s">
        <v>GBp</v>
        <stp/>
        <stp>##V3_BDPV12</stp>
        <stp>ABF LN Equity</stp>
        <stp>CRNCY</stp>
        <stp>[Crispin Spreadsheet.xlsx]FDXC!R45C4</stp>
        <tr r="D45" s="8"/>
      </tp>
      <tp>
        <v>392</v>
        <stp/>
        <stp>##V3_BDPV12</stp>
        <stp>388 HK Equity</stp>
        <stp>PX_YEST_CLOSE</stp>
        <stp>[Crispin Spreadsheet.xlsx]OEI!R216C6</stp>
        <tr r="F216" s="1"/>
      </tp>
      <tp>
        <v>118.24</v>
        <stp/>
        <stp>##V3_BDPV12</stp>
        <stp>FMC US Equity</stp>
        <stp>PX_YEST_CLOSE</stp>
        <stp>[Crispin Spreadsheet.xlsx]FDXC!R69C6</stp>
        <tr r="F69" s="8"/>
      </tp>
      <tp>
        <v>115.986</v>
        <stp/>
        <stp>##V3_BDPV12</stp>
        <stp>GB00BZB26Y51 Govt</stp>
        <stp>PX_YEST_CLOSE</stp>
        <stp>[Crispin Spreadsheet.xlsx]OEI!R846C6</stp>
        <tr r="F846" s="1"/>
      </tp>
      <tp>
        <v>25.3</v>
        <stp/>
        <stp>##V3_BDPV12</stp>
        <stp>SLCE3 BS Equity</stp>
        <stp>LAST_PRICE</stp>
        <stp>[Crispin Spreadsheet.xlsx]OPUS!R9C7</stp>
        <tr r="G9" s="6"/>
      </tp>
      <tp t="s">
        <v>EUR</v>
        <stp/>
        <stp>##V3_BDPV12</stp>
        <stp>FR FP Equity</stp>
        <stp>CRNCY</stp>
        <stp>[Crispin Spreadsheet.xlsx]SWAN!R30C4</stp>
        <tr r="D30" s="3"/>
      </tp>
      <tp>
        <v>15.364000000000001</v>
        <stp/>
        <stp>##V3_BDPV12</stp>
        <stp>MT NA Equity</stp>
        <stp>PX_YEST_CLOSE</stp>
        <stp>[Crispin Spreadsheet.xlsx]FDXC!R29C6</stp>
        <tr r="F29" s="8"/>
      </tp>
      <tp>
        <v>10.45</v>
        <stp/>
        <stp>##V3_BDPV12</stp>
        <stp>GE US Equity</stp>
        <stp>LAST_PRICE</stp>
        <stp>[Crispin Spreadsheet.xlsx]OEI!R715C7</stp>
        <tr r="G715" s="1"/>
      </tp>
      <tp>
        <v>155.80000000000001</v>
        <stp/>
        <stp>##V3_BDPV12</stp>
        <stp>RI FP Equity</stp>
        <stp>LAST_PRICE</stp>
        <stp>[Crispin Spreadsheet.xlsx]OEI!R119C7</stp>
        <tr r="G119" s="1"/>
      </tp>
      <tp>
        <v>4.7850000000000001</v>
        <stp/>
        <stp>##V3_BDPV12</stp>
        <stp>CE IM Equity</stp>
        <stp>LAST_PRICE</stp>
        <stp>[Crispin Spreadsheet.xlsx]OEI!R245C7</stp>
        <tr r="G245" s="1"/>
      </tp>
      <tp t="s">
        <v>GBp</v>
        <stp/>
        <stp>##V3_BDPV12</stp>
        <stp>GNC LN Equity</stp>
        <stp>CRNCY</stp>
        <stp>[Crispin Spreadsheet.xlsx]SWAN!R95C4</stp>
        <tr r="D95" s="3"/>
      </tp>
      <tp>
        <v>6.98</v>
        <stp/>
        <stp>##V3_BDPV12</stp>
        <stp>KGC US Equity</stp>
        <stp>PX_YEST_CLOSE</stp>
        <stp>[Crispin Spreadsheet.xlsx]SWAN!R138C6</stp>
        <tr r="F138" s="3"/>
      </tp>
      <tp>
        <v>34.42</v>
        <stp/>
        <stp>##V3_BDPV12</stp>
        <stp>TIPS LN Equity</stp>
        <stp>PX_YEST_CLOSE</stp>
        <stp>[Crispin Spreadsheet.xlsx]SWAN!R116C6</stp>
        <tr r="F116" s="3"/>
      </tp>
      <tp>
        <v>124</v>
        <stp/>
        <stp>##V3_BDPV12</stp>
        <stp>GNC LN Equity</stp>
        <stp>PX_YEST_CLOSE</stp>
        <stp>[Crispin Spreadsheet.xlsx]OPUS!R56C6</stp>
        <tr r="F56" s="6"/>
      </tp>
      <tp>
        <v>16.489999999999998</v>
        <stp/>
        <stp>##V3_BDPV12</stp>
        <stp>BMA US Equity</stp>
        <stp>PX_YEST_CLOSE</stp>
        <stp>[Crispin Spreadsheet.xlsx]FDXC!R68C6</stp>
        <tr r="F68" s="8"/>
      </tp>
      <tp t="s">
        <v>CAD</v>
        <stp/>
        <stp>##V3_BDPV12</stp>
        <stp>ABX CN Equity</stp>
        <stp>CRNCY</stp>
        <stp>[Crispin Spreadsheet.xlsx]SWAN!R19C4</stp>
        <tr r="D19" s="3"/>
      </tp>
      <tp t="s">
        <v>GBp</v>
        <stp/>
        <stp>##V3_BDPV12</stp>
        <stp>DC/ LN Equity</stp>
        <stp>CRNCY</stp>
        <stp>[Crispin Spreadsheet.xlsx]SWAN!R88C4</stp>
        <tr r="D88" s="3"/>
      </tp>
      <tp>
        <v>1</v>
        <stp/>
        <stp>##V3_BDPV12</stp>
        <stp>GBPJPY Curncy</stp>
        <stp>QUOTE_FACTOR</stp>
        <stp>[Crispin Spreadsheet.xlsx]OPUS!R30C12</stp>
        <tr r="L30" s="6"/>
      </tp>
      <tp>
        <v>1</v>
        <stp/>
        <stp>##V3_BDPV12</stp>
        <stp>GBPJPY Curncy</stp>
        <stp>QUOTE_FACTOR</stp>
        <stp>[Crispin Spreadsheet.xlsx]OPUS!R29C12</stp>
        <tr r="L29" s="6"/>
      </tp>
      <tp>
        <v>15.364000000000001</v>
        <stp/>
        <stp>##V3_BDPV12</stp>
        <stp>MT NA Equity</stp>
        <stp>PX_YEST_CLOSE</stp>
        <stp>[Crispin Spreadsheet.xlsx]SWAN!R55C6</stp>
        <tr r="F55" s="3"/>
      </tp>
      <tp>
        <v>96.21</v>
        <stp/>
        <stp>##V3_BDPV12</stp>
        <stp>AGCO US Equity</stp>
        <stp>LAST_PRICE</stp>
        <stp>[Crispin Spreadsheet.xlsx]OPE!R61C7</stp>
        <tr r="G61" s="7"/>
      </tp>
      <tp>
        <v>7.2009999999999996</v>
        <stp/>
        <stp>##V3_BDPV12</stp>
        <stp>US74153QAH56 Corp</stp>
        <stp>PX_YEST_CLOSE</stp>
        <stp>[Crispin Spreadsheet.xlsx]SWAN!R63C6</stp>
        <tr r="F63" s="3"/>
      </tp>
      <tp>
        <v>5549.5</v>
        <stp/>
        <stp>##V3_BDPV12</stp>
        <stp>CFA Index</stp>
        <stp>PX_YEST_CLOSE</stp>
        <stp>[Crispin Spreadsheet.xlsx]OEI!R84C6</stp>
        <tr r="F84" s="1"/>
      </tp>
      <tp>
        <v>146.19999999999999</v>
        <stp/>
        <stp>##V3_BDPV12</stp>
        <stp>SK FP Equity</stp>
        <stp>LAST_PRICE</stp>
        <stp>[Crispin Spreadsheet.xlsx]OEI!R128C7</stp>
        <tr r="G128" s="1"/>
      </tp>
      <tp t="s">
        <v>USD</v>
        <stp/>
        <stp>##V3_BDPV12</stp>
        <stp>TCS LI Equity</stp>
        <stp>CRNCY</stp>
        <stp>[Crispin Spreadsheet.xlsx]FDXC!R61C4</stp>
        <tr r="D61" s="8"/>
      </tp>
      <tp>
        <v>470</v>
        <stp/>
        <stp>##V3_BDPV12</stp>
        <stp>SFOR LN Equity</stp>
        <stp>PX_YEST_CLOSE</stp>
        <stp>[Crispin Spreadsheet.xlsx]SWAN!R114C6</stp>
        <tr r="F114" s="3"/>
      </tp>
      <tp t="s">
        <v>ZAr</v>
        <stp/>
        <stp>##V3_BDPV12</stp>
        <stp>SSW SJ Equity</stp>
        <stp>CRNCY</stp>
        <stp>[Crispin Spreadsheet.xlsx]OPUS!R42C4</stp>
        <tr r="D42" s="6"/>
      </tp>
      <tp>
        <v>60.15</v>
        <stp/>
        <stp>##V3_BDPV12</stp>
        <stp>JUST LN Equity</stp>
        <stp>PX_YEST_CLOSE</stp>
        <stp>[Crispin Spreadsheet.xlsx]SWAN!R102C6</stp>
        <tr r="F102" s="3"/>
      </tp>
      <tp t="s">
        <v>GBp</v>
        <stp/>
        <stp>##V3_BDPV12</stp>
        <stp>PDG LN Equity</stp>
        <stp>CRNCY</stp>
        <stp>[Crispin Spreadsheet.xlsx]ALEG!R55C4</stp>
        <tr r="D55" s="5"/>
      </tp>
      <tp t="s">
        <v>GBp</v>
        <stp/>
        <stp>##V3_BDPV12</stp>
        <stp>PFG LN Equity</stp>
        <stp>CRNCY</stp>
        <stp>[Crispin Spreadsheet.xlsx]ALEG!R57C4</stp>
        <tr r="D57" s="5"/>
      </tp>
      <tp>
        <v>31375</v>
        <stp/>
        <stp>##V3_BDPV12</stp>
        <stp>ANG SJ Equity</stp>
        <stp>PX_YEST_CLOSE</stp>
        <stp>[Crispin Spreadsheet.xlsx]OPUS!R41C6</stp>
        <tr r="F41" s="6"/>
      </tp>
      <tp>
        <v>2128</v>
        <stp/>
        <stp>##V3_BDPV12</stp>
        <stp>ABF LN Equity</stp>
        <stp>PX_YEST_CLOSE</stp>
        <stp>[Crispin Spreadsheet.xlsx]OPUS!R49C6</stp>
        <tr r="F49" s="6"/>
      </tp>
      <tp t="s">
        <v>USD</v>
        <stp/>
        <stp>##V3_BDPV12</stp>
        <stp>FMC US Equity</stp>
        <stp>CRNCY</stp>
        <stp>[Crispin Spreadsheet.xlsx]OPUS!R75C4</stp>
        <tr r="D75" s="6"/>
      </tp>
      <tp t="s">
        <v>GBp</v>
        <stp/>
        <stp>##V3_BDPV12</stp>
        <stp>EMG LN Equity</stp>
        <stp>CRNCY</stp>
        <stp>[Crispin Spreadsheet.xlsx]SWAN!R106C4</stp>
        <tr r="D106" s="3"/>
      </tp>
      <tp>
        <v>0.59499999999999997</v>
        <stp/>
        <stp>##V3_BDPV12</stp>
        <stp>SRS IM Equity</stp>
        <stp>PX_YEST_CLOSE</stp>
        <stp>[Crispin Spreadsheet.xlsx]SWAN!R47C6</stp>
        <tr r="F47" s="3"/>
      </tp>
      <tp>
        <v>235.7</v>
        <stp/>
        <stp>##V3_BDPV12</stp>
        <stp>UHR SW Equity</stp>
        <stp>PX_YEST_CLOSE</stp>
        <stp>[Crispin Spreadsheet.xlsx]SWAN!R77C6</stp>
        <tr r="F77" s="3"/>
      </tp>
      <tp>
        <v>150.11340000000001</v>
        <stp/>
        <stp>##V3_BDPV12</stp>
        <stp>.AREQIMP G Index</stp>
        <stp>LAST_PRICE</stp>
        <stp>[Crispin Spreadsheet.xlsx]OEI!R839C13</stp>
        <tr r="M839" s="1"/>
      </tp>
      <tp>
        <v>150.11340000000001</v>
        <stp/>
        <stp>##V3_BDPV12</stp>
        <stp>.AREQIMP G Index</stp>
        <stp>LAST_PRICE</stp>
        <stp>[Crispin Spreadsheet.xlsx]OEI!R838C13</stp>
        <tr r="M838" s="1"/>
      </tp>
      <tp>
        <v>150.11340000000001</v>
        <stp/>
        <stp>##V3_BDPV12</stp>
        <stp>.AREQIMP G Index</stp>
        <stp>LAST_PRICE</stp>
        <stp>[Crispin Spreadsheet.xlsx]OEI!R840C13</stp>
        <tr r="M840" s="1"/>
      </tp>
      <tp>
        <v>150.11340000000001</v>
        <stp/>
        <stp>##V3_BDPV12</stp>
        <stp>.AREQIMP G Index</stp>
        <stp>LAST_PRICE</stp>
        <stp>[Crispin Spreadsheet.xlsx]OEI!R866C13</stp>
        <tr r="M866" s="1"/>
      </tp>
      <tp t="s">
        <v>HKD</v>
        <stp/>
        <stp>##V3_BDPV12</stp>
        <stp>16 HK Equity</stp>
        <stp>CRNCY</stp>
        <stp>[Crispin Spreadsheet.xlsx]OEI!R221C4</stp>
        <tr r="D221" s="1"/>
      </tp>
      <tp>
        <v>20.8</v>
        <stp/>
        <stp>##V3_BDPV12</stp>
        <stp>HA US Equity</stp>
        <stp>LAST_PRICE</stp>
        <stp>[Crispin Spreadsheet.xlsx]OEI!R723C7</stp>
        <tr r="G723" s="1"/>
      </tp>
      <tp>
        <v>273.31</v>
        <stp/>
        <stp>##V3_BDPV12</stp>
        <stp>HD US Equity</stp>
        <stp>LAST_PRICE</stp>
        <stp>[Crispin Spreadsheet.xlsx]OEI!R726C7</stp>
        <tr r="G726" s="1"/>
      </tp>
      <tp>
        <v>14.93</v>
        <stp/>
        <stp>##V3_BDPV12</stp>
        <stp>UA US Equity</stp>
        <stp>LAST_PRICE</stp>
        <stp>[Crispin Spreadsheet.xlsx]OEI!R803C7</stp>
        <tr r="G803" s="1"/>
      </tp>
      <tp>
        <v>50.35</v>
        <stp/>
        <stp>##V3_BDPV12</stp>
        <stp>BB FP Equity</stp>
        <stp>LAST_PRICE</stp>
        <stp>[Crispin Spreadsheet.xlsx]OEI!R130C7</stp>
        <tr r="G130" s="1"/>
      </tp>
      <tp>
        <v>23.25</v>
        <stp/>
        <stp>##V3_BDPV12</stp>
        <stp>AD NA Equity</stp>
        <stp>LAST_PRICE</stp>
        <stp>[Crispin Spreadsheet.xlsx]OEI!R326C7</stp>
        <tr r="G326" s="1"/>
      </tp>
      <tp>
        <v>173.3125</v>
        <stp/>
        <stp>##V3_BDPV12</stp>
        <stp>USA Comdty</stp>
        <stp>LAST_PRICE</stp>
        <stp>[Crispin Spreadsheet.xlsx]OEI!R829C7</stp>
        <tr r="G829" s="1"/>
      </tp>
      <tp>
        <v>140.30000000000001</v>
        <stp/>
        <stp>##V3_BDPV12</stp>
        <stp>MKS LN Equity</stp>
        <stp>PX_YEST_CLOSE</stp>
        <stp>[Crispin Spreadsheet.xlsx]OPUS!R61C6</stp>
        <tr r="F61" s="6"/>
      </tp>
      <tp t="s">
        <v>GBp</v>
        <stp/>
        <stp>##V3_BDPV12</stp>
        <stp>SRP LN Equity</stp>
        <stp>CRNCY</stp>
        <stp>[Crispin Spreadsheet.xlsx]OPUS!R66C4</stp>
        <tr r="D66" s="6"/>
      </tp>
      <tp>
        <v>121</v>
        <stp/>
        <stp>##V3_BDPV12</stp>
        <stp>SRP LN Equity</stp>
        <stp>PX_YEST_CLOSE</stp>
        <stp>[Crispin Spreadsheet.xlsx]FDXC!R58C6</stp>
        <tr r="F58" s="8"/>
      </tp>
      <tp>
        <v>16.489999999999998</v>
        <stp/>
        <stp>##V3_BDPV12</stp>
        <stp>BMA US Equity</stp>
        <stp>PX_YEST_CLOSE</stp>
        <stp>[Crispin Spreadsheet.xlsx]SWAN!R128C6</stp>
        <tr r="F128" s="3"/>
      </tp>
      <tp t="s">
        <v>GBp</v>
        <stp/>
        <stp>##V3_BDPV12</stp>
        <stp>III LN Equity</stp>
        <stp>CRNCY</stp>
        <stp>[Crispin Spreadsheet.xlsx]SWAN!R80C4</stp>
        <tr r="D80" s="3"/>
      </tp>
      <tp t="s">
        <v>GBp</v>
        <stp/>
        <stp>##V3_BDPV12</stp>
        <stp>ABF LN Equity</stp>
        <stp>CRNCY</stp>
        <stp>[Crispin Spreadsheet.xlsx]ALEG!R42C4</stp>
        <tr r="D42" s="5"/>
      </tp>
      <tp>
        <v>2.58</v>
        <stp/>
        <stp>##V3_BDPV12</stp>
        <stp>857 HK Equity</stp>
        <stp>PX_YEST_CLOSE</stp>
        <stp>[Crispin Spreadsheet.xlsx]OEI!R218C6</stp>
        <tr r="F218" s="1"/>
      </tp>
      <tp t="s">
        <v>USD</v>
        <stp/>
        <stp>##V3_BDPV12</stp>
        <stp>BMA US Equity</stp>
        <stp>CRNCY</stp>
        <stp>[Crispin Spreadsheet.xlsx]OPUS!R74C4</stp>
        <tr r="D74" s="6"/>
      </tp>
      <tp>
        <v>6.98</v>
        <stp/>
        <stp>##V3_BDPV12</stp>
        <stp>KGC US Equity</stp>
        <stp>PX_YEST_CLOSE</stp>
        <stp>[Crispin Spreadsheet.xlsx]FDXC!R70C6</stp>
        <tr r="F70" s="8"/>
      </tp>
      <tp t="s">
        <v>GBp</v>
        <stp/>
        <stp>##V3_BDPV12</stp>
        <stp>LSE LN Equity</stp>
        <stp>CRNCY</stp>
        <stp>[Crispin Spreadsheet.xlsx]SWAN!R105C4</stp>
        <tr r="D105" s="3"/>
      </tp>
      <tp>
        <v>18.065300000000001</v>
        <stp/>
        <stp>##V3_BDPV12</stp>
        <stp>EURZAr Curncy</stp>
        <stp>PX_YEST_CLOSE</stp>
        <stp>[Crispin Spreadsheet.xlsx]OEI!R369C30</stp>
        <tr r="AD369" s="1"/>
      </tp>
      <tp>
        <v>18.065300000000001</v>
        <stp/>
        <stp>##V3_BDPV12</stp>
        <stp>EURZAr Curncy</stp>
        <stp>PX_YEST_CLOSE</stp>
        <stp>[Crispin Spreadsheet.xlsx]OEI!R371C30</stp>
        <tr r="AD371" s="1"/>
      </tp>
      <tp>
        <v>18.065300000000001</v>
        <stp/>
        <stp>##V3_BDPV12</stp>
        <stp>EURZAr Curncy</stp>
        <stp>PX_YEST_CLOSE</stp>
        <stp>[Crispin Spreadsheet.xlsx]OEI!R370C30</stp>
        <tr r="AD370" s="1"/>
      </tp>
      <tp>
        <v>18.065300000000001</v>
        <stp/>
        <stp>##V3_BDPV12</stp>
        <stp>EURZAr Curncy</stp>
        <stp>PX_YEST_CLOSE</stp>
        <stp>[Crispin Spreadsheet.xlsx]OEI!R372C30</stp>
        <tr r="AD372" s="1"/>
      </tp>
      <tp>
        <v>1.1873</v>
        <stp/>
        <stp>##V3_BDPV12</stp>
        <stp>EURUSD Curncy</stp>
        <stp>PX_YEST_CLOSE</stp>
        <stp>[Crispin Spreadsheet.xlsx]OEI!R827C30</stp>
        <tr r="AD827" s="1"/>
      </tp>
      <tp>
        <v>1.1873</v>
        <stp/>
        <stp>##V3_BDPV12</stp>
        <stp>EURUSD Curncy</stp>
        <stp>PX_YEST_CLOSE</stp>
        <stp>[Crispin Spreadsheet.xlsx]OEI!R829C30</stp>
        <tr r="AD829" s="1"/>
      </tp>
      <tp>
        <v>1.1873</v>
        <stp/>
        <stp>##V3_BDPV12</stp>
        <stp>EURUSD Curncy</stp>
        <stp>PX_YEST_CLOSE</stp>
        <stp>[Crispin Spreadsheet.xlsx]OEI!R837C30</stp>
        <tr r="AD837" s="1"/>
      </tp>
      <tp>
        <v>1.1873</v>
        <stp/>
        <stp>##V3_BDPV12</stp>
        <stp>EURUSD Curncy</stp>
        <stp>PX_YEST_CLOSE</stp>
        <stp>[Crispin Spreadsheet.xlsx]OEI!R836C30</stp>
        <tr r="AD836" s="1"/>
      </tp>
      <tp>
        <v>1.1873</v>
        <stp/>
        <stp>##V3_BDPV12</stp>
        <stp>EURUSD Curncy</stp>
        <stp>PX_YEST_CLOSE</stp>
        <stp>[Crispin Spreadsheet.xlsx]OEI!R835C30</stp>
        <tr r="AD835" s="1"/>
      </tp>
      <tp>
        <v>1.1873</v>
        <stp/>
        <stp>##V3_BDPV12</stp>
        <stp>EURUSD Curncy</stp>
        <stp>PX_YEST_CLOSE</stp>
        <stp>[Crispin Spreadsheet.xlsx]OEI!R834C30</stp>
        <tr r="AD834" s="1"/>
      </tp>
      <tp>
        <v>1.1873</v>
        <stp/>
        <stp>##V3_BDPV12</stp>
        <stp>EURUSD Curncy</stp>
        <stp>PX_YEST_CLOSE</stp>
        <stp>[Crispin Spreadsheet.xlsx]OEI!R833C30</stp>
        <tr r="AD833" s="1"/>
      </tp>
      <tp>
        <v>1.1873</v>
        <stp/>
        <stp>##V3_BDPV12</stp>
        <stp>EURUSD Curncy</stp>
        <stp>PX_YEST_CLOSE</stp>
        <stp>[Crispin Spreadsheet.xlsx]OEI!R832C30</stp>
        <tr r="AD832" s="1"/>
      </tp>
      <tp>
        <v>1.1873</v>
        <stp/>
        <stp>##V3_BDPV12</stp>
        <stp>EURUSD Curncy</stp>
        <stp>PX_YEST_CLOSE</stp>
        <stp>[Crispin Spreadsheet.xlsx]OEI!R831C30</stp>
        <tr r="AD831" s="1"/>
      </tp>
      <tp>
        <v>1.1873</v>
        <stp/>
        <stp>##V3_BDPV12</stp>
        <stp>EURUSD Curncy</stp>
        <stp>PX_YEST_CLOSE</stp>
        <stp>[Crispin Spreadsheet.xlsx]OEI!R830C30</stp>
        <tr r="AD830" s="1"/>
      </tp>
      <tp>
        <v>1.1873</v>
        <stp/>
        <stp>##V3_BDPV12</stp>
        <stp>EURUSD Curncy</stp>
        <stp>PX_YEST_CLOSE</stp>
        <stp>[Crispin Spreadsheet.xlsx]OEI!R807C30</stp>
        <tr r="AD807" s="1"/>
      </tp>
      <tp>
        <v>1.1873</v>
        <stp/>
        <stp>##V3_BDPV12</stp>
        <stp>EURUSD Curncy</stp>
        <stp>PX_YEST_CLOSE</stp>
        <stp>[Crispin Spreadsheet.xlsx]OEI!R806C30</stp>
        <tr r="AD806" s="1"/>
      </tp>
      <tp>
        <v>1.1873</v>
        <stp/>
        <stp>##V3_BDPV12</stp>
        <stp>EURUSD Curncy</stp>
        <stp>PX_YEST_CLOSE</stp>
        <stp>[Crispin Spreadsheet.xlsx]OEI!R805C30</stp>
        <tr r="AD805" s="1"/>
      </tp>
      <tp>
        <v>1.1873</v>
        <stp/>
        <stp>##V3_BDPV12</stp>
        <stp>EURUSD Curncy</stp>
        <stp>PX_YEST_CLOSE</stp>
        <stp>[Crispin Spreadsheet.xlsx]OEI!R804C30</stp>
        <tr r="AD804" s="1"/>
      </tp>
      <tp>
        <v>1.1873</v>
        <stp/>
        <stp>##V3_BDPV12</stp>
        <stp>EURUSD Curncy</stp>
        <stp>PX_YEST_CLOSE</stp>
        <stp>[Crispin Spreadsheet.xlsx]OEI!R803C30</stp>
        <tr r="AD803" s="1"/>
      </tp>
      <tp>
        <v>1.1873</v>
        <stp/>
        <stp>##V3_BDPV12</stp>
        <stp>EURUSD Curncy</stp>
        <stp>PX_YEST_CLOSE</stp>
        <stp>[Crispin Spreadsheet.xlsx]OEI!R802C30</stp>
        <tr r="AD802" s="1"/>
      </tp>
      <tp>
        <v>1.1873</v>
        <stp/>
        <stp>##V3_BDPV12</stp>
        <stp>EURUSD Curncy</stp>
        <stp>PX_YEST_CLOSE</stp>
        <stp>[Crispin Spreadsheet.xlsx]OEI!R801C30</stp>
        <tr r="AD801" s="1"/>
      </tp>
      <tp>
        <v>1.1873</v>
        <stp/>
        <stp>##V3_BDPV12</stp>
        <stp>EURUSD Curncy</stp>
        <stp>PX_YEST_CLOSE</stp>
        <stp>[Crispin Spreadsheet.xlsx]OEI!R800C30</stp>
        <tr r="AD800" s="1"/>
      </tp>
      <tp>
        <v>1.1873</v>
        <stp/>
        <stp>##V3_BDPV12</stp>
        <stp>EURUSD Curncy</stp>
        <stp>PX_YEST_CLOSE</stp>
        <stp>[Crispin Spreadsheet.xlsx]OEI!R809C30</stp>
        <tr r="AD809" s="1"/>
      </tp>
      <tp>
        <v>1.1873</v>
        <stp/>
        <stp>##V3_BDPV12</stp>
        <stp>EURUSD Curncy</stp>
        <stp>PX_YEST_CLOSE</stp>
        <stp>[Crispin Spreadsheet.xlsx]OEI!R808C30</stp>
        <tr r="AD808" s="1"/>
      </tp>
      <tp>
        <v>1.1873</v>
        <stp/>
        <stp>##V3_BDPV12</stp>
        <stp>EURUSD Curncy</stp>
        <stp>PX_YEST_CLOSE</stp>
        <stp>[Crispin Spreadsheet.xlsx]OEI!R817C30</stp>
        <tr r="AD817" s="1"/>
      </tp>
      <tp>
        <v>1.1873</v>
        <stp/>
        <stp>##V3_BDPV12</stp>
        <stp>EURUSD Curncy</stp>
        <stp>PX_YEST_CLOSE</stp>
        <stp>[Crispin Spreadsheet.xlsx]OEI!R816C30</stp>
        <tr r="AD816" s="1"/>
      </tp>
      <tp>
        <v>1.1873</v>
        <stp/>
        <stp>##V3_BDPV12</stp>
        <stp>EURUSD Curncy</stp>
        <stp>PX_YEST_CLOSE</stp>
        <stp>[Crispin Spreadsheet.xlsx]OEI!R815C30</stp>
        <tr r="AD815" s="1"/>
      </tp>
      <tp>
        <v>1.1873</v>
        <stp/>
        <stp>##V3_BDPV12</stp>
        <stp>EURUSD Curncy</stp>
        <stp>PX_YEST_CLOSE</stp>
        <stp>[Crispin Spreadsheet.xlsx]OEI!R814C30</stp>
        <tr r="AD814" s="1"/>
      </tp>
      <tp>
        <v>1.1873</v>
        <stp/>
        <stp>##V3_BDPV12</stp>
        <stp>EURUSD Curncy</stp>
        <stp>PX_YEST_CLOSE</stp>
        <stp>[Crispin Spreadsheet.xlsx]OEI!R813C30</stp>
        <tr r="AD813" s="1"/>
      </tp>
      <tp>
        <v>1.1873</v>
        <stp/>
        <stp>##V3_BDPV12</stp>
        <stp>EURUSD Curncy</stp>
        <stp>PX_YEST_CLOSE</stp>
        <stp>[Crispin Spreadsheet.xlsx]OEI!R812C30</stp>
        <tr r="AD812" s="1"/>
      </tp>
      <tp>
        <v>1.1873</v>
        <stp/>
        <stp>##V3_BDPV12</stp>
        <stp>EURUSD Curncy</stp>
        <stp>PX_YEST_CLOSE</stp>
        <stp>[Crispin Spreadsheet.xlsx]OEI!R811C30</stp>
        <tr r="AD811" s="1"/>
      </tp>
      <tp>
        <v>1.1873</v>
        <stp/>
        <stp>##V3_BDPV12</stp>
        <stp>EURUSD Curncy</stp>
        <stp>PX_YEST_CLOSE</stp>
        <stp>[Crispin Spreadsheet.xlsx]OEI!R810C30</stp>
        <tr r="AD810" s="1"/>
      </tp>
      <tp>
        <v>1.1873</v>
        <stp/>
        <stp>##V3_BDPV12</stp>
        <stp>EURUSD Curncy</stp>
        <stp>PX_YEST_CLOSE</stp>
        <stp>[Crispin Spreadsheet.xlsx]OEI!R818C30</stp>
        <tr r="AD818" s="1"/>
      </tp>
      <tp>
        <v>1.1873</v>
        <stp/>
        <stp>##V3_BDPV12</stp>
        <stp>EURUSD Curncy</stp>
        <stp>PX_YEST_CLOSE</stp>
        <stp>[Crispin Spreadsheet.xlsx]OEI!R864C30</stp>
        <tr r="AD864" s="1"/>
      </tp>
      <tp>
        <v>1.1873</v>
        <stp/>
        <stp>##V3_BDPV12</stp>
        <stp>EURUSD Curncy</stp>
        <stp>PX_YEST_CLOSE</stp>
        <stp>[Crispin Spreadsheet.xlsx]OEI!R861C30</stp>
        <tr r="AD861" s="1"/>
      </tp>
      <tp>
        <v>1.1873</v>
        <stp/>
        <stp>##V3_BDPV12</stp>
        <stp>EURUSD Curncy</stp>
        <stp>PX_YEST_CLOSE</stp>
        <stp>[Crispin Spreadsheet.xlsx]OEI!R860C30</stp>
        <tr r="AD860" s="1"/>
      </tp>
      <tp>
        <v>1.1873</v>
        <stp/>
        <stp>##V3_BDPV12</stp>
        <stp>EURUSD Curncy</stp>
        <stp>PX_YEST_CLOSE</stp>
        <stp>[Crispin Spreadsheet.xlsx]OEI!R841C30</stp>
        <tr r="AD841" s="1"/>
      </tp>
      <tp>
        <v>1.1873</v>
        <stp/>
        <stp>##V3_BDPV12</stp>
        <stp>EURUSD Curncy</stp>
        <stp>PX_YEST_CLOSE</stp>
        <stp>[Crispin Spreadsheet.xlsx]OEI!R849C30</stp>
        <tr r="AD849" s="1"/>
      </tp>
      <tp>
        <v>1.1873</v>
        <stp/>
        <stp>##V3_BDPV12</stp>
        <stp>EURUSD Curncy</stp>
        <stp>PX_YEST_CLOSE</stp>
        <stp>[Crispin Spreadsheet.xlsx]OEI!R857C30</stp>
        <tr r="AD857" s="1"/>
      </tp>
      <tp>
        <v>1.1873</v>
        <stp/>
        <stp>##V3_BDPV12</stp>
        <stp>EURUSD Curncy</stp>
        <stp>PX_YEST_CLOSE</stp>
        <stp>[Crispin Spreadsheet.xlsx]OEI!R856C30</stp>
        <tr r="AD856" s="1"/>
      </tp>
      <tp>
        <v>1.1873</v>
        <stp/>
        <stp>##V3_BDPV12</stp>
        <stp>EURUSD Curncy</stp>
        <stp>PX_YEST_CLOSE</stp>
        <stp>[Crispin Spreadsheet.xlsx]OEI!R854C30</stp>
        <tr r="AD854" s="1"/>
      </tp>
      <tp>
        <v>1.1873</v>
        <stp/>
        <stp>##V3_BDPV12</stp>
        <stp>EURUSD Curncy</stp>
        <stp>PX_YEST_CLOSE</stp>
        <stp>[Crispin Spreadsheet.xlsx]OEI!R853C30</stp>
        <tr r="AD853" s="1"/>
      </tp>
      <tp>
        <v>1.1873</v>
        <stp/>
        <stp>##V3_BDPV12</stp>
        <stp>EURUSD Curncy</stp>
        <stp>PX_YEST_CLOSE</stp>
        <stp>[Crispin Spreadsheet.xlsx]OEI!R859C30</stp>
        <tr r="AD859" s="1"/>
      </tp>
      <tp>
        <v>1.1873</v>
        <stp/>
        <stp>##V3_BDPV12</stp>
        <stp>EURUSD Curncy</stp>
        <stp>PX_YEST_CLOSE</stp>
        <stp>[Crispin Spreadsheet.xlsx]OEI!R858C30</stp>
        <tr r="AD858" s="1"/>
      </tp>
      <tp>
        <v>9.5170999999999992</v>
        <stp/>
        <stp>##V3_BDPV12</stp>
        <stp>EURTRY Curncy</stp>
        <stp>PX_YEST_CLOSE</stp>
        <stp>[Crispin Spreadsheet.xlsx]OEI!R439C30</stp>
        <tr r="AD439" s="1"/>
      </tp>
      <tp>
        <v>1.1873</v>
        <stp/>
        <stp>##V3_BDPV12</stp>
        <stp>EURUSD Curncy</stp>
        <stp>PX_YEST_CLOSE</stp>
        <stp>[Crispin Spreadsheet.xlsx]OEI!R509C30</stp>
        <tr r="AD509" s="1"/>
      </tp>
      <tp>
        <v>1.1873</v>
        <stp/>
        <stp>##V3_BDPV12</stp>
        <stp>EURUSD Curncy</stp>
        <stp>PX_YEST_CLOSE</stp>
        <stp>[Crispin Spreadsheet.xlsx]OEI!R512C30</stp>
        <tr r="AD512" s="1"/>
      </tp>
      <tp>
        <v>1.1873</v>
        <stp/>
        <stp>##V3_BDPV12</stp>
        <stp>EURUSD Curncy</stp>
        <stp>PX_YEST_CLOSE</stp>
        <stp>[Crispin Spreadsheet.xlsx]OEI!R566C30</stp>
        <tr r="AD566" s="1"/>
      </tp>
      <tp>
        <v>10.1747</v>
        <stp/>
        <stp>##V3_BDPV12</stp>
        <stp>EURSEK Curncy</stp>
        <stp>PX_YEST_CLOSE</stp>
        <stp>[Crispin Spreadsheet.xlsx]OEI!R398C30</stp>
        <tr r="AD398" s="1"/>
      </tp>
      <tp>
        <v>10.1747</v>
        <stp/>
        <stp>##V3_BDPV12</stp>
        <stp>EURSEK Curncy</stp>
        <stp>PX_YEST_CLOSE</stp>
        <stp>[Crispin Spreadsheet.xlsx]OEI!R399C30</stp>
        <tr r="AD399" s="1"/>
      </tp>
      <tp>
        <v>10.1747</v>
        <stp/>
        <stp>##V3_BDPV12</stp>
        <stp>EURSEK Curncy</stp>
        <stp>PX_YEST_CLOSE</stp>
        <stp>[Crispin Spreadsheet.xlsx]OEI!R391C30</stp>
        <tr r="AD391" s="1"/>
      </tp>
      <tp>
        <v>10.1747</v>
        <stp/>
        <stp>##V3_BDPV12</stp>
        <stp>EURSEK Curncy</stp>
        <stp>PX_YEST_CLOSE</stp>
        <stp>[Crispin Spreadsheet.xlsx]OEI!R392C30</stp>
        <tr r="AD392" s="1"/>
      </tp>
      <tp>
        <v>10.1747</v>
        <stp/>
        <stp>##V3_BDPV12</stp>
        <stp>EURSEK Curncy</stp>
        <stp>PX_YEST_CLOSE</stp>
        <stp>[Crispin Spreadsheet.xlsx]OEI!R393C30</stp>
        <tr r="AD393" s="1"/>
      </tp>
      <tp>
        <v>10.1747</v>
        <stp/>
        <stp>##V3_BDPV12</stp>
        <stp>EURSEK Curncy</stp>
        <stp>PX_YEST_CLOSE</stp>
        <stp>[Crispin Spreadsheet.xlsx]OEI!R394C30</stp>
        <tr r="AD394" s="1"/>
      </tp>
      <tp>
        <v>10.1747</v>
        <stp/>
        <stp>##V3_BDPV12</stp>
        <stp>EURSEK Curncy</stp>
        <stp>PX_YEST_CLOSE</stp>
        <stp>[Crispin Spreadsheet.xlsx]OEI!R395C30</stp>
        <tr r="AD395" s="1"/>
      </tp>
      <tp>
        <v>10.1747</v>
        <stp/>
        <stp>##V3_BDPV12</stp>
        <stp>EURSEK Curncy</stp>
        <stp>PX_YEST_CLOSE</stp>
        <stp>[Crispin Spreadsheet.xlsx]OEI!R396C30</stp>
        <tr r="AD396" s="1"/>
      </tp>
      <tp>
        <v>10.1747</v>
        <stp/>
        <stp>##V3_BDPV12</stp>
        <stp>EURSEK Curncy</stp>
        <stp>PX_YEST_CLOSE</stp>
        <stp>[Crispin Spreadsheet.xlsx]OEI!R397C30</stp>
        <tr r="AD397" s="1"/>
      </tp>
      <tp>
        <v>1.5940000000000001</v>
        <stp/>
        <stp>##V3_BDPV12</stp>
        <stp>EURSGD Curncy</stp>
        <stp>PX_YEST_CLOSE</stp>
        <stp>[Crispin Spreadsheet.xlsx]OEI!R366C30</stp>
        <tr r="AD366" s="1"/>
      </tp>
      <tp>
        <v>89.627399999999994</v>
        <stp/>
        <stp>##V3_BDPV12</stp>
        <stp>EURRUB Curncy</stp>
        <stp>PX_YEST_CLOSE</stp>
        <stp>[Crispin Spreadsheet.xlsx]OEI!R362C30</stp>
        <tr r="AD362" s="1"/>
      </tp>
      <tp>
        <v>1.1873</v>
        <stp/>
        <stp>##V3_BDPV12</stp>
        <stp>EURUSD Curncy</stp>
        <stp>PX_YEST_CLOSE</stp>
        <stp>[Crispin Spreadsheet.xlsx]OEI!R787C30</stp>
        <tr r="AD787" s="1"/>
      </tp>
      <tp>
        <v>1.1873</v>
        <stp/>
        <stp>##V3_BDPV12</stp>
        <stp>EURUSD Curncy</stp>
        <stp>PX_YEST_CLOSE</stp>
        <stp>[Crispin Spreadsheet.xlsx]OEI!R786C30</stp>
        <tr r="AD786" s="1"/>
      </tp>
      <tp>
        <v>1.1873</v>
        <stp/>
        <stp>##V3_BDPV12</stp>
        <stp>EURUSD Curncy</stp>
        <stp>PX_YEST_CLOSE</stp>
        <stp>[Crispin Spreadsheet.xlsx]OEI!R785C30</stp>
        <tr r="AD785" s="1"/>
      </tp>
      <tp>
        <v>1.1873</v>
        <stp/>
        <stp>##V3_BDPV12</stp>
        <stp>EURUSD Curncy</stp>
        <stp>PX_YEST_CLOSE</stp>
        <stp>[Crispin Spreadsheet.xlsx]OEI!R784C30</stp>
        <tr r="AD784" s="1"/>
      </tp>
      <tp>
        <v>1.1873</v>
        <stp/>
        <stp>##V3_BDPV12</stp>
        <stp>EURUSD Curncy</stp>
        <stp>PX_YEST_CLOSE</stp>
        <stp>[Crispin Spreadsheet.xlsx]OEI!R783C30</stp>
        <tr r="AD783" s="1"/>
      </tp>
      <tp>
        <v>1.1873</v>
        <stp/>
        <stp>##V3_BDPV12</stp>
        <stp>EURUSD Curncy</stp>
        <stp>PX_YEST_CLOSE</stp>
        <stp>[Crispin Spreadsheet.xlsx]OEI!R782C30</stp>
        <tr r="AD782" s="1"/>
      </tp>
      <tp>
        <v>1.1873</v>
        <stp/>
        <stp>##V3_BDPV12</stp>
        <stp>EURUSD Curncy</stp>
        <stp>PX_YEST_CLOSE</stp>
        <stp>[Crispin Spreadsheet.xlsx]OEI!R781C30</stp>
        <tr r="AD781" s="1"/>
      </tp>
      <tp>
        <v>1.1873</v>
        <stp/>
        <stp>##V3_BDPV12</stp>
        <stp>EURUSD Curncy</stp>
        <stp>PX_YEST_CLOSE</stp>
        <stp>[Crispin Spreadsheet.xlsx]OEI!R780C30</stp>
        <tr r="AD780" s="1"/>
      </tp>
      <tp>
        <v>1.1873</v>
        <stp/>
        <stp>##V3_BDPV12</stp>
        <stp>EURUSD Curncy</stp>
        <stp>PX_YEST_CLOSE</stp>
        <stp>[Crispin Spreadsheet.xlsx]OEI!R789C30</stp>
        <tr r="AD789" s="1"/>
      </tp>
      <tp>
        <v>1.1873</v>
        <stp/>
        <stp>##V3_BDPV12</stp>
        <stp>EURUSD Curncy</stp>
        <stp>PX_YEST_CLOSE</stp>
        <stp>[Crispin Spreadsheet.xlsx]OEI!R788C30</stp>
        <tr r="AD788" s="1"/>
      </tp>
      <tp>
        <v>1.1873</v>
        <stp/>
        <stp>##V3_BDPV12</stp>
        <stp>EURUSD Curncy</stp>
        <stp>PX_YEST_CLOSE</stp>
        <stp>[Crispin Spreadsheet.xlsx]OEI!R797C30</stp>
        <tr r="AD797" s="1"/>
      </tp>
      <tp>
        <v>1.1873</v>
        <stp/>
        <stp>##V3_BDPV12</stp>
        <stp>EURUSD Curncy</stp>
        <stp>PX_YEST_CLOSE</stp>
        <stp>[Crispin Spreadsheet.xlsx]OEI!R796C30</stp>
        <tr r="AD796" s="1"/>
      </tp>
      <tp>
        <v>1.1873</v>
        <stp/>
        <stp>##V3_BDPV12</stp>
        <stp>EURUSD Curncy</stp>
        <stp>PX_YEST_CLOSE</stp>
        <stp>[Crispin Spreadsheet.xlsx]OEI!R795C30</stp>
        <tr r="AD795" s="1"/>
      </tp>
      <tp>
        <v>1.1873</v>
        <stp/>
        <stp>##V3_BDPV12</stp>
        <stp>EURUSD Curncy</stp>
        <stp>PX_YEST_CLOSE</stp>
        <stp>[Crispin Spreadsheet.xlsx]OEI!R794C30</stp>
        <tr r="AD794" s="1"/>
      </tp>
      <tp>
        <v>1.1873</v>
        <stp/>
        <stp>##V3_BDPV12</stp>
        <stp>EURUSD Curncy</stp>
        <stp>PX_YEST_CLOSE</stp>
        <stp>[Crispin Spreadsheet.xlsx]OEI!R793C30</stp>
        <tr r="AD793" s="1"/>
      </tp>
      <tp>
        <v>1.1873</v>
        <stp/>
        <stp>##V3_BDPV12</stp>
        <stp>EURUSD Curncy</stp>
        <stp>PX_YEST_CLOSE</stp>
        <stp>[Crispin Spreadsheet.xlsx]OEI!R792C30</stp>
        <tr r="AD792" s="1"/>
      </tp>
      <tp>
        <v>1.1873</v>
        <stp/>
        <stp>##V3_BDPV12</stp>
        <stp>EURUSD Curncy</stp>
        <stp>PX_YEST_CLOSE</stp>
        <stp>[Crispin Spreadsheet.xlsx]OEI!R791C30</stp>
        <tr r="AD791" s="1"/>
      </tp>
      <tp>
        <v>1.1873</v>
        <stp/>
        <stp>##V3_BDPV12</stp>
        <stp>EURUSD Curncy</stp>
        <stp>PX_YEST_CLOSE</stp>
        <stp>[Crispin Spreadsheet.xlsx]OEI!R790C30</stp>
        <tr r="AD790" s="1"/>
      </tp>
      <tp>
        <v>1.1873</v>
        <stp/>
        <stp>##V3_BDPV12</stp>
        <stp>EURUSD Curncy</stp>
        <stp>PX_YEST_CLOSE</stp>
        <stp>[Crispin Spreadsheet.xlsx]OEI!R799C30</stp>
        <tr r="AD799" s="1"/>
      </tp>
      <tp>
        <v>1.1873</v>
        <stp/>
        <stp>##V3_BDPV12</stp>
        <stp>EURUSD Curncy</stp>
        <stp>PX_YEST_CLOSE</stp>
        <stp>[Crispin Spreadsheet.xlsx]OEI!R798C30</stp>
        <tr r="AD798" s="1"/>
      </tp>
      <tp>
        <v>1.1873</v>
        <stp/>
        <stp>##V3_BDPV12</stp>
        <stp>EURUSD Curncy</stp>
        <stp>PX_YEST_CLOSE</stp>
        <stp>[Crispin Spreadsheet.xlsx]OEI!R727C30</stp>
        <tr r="AD727" s="1"/>
      </tp>
      <tp>
        <v>1.1873</v>
        <stp/>
        <stp>##V3_BDPV12</stp>
        <stp>EURUSD Curncy</stp>
        <stp>PX_YEST_CLOSE</stp>
        <stp>[Crispin Spreadsheet.xlsx]OEI!R726C30</stp>
        <tr r="AD726" s="1"/>
      </tp>
      <tp>
        <v>1.1873</v>
        <stp/>
        <stp>##V3_BDPV12</stp>
        <stp>EURUSD Curncy</stp>
        <stp>PX_YEST_CLOSE</stp>
        <stp>[Crispin Spreadsheet.xlsx]OEI!R725C30</stp>
        <tr r="AD725" s="1"/>
      </tp>
      <tp>
        <v>1.1873</v>
        <stp/>
        <stp>##V3_BDPV12</stp>
        <stp>EURUSD Curncy</stp>
        <stp>PX_YEST_CLOSE</stp>
        <stp>[Crispin Spreadsheet.xlsx]OEI!R724C30</stp>
        <tr r="AD724" s="1"/>
      </tp>
      <tp>
        <v>1.1873</v>
        <stp/>
        <stp>##V3_BDPV12</stp>
        <stp>EURUSD Curncy</stp>
        <stp>PX_YEST_CLOSE</stp>
        <stp>[Crispin Spreadsheet.xlsx]OEI!R723C30</stp>
        <tr r="AD723" s="1"/>
      </tp>
      <tp>
        <v>1.1873</v>
        <stp/>
        <stp>##V3_BDPV12</stp>
        <stp>EURUSD Curncy</stp>
        <stp>PX_YEST_CLOSE</stp>
        <stp>[Crispin Spreadsheet.xlsx]OEI!R722C30</stp>
        <tr r="AD722" s="1"/>
      </tp>
      <tp>
        <v>1.1873</v>
        <stp/>
        <stp>##V3_BDPV12</stp>
        <stp>EURUSD Curncy</stp>
        <stp>PX_YEST_CLOSE</stp>
        <stp>[Crispin Spreadsheet.xlsx]OEI!R721C30</stp>
        <tr r="AD721" s="1"/>
      </tp>
      <tp>
        <v>1.1873</v>
        <stp/>
        <stp>##V3_BDPV12</stp>
        <stp>EURUSD Curncy</stp>
        <stp>PX_YEST_CLOSE</stp>
        <stp>[Crispin Spreadsheet.xlsx]OEI!R720C30</stp>
        <tr r="AD720" s="1"/>
      </tp>
      <tp>
        <v>1.1873</v>
        <stp/>
        <stp>##V3_BDPV12</stp>
        <stp>EURUSD Curncy</stp>
        <stp>PX_YEST_CLOSE</stp>
        <stp>[Crispin Spreadsheet.xlsx]OEI!R729C30</stp>
        <tr r="AD729" s="1"/>
      </tp>
      <tp>
        <v>1.1873</v>
        <stp/>
        <stp>##V3_BDPV12</stp>
        <stp>EURUSD Curncy</stp>
        <stp>PX_YEST_CLOSE</stp>
        <stp>[Crispin Spreadsheet.xlsx]OEI!R728C30</stp>
        <tr r="AD728" s="1"/>
      </tp>
      <tp>
        <v>1.1873</v>
        <stp/>
        <stp>##V3_BDPV12</stp>
        <stp>EURUSD Curncy</stp>
        <stp>PX_YEST_CLOSE</stp>
        <stp>[Crispin Spreadsheet.xlsx]OEI!R737C30</stp>
        <tr r="AD737" s="1"/>
      </tp>
      <tp>
        <v>1.1873</v>
        <stp/>
        <stp>##V3_BDPV12</stp>
        <stp>EURUSD Curncy</stp>
        <stp>PX_YEST_CLOSE</stp>
        <stp>[Crispin Spreadsheet.xlsx]OEI!R736C30</stp>
        <tr r="AD736" s="1"/>
      </tp>
      <tp>
        <v>1.1873</v>
        <stp/>
        <stp>##V3_BDPV12</stp>
        <stp>EURUSD Curncy</stp>
        <stp>PX_YEST_CLOSE</stp>
        <stp>[Crispin Spreadsheet.xlsx]OEI!R735C30</stp>
        <tr r="AD735" s="1"/>
      </tp>
      <tp>
        <v>1.1873</v>
        <stp/>
        <stp>##V3_BDPV12</stp>
        <stp>EURUSD Curncy</stp>
        <stp>PX_YEST_CLOSE</stp>
        <stp>[Crispin Spreadsheet.xlsx]OEI!R734C30</stp>
        <tr r="AD734" s="1"/>
      </tp>
      <tp>
        <v>1.1873</v>
        <stp/>
        <stp>##V3_BDPV12</stp>
        <stp>EURUSD Curncy</stp>
        <stp>PX_YEST_CLOSE</stp>
        <stp>[Crispin Spreadsheet.xlsx]OEI!R733C30</stp>
        <tr r="AD733" s="1"/>
      </tp>
      <tp>
        <v>1.1873</v>
        <stp/>
        <stp>##V3_BDPV12</stp>
        <stp>EURUSD Curncy</stp>
        <stp>PX_YEST_CLOSE</stp>
        <stp>[Crispin Spreadsheet.xlsx]OEI!R732C30</stp>
        <tr r="AD732" s="1"/>
      </tp>
      <tp>
        <v>1.1873</v>
        <stp/>
        <stp>##V3_BDPV12</stp>
        <stp>EURUSD Curncy</stp>
        <stp>PX_YEST_CLOSE</stp>
        <stp>[Crispin Spreadsheet.xlsx]OEI!R731C30</stp>
        <tr r="AD731" s="1"/>
      </tp>
      <tp>
        <v>1.1873</v>
        <stp/>
        <stp>##V3_BDPV12</stp>
        <stp>EURUSD Curncy</stp>
        <stp>PX_YEST_CLOSE</stp>
        <stp>[Crispin Spreadsheet.xlsx]OEI!R730C30</stp>
        <tr r="AD730" s="1"/>
      </tp>
      <tp>
        <v>1.1873</v>
        <stp/>
        <stp>##V3_BDPV12</stp>
        <stp>EURUSD Curncy</stp>
        <stp>PX_YEST_CLOSE</stp>
        <stp>[Crispin Spreadsheet.xlsx]OEI!R739C30</stp>
        <tr r="AD739" s="1"/>
      </tp>
      <tp>
        <v>1.1873</v>
        <stp/>
        <stp>##V3_BDPV12</stp>
        <stp>EURUSD Curncy</stp>
        <stp>PX_YEST_CLOSE</stp>
        <stp>[Crispin Spreadsheet.xlsx]OEI!R738C30</stp>
        <tr r="AD738" s="1"/>
      </tp>
      <tp>
        <v>1.1873</v>
        <stp/>
        <stp>##V3_BDPV12</stp>
        <stp>EURUSD Curncy</stp>
        <stp>PX_YEST_CLOSE</stp>
        <stp>[Crispin Spreadsheet.xlsx]OEI!R707C30</stp>
        <tr r="AD707" s="1"/>
      </tp>
      <tp>
        <v>1.1873</v>
        <stp/>
        <stp>##V3_BDPV12</stp>
        <stp>EURUSD Curncy</stp>
        <stp>PX_YEST_CLOSE</stp>
        <stp>[Crispin Spreadsheet.xlsx]OEI!R706C30</stp>
        <tr r="AD706" s="1"/>
      </tp>
      <tp>
        <v>1.1873</v>
        <stp/>
        <stp>##V3_BDPV12</stp>
        <stp>EURUSD Curncy</stp>
        <stp>PX_YEST_CLOSE</stp>
        <stp>[Crispin Spreadsheet.xlsx]OEI!R705C30</stp>
        <tr r="AD705" s="1"/>
      </tp>
      <tp>
        <v>1.1873</v>
        <stp/>
        <stp>##V3_BDPV12</stp>
        <stp>EURUSD Curncy</stp>
        <stp>PX_YEST_CLOSE</stp>
        <stp>[Crispin Spreadsheet.xlsx]OEI!R704C30</stp>
        <tr r="AD704" s="1"/>
      </tp>
      <tp>
        <v>1.1873</v>
        <stp/>
        <stp>##V3_BDPV12</stp>
        <stp>EURUSD Curncy</stp>
        <stp>PX_YEST_CLOSE</stp>
        <stp>[Crispin Spreadsheet.xlsx]OEI!R703C30</stp>
        <tr r="AD703" s="1"/>
      </tp>
      <tp>
        <v>1.1873</v>
        <stp/>
        <stp>##V3_BDPV12</stp>
        <stp>EURUSD Curncy</stp>
        <stp>PX_YEST_CLOSE</stp>
        <stp>[Crispin Spreadsheet.xlsx]OEI!R702C30</stp>
        <tr r="AD702" s="1"/>
      </tp>
      <tp>
        <v>1.1873</v>
        <stp/>
        <stp>##V3_BDPV12</stp>
        <stp>EURUSD Curncy</stp>
        <stp>PX_YEST_CLOSE</stp>
        <stp>[Crispin Spreadsheet.xlsx]OEI!R701C30</stp>
        <tr r="AD701" s="1"/>
      </tp>
      <tp>
        <v>1.1873</v>
        <stp/>
        <stp>##V3_BDPV12</stp>
        <stp>EURUSD Curncy</stp>
        <stp>PX_YEST_CLOSE</stp>
        <stp>[Crispin Spreadsheet.xlsx]OEI!R700C30</stp>
        <tr r="AD700" s="1"/>
      </tp>
      <tp>
        <v>1.1873</v>
        <stp/>
        <stp>##V3_BDPV12</stp>
        <stp>EURUSD Curncy</stp>
        <stp>PX_YEST_CLOSE</stp>
        <stp>[Crispin Spreadsheet.xlsx]OEI!R709C30</stp>
        <tr r="AD709" s="1"/>
      </tp>
      <tp>
        <v>1.1873</v>
        <stp/>
        <stp>##V3_BDPV12</stp>
        <stp>EURUSD Curncy</stp>
        <stp>PX_YEST_CLOSE</stp>
        <stp>[Crispin Spreadsheet.xlsx]OEI!R708C30</stp>
        <tr r="AD708" s="1"/>
      </tp>
      <tp>
        <v>1.1873</v>
        <stp/>
        <stp>##V3_BDPV12</stp>
        <stp>EURUSD Curncy</stp>
        <stp>PX_YEST_CLOSE</stp>
        <stp>[Crispin Spreadsheet.xlsx]OEI!R717C30</stp>
        <tr r="AD717" s="1"/>
      </tp>
      <tp>
        <v>1.1873</v>
        <stp/>
        <stp>##V3_BDPV12</stp>
        <stp>EURUSD Curncy</stp>
        <stp>PX_YEST_CLOSE</stp>
        <stp>[Crispin Spreadsheet.xlsx]OEI!R716C30</stp>
        <tr r="AD716" s="1"/>
      </tp>
      <tp>
        <v>1.1873</v>
        <stp/>
        <stp>##V3_BDPV12</stp>
        <stp>EURUSD Curncy</stp>
        <stp>PX_YEST_CLOSE</stp>
        <stp>[Crispin Spreadsheet.xlsx]OEI!R715C30</stp>
        <tr r="AD715" s="1"/>
      </tp>
      <tp>
        <v>1.1873</v>
        <stp/>
        <stp>##V3_BDPV12</stp>
        <stp>EURUSD Curncy</stp>
        <stp>PX_YEST_CLOSE</stp>
        <stp>[Crispin Spreadsheet.xlsx]OEI!R714C30</stp>
        <tr r="AD714" s="1"/>
      </tp>
      <tp>
        <v>1.1873</v>
        <stp/>
        <stp>##V3_BDPV12</stp>
        <stp>EURUSD Curncy</stp>
        <stp>PX_YEST_CLOSE</stp>
        <stp>[Crispin Spreadsheet.xlsx]OEI!R713C30</stp>
        <tr r="AD713" s="1"/>
      </tp>
      <tp>
        <v>1.1873</v>
        <stp/>
        <stp>##V3_BDPV12</stp>
        <stp>EURUSD Curncy</stp>
        <stp>PX_YEST_CLOSE</stp>
        <stp>[Crispin Spreadsheet.xlsx]OEI!R712C30</stp>
        <tr r="AD712" s="1"/>
      </tp>
      <tp>
        <v>1.1873</v>
        <stp/>
        <stp>##V3_BDPV12</stp>
        <stp>EURUSD Curncy</stp>
        <stp>PX_YEST_CLOSE</stp>
        <stp>[Crispin Spreadsheet.xlsx]OEI!R711C30</stp>
        <tr r="AD711" s="1"/>
      </tp>
      <tp>
        <v>1.1873</v>
        <stp/>
        <stp>##V3_BDPV12</stp>
        <stp>EURUSD Curncy</stp>
        <stp>PX_YEST_CLOSE</stp>
        <stp>[Crispin Spreadsheet.xlsx]OEI!R710C30</stp>
        <tr r="AD710" s="1"/>
      </tp>
      <tp>
        <v>1.1873</v>
        <stp/>
        <stp>##V3_BDPV12</stp>
        <stp>EURUSD Curncy</stp>
        <stp>PX_YEST_CLOSE</stp>
        <stp>[Crispin Spreadsheet.xlsx]OEI!R719C30</stp>
        <tr r="AD719" s="1"/>
      </tp>
      <tp>
        <v>1.1873</v>
        <stp/>
        <stp>##V3_BDPV12</stp>
        <stp>EURUSD Curncy</stp>
        <stp>PX_YEST_CLOSE</stp>
        <stp>[Crispin Spreadsheet.xlsx]OEI!R718C30</stp>
        <tr r="AD718" s="1"/>
      </tp>
      <tp>
        <v>1.1873</v>
        <stp/>
        <stp>##V3_BDPV12</stp>
        <stp>EURUSD Curncy</stp>
        <stp>PX_YEST_CLOSE</stp>
        <stp>[Crispin Spreadsheet.xlsx]OEI!R767C30</stp>
        <tr r="AD767" s="1"/>
      </tp>
      <tp>
        <v>1.1873</v>
        <stp/>
        <stp>##V3_BDPV12</stp>
        <stp>EURUSD Curncy</stp>
        <stp>PX_YEST_CLOSE</stp>
        <stp>[Crispin Spreadsheet.xlsx]OEI!R766C30</stp>
        <tr r="AD766" s="1"/>
      </tp>
      <tp>
        <v>1.1873</v>
        <stp/>
        <stp>##V3_BDPV12</stp>
        <stp>EURUSD Curncy</stp>
        <stp>PX_YEST_CLOSE</stp>
        <stp>[Crispin Spreadsheet.xlsx]OEI!R765C30</stp>
        <tr r="AD765" s="1"/>
      </tp>
      <tp>
        <v>1.1873</v>
        <stp/>
        <stp>##V3_BDPV12</stp>
        <stp>EURUSD Curncy</stp>
        <stp>PX_YEST_CLOSE</stp>
        <stp>[Crispin Spreadsheet.xlsx]OEI!R764C30</stp>
        <tr r="AD764" s="1"/>
      </tp>
      <tp>
        <v>1.1873</v>
        <stp/>
        <stp>##V3_BDPV12</stp>
        <stp>EURUSD Curncy</stp>
        <stp>PX_YEST_CLOSE</stp>
        <stp>[Crispin Spreadsheet.xlsx]OEI!R763C30</stp>
        <tr r="AD763" s="1"/>
      </tp>
      <tp>
        <v>1.1873</v>
        <stp/>
        <stp>##V3_BDPV12</stp>
        <stp>EURUSD Curncy</stp>
        <stp>PX_YEST_CLOSE</stp>
        <stp>[Crispin Spreadsheet.xlsx]OEI!R762C30</stp>
        <tr r="AD762" s="1"/>
      </tp>
      <tp>
        <v>1.1873</v>
        <stp/>
        <stp>##V3_BDPV12</stp>
        <stp>EURUSD Curncy</stp>
        <stp>PX_YEST_CLOSE</stp>
        <stp>[Crispin Spreadsheet.xlsx]OEI!R761C30</stp>
        <tr r="AD761" s="1"/>
      </tp>
      <tp>
        <v>1.1873</v>
        <stp/>
        <stp>##V3_BDPV12</stp>
        <stp>EURUSD Curncy</stp>
        <stp>PX_YEST_CLOSE</stp>
        <stp>[Crispin Spreadsheet.xlsx]OEI!R760C30</stp>
        <tr r="AD760" s="1"/>
      </tp>
      <tp>
        <v>1.1873</v>
        <stp/>
        <stp>##V3_BDPV12</stp>
        <stp>EURUSD Curncy</stp>
        <stp>PX_YEST_CLOSE</stp>
        <stp>[Crispin Spreadsheet.xlsx]OEI!R769C30</stp>
        <tr r="AD769" s="1"/>
      </tp>
      <tp>
        <v>1.1873</v>
        <stp/>
        <stp>##V3_BDPV12</stp>
        <stp>EURUSD Curncy</stp>
        <stp>PX_YEST_CLOSE</stp>
        <stp>[Crispin Spreadsheet.xlsx]OEI!R768C30</stp>
        <tr r="AD768" s="1"/>
      </tp>
      <tp>
        <v>1.1873</v>
        <stp/>
        <stp>##V3_BDPV12</stp>
        <stp>EURUSD Curncy</stp>
        <stp>PX_YEST_CLOSE</stp>
        <stp>[Crispin Spreadsheet.xlsx]OEI!R777C30</stp>
        <tr r="AD777" s="1"/>
      </tp>
      <tp>
        <v>1.1873</v>
        <stp/>
        <stp>##V3_BDPV12</stp>
        <stp>EURUSD Curncy</stp>
        <stp>PX_YEST_CLOSE</stp>
        <stp>[Crispin Spreadsheet.xlsx]OEI!R776C30</stp>
        <tr r="AD776" s="1"/>
      </tp>
      <tp>
        <v>1.1873</v>
        <stp/>
        <stp>##V3_BDPV12</stp>
        <stp>EURUSD Curncy</stp>
        <stp>PX_YEST_CLOSE</stp>
        <stp>[Crispin Spreadsheet.xlsx]OEI!R775C30</stp>
        <tr r="AD775" s="1"/>
      </tp>
      <tp>
        <v>1.1873</v>
        <stp/>
        <stp>##V3_BDPV12</stp>
        <stp>EURUSD Curncy</stp>
        <stp>PX_YEST_CLOSE</stp>
        <stp>[Crispin Spreadsheet.xlsx]OEI!R774C30</stp>
        <tr r="AD774" s="1"/>
      </tp>
      <tp>
        <v>1.1873</v>
        <stp/>
        <stp>##V3_BDPV12</stp>
        <stp>EURUSD Curncy</stp>
        <stp>PX_YEST_CLOSE</stp>
        <stp>[Crispin Spreadsheet.xlsx]OEI!R773C30</stp>
        <tr r="AD773" s="1"/>
      </tp>
      <tp>
        <v>1.1873</v>
        <stp/>
        <stp>##V3_BDPV12</stp>
        <stp>EURUSD Curncy</stp>
        <stp>PX_YEST_CLOSE</stp>
        <stp>[Crispin Spreadsheet.xlsx]OEI!R772C30</stp>
        <tr r="AD772" s="1"/>
      </tp>
      <tp>
        <v>1.1873</v>
        <stp/>
        <stp>##V3_BDPV12</stp>
        <stp>EURUSD Curncy</stp>
        <stp>PX_YEST_CLOSE</stp>
        <stp>[Crispin Spreadsheet.xlsx]OEI!R771C30</stp>
        <tr r="AD771" s="1"/>
      </tp>
      <tp>
        <v>1.1873</v>
        <stp/>
        <stp>##V3_BDPV12</stp>
        <stp>EURUSD Curncy</stp>
        <stp>PX_YEST_CLOSE</stp>
        <stp>[Crispin Spreadsheet.xlsx]OEI!R770C30</stp>
        <tr r="AD770" s="1"/>
      </tp>
      <tp>
        <v>1.1873</v>
        <stp/>
        <stp>##V3_BDPV12</stp>
        <stp>EURUSD Curncy</stp>
        <stp>PX_YEST_CLOSE</stp>
        <stp>[Crispin Spreadsheet.xlsx]OEI!R779C30</stp>
        <tr r="AD779" s="1"/>
      </tp>
      <tp>
        <v>1.1873</v>
        <stp/>
        <stp>##V3_BDPV12</stp>
        <stp>EURUSD Curncy</stp>
        <stp>PX_YEST_CLOSE</stp>
        <stp>[Crispin Spreadsheet.xlsx]OEI!R778C30</stp>
        <tr r="AD778" s="1"/>
      </tp>
      <tp>
        <v>1.1873</v>
        <stp/>
        <stp>##V3_BDPV12</stp>
        <stp>EURUSD Curncy</stp>
        <stp>PX_YEST_CLOSE</stp>
        <stp>[Crispin Spreadsheet.xlsx]OEI!R747C30</stp>
        <tr r="AD747" s="1"/>
      </tp>
      <tp>
        <v>1.1873</v>
        <stp/>
        <stp>##V3_BDPV12</stp>
        <stp>EURUSD Curncy</stp>
        <stp>PX_YEST_CLOSE</stp>
        <stp>[Crispin Spreadsheet.xlsx]OEI!R746C30</stp>
        <tr r="AD746" s="1"/>
      </tp>
      <tp>
        <v>1.1873</v>
        <stp/>
        <stp>##V3_BDPV12</stp>
        <stp>EURUSD Curncy</stp>
        <stp>PX_YEST_CLOSE</stp>
        <stp>[Crispin Spreadsheet.xlsx]OEI!R745C30</stp>
        <tr r="AD745" s="1"/>
      </tp>
      <tp>
        <v>1.1873</v>
        <stp/>
        <stp>##V3_BDPV12</stp>
        <stp>EURUSD Curncy</stp>
        <stp>PX_YEST_CLOSE</stp>
        <stp>[Crispin Spreadsheet.xlsx]OEI!R744C30</stp>
        <tr r="AD744" s="1"/>
      </tp>
      <tp>
        <v>1.1873</v>
        <stp/>
        <stp>##V3_BDPV12</stp>
        <stp>EURUSD Curncy</stp>
        <stp>PX_YEST_CLOSE</stp>
        <stp>[Crispin Spreadsheet.xlsx]OEI!R743C30</stp>
        <tr r="AD743" s="1"/>
      </tp>
      <tp>
        <v>1.1873</v>
        <stp/>
        <stp>##V3_BDPV12</stp>
        <stp>EURUSD Curncy</stp>
        <stp>PX_YEST_CLOSE</stp>
        <stp>[Crispin Spreadsheet.xlsx]OEI!R742C30</stp>
        <tr r="AD742" s="1"/>
      </tp>
      <tp>
        <v>1.1873</v>
        <stp/>
        <stp>##V3_BDPV12</stp>
        <stp>EURUSD Curncy</stp>
        <stp>PX_YEST_CLOSE</stp>
        <stp>[Crispin Spreadsheet.xlsx]OEI!R741C30</stp>
        <tr r="AD741" s="1"/>
      </tp>
      <tp>
        <v>1.1873</v>
        <stp/>
        <stp>##V3_BDPV12</stp>
        <stp>EURUSD Curncy</stp>
        <stp>PX_YEST_CLOSE</stp>
        <stp>[Crispin Spreadsheet.xlsx]OEI!R740C30</stp>
        <tr r="AD740" s="1"/>
      </tp>
      <tp>
        <v>1.1873</v>
        <stp/>
        <stp>##V3_BDPV12</stp>
        <stp>EURUSD Curncy</stp>
        <stp>PX_YEST_CLOSE</stp>
        <stp>[Crispin Spreadsheet.xlsx]OEI!R749C30</stp>
        <tr r="AD749" s="1"/>
      </tp>
      <tp>
        <v>1.1873</v>
        <stp/>
        <stp>##V3_BDPV12</stp>
        <stp>EURUSD Curncy</stp>
        <stp>PX_YEST_CLOSE</stp>
        <stp>[Crispin Spreadsheet.xlsx]OEI!R748C30</stp>
        <tr r="AD748" s="1"/>
      </tp>
      <tp>
        <v>1.1873</v>
        <stp/>
        <stp>##V3_BDPV12</stp>
        <stp>EURUSD Curncy</stp>
        <stp>PX_YEST_CLOSE</stp>
        <stp>[Crispin Spreadsheet.xlsx]OEI!R757C30</stp>
        <tr r="AD757" s="1"/>
      </tp>
      <tp>
        <v>1.1873</v>
        <stp/>
        <stp>##V3_BDPV12</stp>
        <stp>EURUSD Curncy</stp>
        <stp>PX_YEST_CLOSE</stp>
        <stp>[Crispin Spreadsheet.xlsx]OEI!R756C30</stp>
        <tr r="AD756" s="1"/>
      </tp>
      <tp>
        <v>1.1873</v>
        <stp/>
        <stp>##V3_BDPV12</stp>
        <stp>EURUSD Curncy</stp>
        <stp>PX_YEST_CLOSE</stp>
        <stp>[Crispin Spreadsheet.xlsx]OEI!R755C30</stp>
        <tr r="AD755" s="1"/>
      </tp>
      <tp>
        <v>1.1873</v>
        <stp/>
        <stp>##V3_BDPV12</stp>
        <stp>EURUSD Curncy</stp>
        <stp>PX_YEST_CLOSE</stp>
        <stp>[Crispin Spreadsheet.xlsx]OEI!R754C30</stp>
        <tr r="AD754" s="1"/>
      </tp>
      <tp>
        <v>1.1873</v>
        <stp/>
        <stp>##V3_BDPV12</stp>
        <stp>EURUSD Curncy</stp>
        <stp>PX_YEST_CLOSE</stp>
        <stp>[Crispin Spreadsheet.xlsx]OEI!R753C30</stp>
        <tr r="AD753" s="1"/>
      </tp>
      <tp>
        <v>1.1873</v>
        <stp/>
        <stp>##V3_BDPV12</stp>
        <stp>EURUSD Curncy</stp>
        <stp>PX_YEST_CLOSE</stp>
        <stp>[Crispin Spreadsheet.xlsx]OEI!R752C30</stp>
        <tr r="AD752" s="1"/>
      </tp>
      <tp>
        <v>1.1873</v>
        <stp/>
        <stp>##V3_BDPV12</stp>
        <stp>EURUSD Curncy</stp>
        <stp>PX_YEST_CLOSE</stp>
        <stp>[Crispin Spreadsheet.xlsx]OEI!R751C30</stp>
        <tr r="AD751" s="1"/>
      </tp>
      <tp>
        <v>1.1873</v>
        <stp/>
        <stp>##V3_BDPV12</stp>
        <stp>EURUSD Curncy</stp>
        <stp>PX_YEST_CLOSE</stp>
        <stp>[Crispin Spreadsheet.xlsx]OEI!R750C30</stp>
        <tr r="AD750" s="1"/>
      </tp>
      <tp>
        <v>1.1873</v>
        <stp/>
        <stp>##V3_BDPV12</stp>
        <stp>EURUSD Curncy</stp>
        <stp>PX_YEST_CLOSE</stp>
        <stp>[Crispin Spreadsheet.xlsx]OEI!R759C30</stp>
        <tr r="AD759" s="1"/>
      </tp>
      <tp>
        <v>1.1873</v>
        <stp/>
        <stp>##V3_BDPV12</stp>
        <stp>EURUSD Curncy</stp>
        <stp>PX_YEST_CLOSE</stp>
        <stp>[Crispin Spreadsheet.xlsx]OEI!R758C30</stp>
        <tr r="AD758" s="1"/>
      </tp>
      <tp>
        <v>1.1873</v>
        <stp/>
        <stp>##V3_BDPV12</stp>
        <stp>EURUSD Curncy</stp>
        <stp>PX_YEST_CLOSE</stp>
        <stp>[Crispin Spreadsheet.xlsx]OEI!R687C30</stp>
        <tr r="AD687" s="1"/>
      </tp>
      <tp>
        <v>1.1873</v>
        <stp/>
        <stp>##V3_BDPV12</stp>
        <stp>EURUSD Curncy</stp>
        <stp>PX_YEST_CLOSE</stp>
        <stp>[Crispin Spreadsheet.xlsx]OEI!R686C30</stp>
        <tr r="AD686" s="1"/>
      </tp>
      <tp>
        <v>1.1873</v>
        <stp/>
        <stp>##V3_BDPV12</stp>
        <stp>EURUSD Curncy</stp>
        <stp>PX_YEST_CLOSE</stp>
        <stp>[Crispin Spreadsheet.xlsx]OEI!R685C30</stp>
        <tr r="AD685" s="1"/>
      </tp>
      <tp>
        <v>1.1873</v>
        <stp/>
        <stp>##V3_BDPV12</stp>
        <stp>EURUSD Curncy</stp>
        <stp>PX_YEST_CLOSE</stp>
        <stp>[Crispin Spreadsheet.xlsx]OEI!R684C30</stp>
        <tr r="AD684" s="1"/>
      </tp>
      <tp>
        <v>1.1873</v>
        <stp/>
        <stp>##V3_BDPV12</stp>
        <stp>EURUSD Curncy</stp>
        <stp>PX_YEST_CLOSE</stp>
        <stp>[Crispin Spreadsheet.xlsx]OEI!R683C30</stp>
        <tr r="AD683" s="1"/>
      </tp>
      <tp>
        <v>1.1873</v>
        <stp/>
        <stp>##V3_BDPV12</stp>
        <stp>EURUSD Curncy</stp>
        <stp>PX_YEST_CLOSE</stp>
        <stp>[Crispin Spreadsheet.xlsx]OEI!R682C30</stp>
        <tr r="AD682" s="1"/>
      </tp>
      <tp>
        <v>1.1873</v>
        <stp/>
        <stp>##V3_BDPV12</stp>
        <stp>EURUSD Curncy</stp>
        <stp>PX_YEST_CLOSE</stp>
        <stp>[Crispin Spreadsheet.xlsx]OEI!R681C30</stp>
        <tr r="AD681" s="1"/>
      </tp>
      <tp>
        <v>1.1873</v>
        <stp/>
        <stp>##V3_BDPV12</stp>
        <stp>EURUSD Curncy</stp>
        <stp>PX_YEST_CLOSE</stp>
        <stp>[Crispin Spreadsheet.xlsx]OEI!R680C30</stp>
        <tr r="AD680" s="1"/>
      </tp>
      <tp>
        <v>1.1873</v>
        <stp/>
        <stp>##V3_BDPV12</stp>
        <stp>EURUSD Curncy</stp>
        <stp>PX_YEST_CLOSE</stp>
        <stp>[Crispin Spreadsheet.xlsx]OEI!R689C30</stp>
        <tr r="AD689" s="1"/>
      </tp>
      <tp>
        <v>1.1873</v>
        <stp/>
        <stp>##V3_BDPV12</stp>
        <stp>EURUSD Curncy</stp>
        <stp>PX_YEST_CLOSE</stp>
        <stp>[Crispin Spreadsheet.xlsx]OEI!R688C30</stp>
        <tr r="AD688" s="1"/>
      </tp>
      <tp>
        <v>1.1873</v>
        <stp/>
        <stp>##V3_BDPV12</stp>
        <stp>EURUSD Curncy</stp>
        <stp>PX_YEST_CLOSE</stp>
        <stp>[Crispin Spreadsheet.xlsx]OEI!R697C30</stp>
        <tr r="AD697" s="1"/>
      </tp>
      <tp>
        <v>1.1873</v>
        <stp/>
        <stp>##V3_BDPV12</stp>
        <stp>EURUSD Curncy</stp>
        <stp>PX_YEST_CLOSE</stp>
        <stp>[Crispin Spreadsheet.xlsx]OEI!R696C30</stp>
        <tr r="AD696" s="1"/>
      </tp>
      <tp>
        <v>1.1873</v>
        <stp/>
        <stp>##V3_BDPV12</stp>
        <stp>EURUSD Curncy</stp>
        <stp>PX_YEST_CLOSE</stp>
        <stp>[Crispin Spreadsheet.xlsx]OEI!R695C30</stp>
        <tr r="AD695" s="1"/>
      </tp>
      <tp>
        <v>1.1873</v>
        <stp/>
        <stp>##V3_BDPV12</stp>
        <stp>EURUSD Curncy</stp>
        <stp>PX_YEST_CLOSE</stp>
        <stp>[Crispin Spreadsheet.xlsx]OEI!R694C30</stp>
        <tr r="AD694" s="1"/>
      </tp>
      <tp>
        <v>1.1873</v>
        <stp/>
        <stp>##V3_BDPV12</stp>
        <stp>EURUSD Curncy</stp>
        <stp>PX_YEST_CLOSE</stp>
        <stp>[Crispin Spreadsheet.xlsx]OEI!R693C30</stp>
        <tr r="AD693" s="1"/>
      </tp>
      <tp>
        <v>1.1873</v>
        <stp/>
        <stp>##V3_BDPV12</stp>
        <stp>EURUSD Curncy</stp>
        <stp>PX_YEST_CLOSE</stp>
        <stp>[Crispin Spreadsheet.xlsx]OEI!R692C30</stp>
        <tr r="AD692" s="1"/>
      </tp>
      <tp>
        <v>1.1873</v>
        <stp/>
        <stp>##V3_BDPV12</stp>
        <stp>EURUSD Curncy</stp>
        <stp>PX_YEST_CLOSE</stp>
        <stp>[Crispin Spreadsheet.xlsx]OEI!R691C30</stp>
        <tr r="AD691" s="1"/>
      </tp>
      <tp>
        <v>1.1873</v>
        <stp/>
        <stp>##V3_BDPV12</stp>
        <stp>EURUSD Curncy</stp>
        <stp>PX_YEST_CLOSE</stp>
        <stp>[Crispin Spreadsheet.xlsx]OEI!R690C30</stp>
        <tr r="AD690" s="1"/>
      </tp>
      <tp>
        <v>1.1873</v>
        <stp/>
        <stp>##V3_BDPV12</stp>
        <stp>EURUSD Curncy</stp>
        <stp>PX_YEST_CLOSE</stp>
        <stp>[Crispin Spreadsheet.xlsx]OEI!R699C30</stp>
        <tr r="AD699" s="1"/>
      </tp>
      <tp>
        <v>1.1873</v>
        <stp/>
        <stp>##V3_BDPV12</stp>
        <stp>EURUSD Curncy</stp>
        <stp>PX_YEST_CLOSE</stp>
        <stp>[Crispin Spreadsheet.xlsx]OEI!R698C30</stp>
        <tr r="AD698" s="1"/>
      </tp>
      <tp>
        <v>1.1873</v>
        <stp/>
        <stp>##V3_BDPV12</stp>
        <stp>EURUSD Curncy</stp>
        <stp>PX_YEST_CLOSE</stp>
        <stp>[Crispin Spreadsheet.xlsx]OEI!R622C30</stp>
        <tr r="AD622" s="1"/>
      </tp>
      <tp>
        <v>1.1873</v>
        <stp/>
        <stp>##V3_BDPV12</stp>
        <stp>EURUSD Curncy</stp>
        <stp>PX_YEST_CLOSE</stp>
        <stp>[Crispin Spreadsheet.xlsx]OEI!R604C30</stp>
        <tr r="AD604" s="1"/>
      </tp>
      <tp>
        <v>1.1873</v>
        <stp/>
        <stp>##V3_BDPV12</stp>
        <stp>EURUSD Curncy</stp>
        <stp>PX_YEST_CLOSE</stp>
        <stp>[Crispin Spreadsheet.xlsx]OEI!R602C30</stp>
        <tr r="AD602" s="1"/>
      </tp>
      <tp>
        <v>1.1873</v>
        <stp/>
        <stp>##V3_BDPV12</stp>
        <stp>EURUSD Curncy</stp>
        <stp>PX_YEST_CLOSE</stp>
        <stp>[Crispin Spreadsheet.xlsx]OEI!R610C30</stp>
        <tr r="AD610" s="1"/>
      </tp>
      <tp>
        <v>1.1873</v>
        <stp/>
        <stp>##V3_BDPV12</stp>
        <stp>EURUSD Curncy</stp>
        <stp>PX_YEST_CLOSE</stp>
        <stp>[Crispin Spreadsheet.xlsx]OEI!R667C30</stp>
        <tr r="AD667" s="1"/>
      </tp>
      <tp>
        <v>1.1873</v>
        <stp/>
        <stp>##V3_BDPV12</stp>
        <stp>EURUSD Curncy</stp>
        <stp>PX_YEST_CLOSE</stp>
        <stp>[Crispin Spreadsheet.xlsx]OEI!R666C30</stp>
        <tr r="AD666" s="1"/>
      </tp>
      <tp>
        <v>1.1873</v>
        <stp/>
        <stp>##V3_BDPV12</stp>
        <stp>EURUSD Curncy</stp>
        <stp>PX_YEST_CLOSE</stp>
        <stp>[Crispin Spreadsheet.xlsx]OEI!R665C30</stp>
        <tr r="AD665" s="1"/>
      </tp>
      <tp>
        <v>1.1873</v>
        <stp/>
        <stp>##V3_BDPV12</stp>
        <stp>EURUSD Curncy</stp>
        <stp>PX_YEST_CLOSE</stp>
        <stp>[Crispin Spreadsheet.xlsx]OEI!R664C30</stp>
        <tr r="AD664" s="1"/>
      </tp>
      <tp>
        <v>1.1873</v>
        <stp/>
        <stp>##V3_BDPV12</stp>
        <stp>EURUSD Curncy</stp>
        <stp>PX_YEST_CLOSE</stp>
        <stp>[Crispin Spreadsheet.xlsx]OEI!R663C30</stp>
        <tr r="AD663" s="1"/>
      </tp>
      <tp>
        <v>1.1873</v>
        <stp/>
        <stp>##V3_BDPV12</stp>
        <stp>EURUSD Curncy</stp>
        <stp>PX_YEST_CLOSE</stp>
        <stp>[Crispin Spreadsheet.xlsx]OEI!R662C30</stp>
        <tr r="AD662" s="1"/>
      </tp>
      <tp>
        <v>1.1873</v>
        <stp/>
        <stp>##V3_BDPV12</stp>
        <stp>EURUSD Curncy</stp>
        <stp>PX_YEST_CLOSE</stp>
        <stp>[Crispin Spreadsheet.xlsx]OEI!R661C30</stp>
        <tr r="AD661" s="1"/>
      </tp>
      <tp>
        <v>1.1873</v>
        <stp/>
        <stp>##V3_BDPV12</stp>
        <stp>EURUSD Curncy</stp>
        <stp>PX_YEST_CLOSE</stp>
        <stp>[Crispin Spreadsheet.xlsx]OEI!R660C30</stp>
        <tr r="AD660" s="1"/>
      </tp>
      <tp>
        <v>1.1873</v>
        <stp/>
        <stp>##V3_BDPV12</stp>
        <stp>EURUSD Curncy</stp>
        <stp>PX_YEST_CLOSE</stp>
        <stp>[Crispin Spreadsheet.xlsx]OEI!R669C30</stp>
        <tr r="AD669" s="1"/>
      </tp>
      <tp>
        <v>1.1873</v>
        <stp/>
        <stp>##V3_BDPV12</stp>
        <stp>EURUSD Curncy</stp>
        <stp>PX_YEST_CLOSE</stp>
        <stp>[Crispin Spreadsheet.xlsx]OEI!R668C30</stp>
        <tr r="AD668" s="1"/>
      </tp>
      <tp>
        <v>1.1873</v>
        <stp/>
        <stp>##V3_BDPV12</stp>
        <stp>EURUSD Curncy</stp>
        <stp>PX_YEST_CLOSE</stp>
        <stp>[Crispin Spreadsheet.xlsx]OEI!R677C30</stp>
        <tr r="AD677" s="1"/>
      </tp>
      <tp>
        <v>1.1873</v>
        <stp/>
        <stp>##V3_BDPV12</stp>
        <stp>EURUSD Curncy</stp>
        <stp>PX_YEST_CLOSE</stp>
        <stp>[Crispin Spreadsheet.xlsx]OEI!R676C30</stp>
        <tr r="AD676" s="1"/>
      </tp>
      <tp>
        <v>1.1873</v>
        <stp/>
        <stp>##V3_BDPV12</stp>
        <stp>EURUSD Curncy</stp>
        <stp>PX_YEST_CLOSE</stp>
        <stp>[Crispin Spreadsheet.xlsx]OEI!R675C30</stp>
        <tr r="AD675" s="1"/>
      </tp>
      <tp>
        <v>1.1873</v>
        <stp/>
        <stp>##V3_BDPV12</stp>
        <stp>EURUSD Curncy</stp>
        <stp>PX_YEST_CLOSE</stp>
        <stp>[Crispin Spreadsheet.xlsx]OEI!R674C30</stp>
        <tr r="AD674" s="1"/>
      </tp>
      <tp>
        <v>1.1873</v>
        <stp/>
        <stp>##V3_BDPV12</stp>
        <stp>EURUSD Curncy</stp>
        <stp>PX_YEST_CLOSE</stp>
        <stp>[Crispin Spreadsheet.xlsx]OEI!R673C30</stp>
        <tr r="AD673" s="1"/>
      </tp>
      <tp>
        <v>1.1873</v>
        <stp/>
        <stp>##V3_BDPV12</stp>
        <stp>EURUSD Curncy</stp>
        <stp>PX_YEST_CLOSE</stp>
        <stp>[Crispin Spreadsheet.xlsx]OEI!R672C30</stp>
        <tr r="AD672" s="1"/>
      </tp>
      <tp>
        <v>1.1873</v>
        <stp/>
        <stp>##V3_BDPV12</stp>
        <stp>EURUSD Curncy</stp>
        <stp>PX_YEST_CLOSE</stp>
        <stp>[Crispin Spreadsheet.xlsx]OEI!R671C30</stp>
        <tr r="AD671" s="1"/>
      </tp>
      <tp>
        <v>1.1873</v>
        <stp/>
        <stp>##V3_BDPV12</stp>
        <stp>EURUSD Curncy</stp>
        <stp>PX_YEST_CLOSE</stp>
        <stp>[Crispin Spreadsheet.xlsx]OEI!R670C30</stp>
        <tr r="AD670" s="1"/>
      </tp>
      <tp>
        <v>1.1873</v>
        <stp/>
        <stp>##V3_BDPV12</stp>
        <stp>EURUSD Curncy</stp>
        <stp>PX_YEST_CLOSE</stp>
        <stp>[Crispin Spreadsheet.xlsx]OEI!R679C30</stp>
        <tr r="AD679" s="1"/>
      </tp>
      <tp>
        <v>1.1873</v>
        <stp/>
        <stp>##V3_BDPV12</stp>
        <stp>EURUSD Curncy</stp>
        <stp>PX_YEST_CLOSE</stp>
        <stp>[Crispin Spreadsheet.xlsx]OEI!R678C30</stp>
        <tr r="AD678" s="1"/>
      </tp>
      <tp>
        <v>1.1873</v>
        <stp/>
        <stp>##V3_BDPV12</stp>
        <stp>EURUSD Curncy</stp>
        <stp>PX_YEST_CLOSE</stp>
        <stp>[Crispin Spreadsheet.xlsx]OEI!R647C30</stp>
        <tr r="AD647" s="1"/>
      </tp>
      <tp>
        <v>1.1873</v>
        <stp/>
        <stp>##V3_BDPV12</stp>
        <stp>EURUSD Curncy</stp>
        <stp>PX_YEST_CLOSE</stp>
        <stp>[Crispin Spreadsheet.xlsx]OEI!R646C30</stp>
        <tr r="AD646" s="1"/>
      </tp>
      <tp>
        <v>1.1873</v>
        <stp/>
        <stp>##V3_BDPV12</stp>
        <stp>EURUSD Curncy</stp>
        <stp>PX_YEST_CLOSE</stp>
        <stp>[Crispin Spreadsheet.xlsx]OEI!R645C30</stp>
        <tr r="AD645" s="1"/>
      </tp>
      <tp>
        <v>1.1873</v>
        <stp/>
        <stp>##V3_BDPV12</stp>
        <stp>EURUSD Curncy</stp>
        <stp>PX_YEST_CLOSE</stp>
        <stp>[Crispin Spreadsheet.xlsx]OEI!R644C30</stp>
        <tr r="AD644" s="1"/>
      </tp>
      <tp>
        <v>1.1873</v>
        <stp/>
        <stp>##V3_BDPV12</stp>
        <stp>EURUSD Curncy</stp>
        <stp>PX_YEST_CLOSE</stp>
        <stp>[Crispin Spreadsheet.xlsx]OEI!R643C30</stp>
        <tr r="AD643" s="1"/>
      </tp>
      <tp>
        <v>1.1873</v>
        <stp/>
        <stp>##V3_BDPV12</stp>
        <stp>EURUSD Curncy</stp>
        <stp>PX_YEST_CLOSE</stp>
        <stp>[Crispin Spreadsheet.xlsx]OEI!R649C30</stp>
        <tr r="AD649" s="1"/>
      </tp>
      <tp>
        <v>1.1873</v>
        <stp/>
        <stp>##V3_BDPV12</stp>
        <stp>EURUSD Curncy</stp>
        <stp>PX_YEST_CLOSE</stp>
        <stp>[Crispin Spreadsheet.xlsx]OEI!R648C30</stp>
        <tr r="AD648" s="1"/>
      </tp>
      <tp>
        <v>1.1873</v>
        <stp/>
        <stp>##V3_BDPV12</stp>
        <stp>EURUSD Curncy</stp>
        <stp>PX_YEST_CLOSE</stp>
        <stp>[Crispin Spreadsheet.xlsx]OEI!R657C30</stp>
        <tr r="AD657" s="1"/>
      </tp>
      <tp>
        <v>1.1873</v>
        <stp/>
        <stp>##V3_BDPV12</stp>
        <stp>EURUSD Curncy</stp>
        <stp>PX_YEST_CLOSE</stp>
        <stp>[Crispin Spreadsheet.xlsx]OEI!R656C30</stp>
        <tr r="AD656" s="1"/>
      </tp>
      <tp>
        <v>1.1873</v>
        <stp/>
        <stp>##V3_BDPV12</stp>
        <stp>EURUSD Curncy</stp>
        <stp>PX_YEST_CLOSE</stp>
        <stp>[Crispin Spreadsheet.xlsx]OEI!R655C30</stp>
        <tr r="AD655" s="1"/>
      </tp>
      <tp>
        <v>1.1873</v>
        <stp/>
        <stp>##V3_BDPV12</stp>
        <stp>EURUSD Curncy</stp>
        <stp>PX_YEST_CLOSE</stp>
        <stp>[Crispin Spreadsheet.xlsx]OEI!R654C30</stp>
        <tr r="AD654" s="1"/>
      </tp>
      <tp>
        <v>1.1873</v>
        <stp/>
        <stp>##V3_BDPV12</stp>
        <stp>EURUSD Curncy</stp>
        <stp>PX_YEST_CLOSE</stp>
        <stp>[Crispin Spreadsheet.xlsx]OEI!R653C30</stp>
        <tr r="AD653" s="1"/>
      </tp>
      <tp>
        <v>1.1873</v>
        <stp/>
        <stp>##V3_BDPV12</stp>
        <stp>EURUSD Curncy</stp>
        <stp>PX_YEST_CLOSE</stp>
        <stp>[Crispin Spreadsheet.xlsx]OEI!R652C30</stp>
        <tr r="AD652" s="1"/>
      </tp>
      <tp>
        <v>1.1873</v>
        <stp/>
        <stp>##V3_BDPV12</stp>
        <stp>EURUSD Curncy</stp>
        <stp>PX_YEST_CLOSE</stp>
        <stp>[Crispin Spreadsheet.xlsx]OEI!R651C30</stp>
        <tr r="AD651" s="1"/>
      </tp>
      <tp>
        <v>1.1873</v>
        <stp/>
        <stp>##V3_BDPV12</stp>
        <stp>EURUSD Curncy</stp>
        <stp>PX_YEST_CLOSE</stp>
        <stp>[Crispin Spreadsheet.xlsx]OEI!R650C30</stp>
        <tr r="AD650" s="1"/>
      </tp>
      <tp>
        <v>1.1873</v>
        <stp/>
        <stp>##V3_BDPV12</stp>
        <stp>EURUSD Curncy</stp>
        <stp>PX_YEST_CLOSE</stp>
        <stp>[Crispin Spreadsheet.xlsx]OEI!R659C30</stp>
        <tr r="AD659" s="1"/>
      </tp>
      <tp>
        <v>1.1873</v>
        <stp/>
        <stp>##V3_BDPV12</stp>
        <stp>EURUSD Curncy</stp>
        <stp>PX_YEST_CLOSE</stp>
        <stp>[Crispin Spreadsheet.xlsx]OEI!R658C30</stp>
        <tr r="AD658" s="1"/>
      </tp>
      <tp>
        <v>1.1873</v>
        <stp/>
        <stp>##V3_BDPV12</stp>
        <stp>EURUSD Curncy</stp>
        <stp>PX_YEST_CLOSE</stp>
        <stp>[Crispin Spreadsheet.xlsx]OEI!R365C30</stp>
        <tr r="AD365" s="1"/>
      </tp>
      <tp>
        <v>1.1873</v>
        <stp/>
        <stp>##V3_BDPV12</stp>
        <stp>EURUSD Curncy</stp>
        <stp>PX_YEST_CLOSE</stp>
        <stp>[Crispin Spreadsheet.xlsx]OEI!R355C30</stp>
        <tr r="AD355" s="1"/>
      </tp>
      <tp>
        <v>1.1873</v>
        <stp/>
        <stp>##V3_BDPV12</stp>
        <stp>EURUSD Curncy</stp>
        <stp>PX_YEST_CLOSE</stp>
        <stp>[Crispin Spreadsheet.xlsx]OEI!R353C30</stp>
        <tr r="AD353" s="1"/>
      </tp>
      <tp>
        <v>1.1873</v>
        <stp/>
        <stp>##V3_BDPV12</stp>
        <stp>EURUSD Curncy</stp>
        <stp>PX_YEST_CLOSE</stp>
        <stp>[Crispin Spreadsheet.xlsx]OEI!R352C30</stp>
        <tr r="AD352" s="1"/>
      </tp>
      <tp>
        <v>1.1873</v>
        <stp/>
        <stp>##V3_BDPV12</stp>
        <stp>EURUSD Curncy</stp>
        <stp>PX_YEST_CLOSE</stp>
        <stp>[Crispin Spreadsheet.xlsx]OEI!R232C30</stp>
        <tr r="AD232" s="1"/>
      </tp>
      <tp>
        <v>1.1873</v>
        <stp/>
        <stp>##V3_BDPV12</stp>
        <stp>EURUSD Curncy</stp>
        <stp>PX_YEST_CLOSE</stp>
        <stp>[Crispin Spreadsheet.xlsx]OEI!R204C30</stp>
        <tr r="AD204" s="1"/>
      </tp>
      <tp>
        <v>1.1873</v>
        <stp/>
        <stp>##V3_BDPV12</stp>
        <stp>EURUSD Curncy</stp>
        <stp>PX_YEST_CLOSE</stp>
        <stp>[Crispin Spreadsheet.xlsx]OEI!R203C30</stp>
        <tr r="AD203" s="1"/>
      </tp>
      <tp>
        <v>10.1747</v>
        <stp/>
        <stp>##V3_BDPV12</stp>
        <stp>EURSEK Curncy</stp>
        <stp>PX_YEST_CLOSE</stp>
        <stp>[Crispin Spreadsheet.xlsx]OEI!R408C30</stp>
        <tr r="AD408" s="1"/>
      </tp>
      <tp>
        <v>10.1747</v>
        <stp/>
        <stp>##V3_BDPV12</stp>
        <stp>EURSEK Curncy</stp>
        <stp>PX_YEST_CLOSE</stp>
        <stp>[Crispin Spreadsheet.xlsx]OEI!R409C30</stp>
        <tr r="AD409" s="1"/>
      </tp>
      <tp>
        <v>10.1747</v>
        <stp/>
        <stp>##V3_BDPV12</stp>
        <stp>EURSEK Curncy</stp>
        <stp>PX_YEST_CLOSE</stp>
        <stp>[Crispin Spreadsheet.xlsx]OEI!R400C30</stp>
        <tr r="AD400" s="1"/>
      </tp>
      <tp>
        <v>10.1747</v>
        <stp/>
        <stp>##V3_BDPV12</stp>
        <stp>EURSEK Curncy</stp>
        <stp>PX_YEST_CLOSE</stp>
        <stp>[Crispin Spreadsheet.xlsx]OEI!R401C30</stp>
        <tr r="AD401" s="1"/>
      </tp>
      <tp>
        <v>10.1747</v>
        <stp/>
        <stp>##V3_BDPV12</stp>
        <stp>EURSEK Curncy</stp>
        <stp>PX_YEST_CLOSE</stp>
        <stp>[Crispin Spreadsheet.xlsx]OEI!R402C30</stp>
        <tr r="AD402" s="1"/>
      </tp>
      <tp>
        <v>10.1747</v>
        <stp/>
        <stp>##V3_BDPV12</stp>
        <stp>EURSEK Curncy</stp>
        <stp>PX_YEST_CLOSE</stp>
        <stp>[Crispin Spreadsheet.xlsx]OEI!R403C30</stp>
        <tr r="AD403" s="1"/>
      </tp>
      <tp>
        <v>10.1747</v>
        <stp/>
        <stp>##V3_BDPV12</stp>
        <stp>EURSEK Curncy</stp>
        <stp>PX_YEST_CLOSE</stp>
        <stp>[Crispin Spreadsheet.xlsx]OEI!R404C30</stp>
        <tr r="AD404" s="1"/>
      </tp>
      <tp>
        <v>10.1747</v>
        <stp/>
        <stp>##V3_BDPV12</stp>
        <stp>EURSEK Curncy</stp>
        <stp>PX_YEST_CLOSE</stp>
        <stp>[Crispin Spreadsheet.xlsx]OEI!R405C30</stp>
        <tr r="AD405" s="1"/>
      </tp>
      <tp>
        <v>10.1747</v>
        <stp/>
        <stp>##V3_BDPV12</stp>
        <stp>EURSEK Curncy</stp>
        <stp>PX_YEST_CLOSE</stp>
        <stp>[Crispin Spreadsheet.xlsx]OEI!R406C30</stp>
        <tr r="AD406" s="1"/>
      </tp>
      <tp>
        <v>10.1747</v>
        <stp/>
        <stp>##V3_BDPV12</stp>
        <stp>EURSEK Curncy</stp>
        <stp>PX_YEST_CLOSE</stp>
        <stp>[Crispin Spreadsheet.xlsx]OEI!R407C30</stp>
        <tr r="AD407" s="1"/>
      </tp>
      <tp>
        <v>124.22</v>
        <stp/>
        <stp>##V3_BDPV12</stp>
        <stp>EURJPY Curncy</stp>
        <stp>PX_YEST_CLOSE</stp>
        <stp>[Crispin Spreadsheet.xlsx]OEI!R298C30</stp>
        <tr r="AD298" s="1"/>
      </tp>
      <tp>
        <v>124.22</v>
        <stp/>
        <stp>##V3_BDPV12</stp>
        <stp>EURJPY Curncy</stp>
        <stp>PX_YEST_CLOSE</stp>
        <stp>[Crispin Spreadsheet.xlsx]OEI!R299C30</stp>
        <tr r="AD299" s="1"/>
      </tp>
      <tp>
        <v>124.22</v>
        <stp/>
        <stp>##V3_BDPV12</stp>
        <stp>EURJPY Curncy</stp>
        <stp>PX_YEST_CLOSE</stp>
        <stp>[Crispin Spreadsheet.xlsx]OEI!R292C30</stp>
        <tr r="AD292" s="1"/>
      </tp>
      <tp>
        <v>124.22</v>
        <stp/>
        <stp>##V3_BDPV12</stp>
        <stp>EURJPY Curncy</stp>
        <stp>PX_YEST_CLOSE</stp>
        <stp>[Crispin Spreadsheet.xlsx]OEI!R293C30</stp>
        <tr r="AD293" s="1"/>
      </tp>
      <tp>
        <v>124.22</v>
        <stp/>
        <stp>##V3_BDPV12</stp>
        <stp>EURJPY Curncy</stp>
        <stp>PX_YEST_CLOSE</stp>
        <stp>[Crispin Spreadsheet.xlsx]OEI!R290C30</stp>
        <tr r="AD290" s="1"/>
      </tp>
      <tp>
        <v>124.22</v>
        <stp/>
        <stp>##V3_BDPV12</stp>
        <stp>EURJPY Curncy</stp>
        <stp>PX_YEST_CLOSE</stp>
        <stp>[Crispin Spreadsheet.xlsx]OEI!R291C30</stp>
        <tr r="AD291" s="1"/>
      </tp>
      <tp>
        <v>124.22</v>
        <stp/>
        <stp>##V3_BDPV12</stp>
        <stp>EURJPY Curncy</stp>
        <stp>PX_YEST_CLOSE</stp>
        <stp>[Crispin Spreadsheet.xlsx]OEI!R296C30</stp>
        <tr r="AD296" s="1"/>
      </tp>
      <tp>
        <v>124.22</v>
        <stp/>
        <stp>##V3_BDPV12</stp>
        <stp>EURJPY Curncy</stp>
        <stp>PX_YEST_CLOSE</stp>
        <stp>[Crispin Spreadsheet.xlsx]OEI!R297C30</stp>
        <tr r="AD297" s="1"/>
      </tp>
      <tp>
        <v>124.22</v>
        <stp/>
        <stp>##V3_BDPV12</stp>
        <stp>EURJPY Curncy</stp>
        <stp>PX_YEST_CLOSE</stp>
        <stp>[Crispin Spreadsheet.xlsx]OEI!R294C30</stp>
        <tr r="AD294" s="1"/>
      </tp>
      <tp>
        <v>124.22</v>
        <stp/>
        <stp>##V3_BDPV12</stp>
        <stp>EURJPY Curncy</stp>
        <stp>PX_YEST_CLOSE</stp>
        <stp>[Crispin Spreadsheet.xlsx]OEI!R295C30</stp>
        <tr r="AD295" s="1"/>
      </tp>
      <tp>
        <v>124.22</v>
        <stp/>
        <stp>##V3_BDPV12</stp>
        <stp>EURJPY Curncy</stp>
        <stp>PX_YEST_CLOSE</stp>
        <stp>[Crispin Spreadsheet.xlsx]OEI!R288C30</stp>
        <tr r="AD288" s="1"/>
      </tp>
      <tp>
        <v>124.22</v>
        <stp/>
        <stp>##V3_BDPV12</stp>
        <stp>EURJPY Curncy</stp>
        <stp>PX_YEST_CLOSE</stp>
        <stp>[Crispin Spreadsheet.xlsx]OEI!R289C30</stp>
        <tr r="AD289" s="1"/>
      </tp>
      <tp>
        <v>124.22</v>
        <stp/>
        <stp>##V3_BDPV12</stp>
        <stp>EURJPY Curncy</stp>
        <stp>PX_YEST_CLOSE</stp>
        <stp>[Crispin Spreadsheet.xlsx]OEI!R282C30</stp>
        <tr r="AD282" s="1"/>
      </tp>
      <tp>
        <v>124.22</v>
        <stp/>
        <stp>##V3_BDPV12</stp>
        <stp>EURJPY Curncy</stp>
        <stp>PX_YEST_CLOSE</stp>
        <stp>[Crispin Spreadsheet.xlsx]OEI!R283C30</stp>
        <tr r="AD283" s="1"/>
      </tp>
      <tp>
        <v>124.22</v>
        <stp/>
        <stp>##V3_BDPV12</stp>
        <stp>EURJPY Curncy</stp>
        <stp>PX_YEST_CLOSE</stp>
        <stp>[Crispin Spreadsheet.xlsx]OEI!R280C30</stp>
        <tr r="AD280" s="1"/>
      </tp>
      <tp>
        <v>124.22</v>
        <stp/>
        <stp>##V3_BDPV12</stp>
        <stp>EURJPY Curncy</stp>
        <stp>PX_YEST_CLOSE</stp>
        <stp>[Crispin Spreadsheet.xlsx]OEI!R281C30</stp>
        <tr r="AD281" s="1"/>
      </tp>
      <tp>
        <v>124.22</v>
        <stp/>
        <stp>##V3_BDPV12</stp>
        <stp>EURJPY Curncy</stp>
        <stp>PX_YEST_CLOSE</stp>
        <stp>[Crispin Spreadsheet.xlsx]OEI!R286C30</stp>
        <tr r="AD286" s="1"/>
      </tp>
      <tp>
        <v>124.22</v>
        <stp/>
        <stp>##V3_BDPV12</stp>
        <stp>EURJPY Curncy</stp>
        <stp>PX_YEST_CLOSE</stp>
        <stp>[Crispin Spreadsheet.xlsx]OEI!R287C30</stp>
        <tr r="AD287" s="1"/>
      </tp>
      <tp>
        <v>124.22</v>
        <stp/>
        <stp>##V3_BDPV12</stp>
        <stp>EURJPY Curncy</stp>
        <stp>PX_YEST_CLOSE</stp>
        <stp>[Crispin Spreadsheet.xlsx]OEI!R284C30</stp>
        <tr r="AD284" s="1"/>
      </tp>
      <tp>
        <v>124.22</v>
        <stp/>
        <stp>##V3_BDPV12</stp>
        <stp>EURJPY Curncy</stp>
        <stp>PX_YEST_CLOSE</stp>
        <stp>[Crispin Spreadsheet.xlsx]OEI!R285C30</stp>
        <tr r="AD285" s="1"/>
      </tp>
      <tp>
        <v>124.22</v>
        <stp/>
        <stp>##V3_BDPV12</stp>
        <stp>EURJPY Curncy</stp>
        <stp>PX_YEST_CLOSE</stp>
        <stp>[Crispin Spreadsheet.xlsx]OEI!R259C30</stp>
        <tr r="AD259" s="1"/>
      </tp>
      <tp>
        <v>124.22</v>
        <stp/>
        <stp>##V3_BDPV12</stp>
        <stp>EURJPY Curncy</stp>
        <stp>PX_YEST_CLOSE</stp>
        <stp>[Crispin Spreadsheet.xlsx]OEI!R278C30</stp>
        <tr r="AD278" s="1"/>
      </tp>
      <tp>
        <v>124.22</v>
        <stp/>
        <stp>##V3_BDPV12</stp>
        <stp>EURJPY Curncy</stp>
        <stp>PX_YEST_CLOSE</stp>
        <stp>[Crispin Spreadsheet.xlsx]OEI!R279C30</stp>
        <tr r="AD279" s="1"/>
      </tp>
      <tp>
        <v>124.22</v>
        <stp/>
        <stp>##V3_BDPV12</stp>
        <stp>EURJPY Curncy</stp>
        <stp>PX_YEST_CLOSE</stp>
        <stp>[Crispin Spreadsheet.xlsx]OEI!R272C30</stp>
        <tr r="AD272" s="1"/>
      </tp>
      <tp>
        <v>124.22</v>
        <stp/>
        <stp>##V3_BDPV12</stp>
        <stp>EURJPY Curncy</stp>
        <stp>PX_YEST_CLOSE</stp>
        <stp>[Crispin Spreadsheet.xlsx]OEI!R273C30</stp>
        <tr r="AD273" s="1"/>
      </tp>
      <tp>
        <v>124.22</v>
        <stp/>
        <stp>##V3_BDPV12</stp>
        <stp>EURJPY Curncy</stp>
        <stp>PX_YEST_CLOSE</stp>
        <stp>[Crispin Spreadsheet.xlsx]OEI!R270C30</stp>
        <tr r="AD270" s="1"/>
      </tp>
      <tp>
        <v>124.22</v>
        <stp/>
        <stp>##V3_BDPV12</stp>
        <stp>EURJPY Curncy</stp>
        <stp>PX_YEST_CLOSE</stp>
        <stp>[Crispin Spreadsheet.xlsx]OEI!R271C30</stp>
        <tr r="AD271" s="1"/>
      </tp>
      <tp>
        <v>124.22</v>
        <stp/>
        <stp>##V3_BDPV12</stp>
        <stp>EURJPY Curncy</stp>
        <stp>PX_YEST_CLOSE</stp>
        <stp>[Crispin Spreadsheet.xlsx]OEI!R276C30</stp>
        <tr r="AD276" s="1"/>
      </tp>
      <tp>
        <v>124.22</v>
        <stp/>
        <stp>##V3_BDPV12</stp>
        <stp>EURJPY Curncy</stp>
        <stp>PX_YEST_CLOSE</stp>
        <stp>[Crispin Spreadsheet.xlsx]OEI!R277C30</stp>
        <tr r="AD277" s="1"/>
      </tp>
      <tp>
        <v>124.22</v>
        <stp/>
        <stp>##V3_BDPV12</stp>
        <stp>EURJPY Curncy</stp>
        <stp>PX_YEST_CLOSE</stp>
        <stp>[Crispin Spreadsheet.xlsx]OEI!R274C30</stp>
        <tr r="AD274" s="1"/>
      </tp>
      <tp>
        <v>124.22</v>
        <stp/>
        <stp>##V3_BDPV12</stp>
        <stp>EURJPY Curncy</stp>
        <stp>PX_YEST_CLOSE</stp>
        <stp>[Crispin Spreadsheet.xlsx]OEI!R275C30</stp>
        <tr r="AD275" s="1"/>
      </tp>
      <tp>
        <v>124.22</v>
        <stp/>
        <stp>##V3_BDPV12</stp>
        <stp>EURJPY Curncy</stp>
        <stp>PX_YEST_CLOSE</stp>
        <stp>[Crispin Spreadsheet.xlsx]OEI!R268C30</stp>
        <tr r="AD268" s="1"/>
      </tp>
      <tp>
        <v>124.22</v>
        <stp/>
        <stp>##V3_BDPV12</stp>
        <stp>EURJPY Curncy</stp>
        <stp>PX_YEST_CLOSE</stp>
        <stp>[Crispin Spreadsheet.xlsx]OEI!R269C30</stp>
        <tr r="AD269" s="1"/>
      </tp>
      <tp>
        <v>124.22</v>
        <stp/>
        <stp>##V3_BDPV12</stp>
        <stp>EURJPY Curncy</stp>
        <stp>PX_YEST_CLOSE</stp>
        <stp>[Crispin Spreadsheet.xlsx]OEI!R262C30</stp>
        <tr r="AD262" s="1"/>
      </tp>
      <tp>
        <v>124.22</v>
        <stp/>
        <stp>##V3_BDPV12</stp>
        <stp>EURJPY Curncy</stp>
        <stp>PX_YEST_CLOSE</stp>
        <stp>[Crispin Spreadsheet.xlsx]OEI!R263C30</stp>
        <tr r="AD263" s="1"/>
      </tp>
      <tp>
        <v>124.22</v>
        <stp/>
        <stp>##V3_BDPV12</stp>
        <stp>EURJPY Curncy</stp>
        <stp>PX_YEST_CLOSE</stp>
        <stp>[Crispin Spreadsheet.xlsx]OEI!R260C30</stp>
        <tr r="AD260" s="1"/>
      </tp>
      <tp>
        <v>124.22</v>
        <stp/>
        <stp>##V3_BDPV12</stp>
        <stp>EURJPY Curncy</stp>
        <stp>PX_YEST_CLOSE</stp>
        <stp>[Crispin Spreadsheet.xlsx]OEI!R261C30</stp>
        <tr r="AD261" s="1"/>
      </tp>
      <tp>
        <v>124.22</v>
        <stp/>
        <stp>##V3_BDPV12</stp>
        <stp>EURJPY Curncy</stp>
        <stp>PX_YEST_CLOSE</stp>
        <stp>[Crispin Spreadsheet.xlsx]OEI!R266C30</stp>
        <tr r="AD266" s="1"/>
      </tp>
      <tp>
        <v>124.22</v>
        <stp/>
        <stp>##V3_BDPV12</stp>
        <stp>EURJPY Curncy</stp>
        <stp>PX_YEST_CLOSE</stp>
        <stp>[Crispin Spreadsheet.xlsx]OEI!R267C30</stp>
        <tr r="AD267" s="1"/>
      </tp>
      <tp>
        <v>124.22</v>
        <stp/>
        <stp>##V3_BDPV12</stp>
        <stp>EURJPY Curncy</stp>
        <stp>PX_YEST_CLOSE</stp>
        <stp>[Crispin Spreadsheet.xlsx]OEI!R264C30</stp>
        <tr r="AD264" s="1"/>
      </tp>
      <tp>
        <v>124.22</v>
        <stp/>
        <stp>##V3_BDPV12</stp>
        <stp>EURJPY Curncy</stp>
        <stp>PX_YEST_CLOSE</stp>
        <stp>[Crispin Spreadsheet.xlsx]OEI!R265C30</stp>
        <tr r="AD265" s="1"/>
      </tp>
      <tp>
        <v>124.22</v>
        <stp/>
        <stp>##V3_BDPV12</stp>
        <stp>EURJPY Curncy</stp>
        <stp>PX_YEST_CLOSE</stp>
        <stp>[Crispin Spreadsheet.xlsx]OEI!R312C30</stp>
        <tr r="AD312" s="1"/>
      </tp>
      <tp>
        <v>124.22</v>
        <stp/>
        <stp>##V3_BDPV12</stp>
        <stp>EURJPY Curncy</stp>
        <stp>PX_YEST_CLOSE</stp>
        <stp>[Crispin Spreadsheet.xlsx]OEI!R313C30</stp>
        <tr r="AD313" s="1"/>
      </tp>
      <tp>
        <v>124.22</v>
        <stp/>
        <stp>##V3_BDPV12</stp>
        <stp>EURJPY Curncy</stp>
        <stp>PX_YEST_CLOSE</stp>
        <stp>[Crispin Spreadsheet.xlsx]OEI!R310C30</stp>
        <tr r="AD310" s="1"/>
      </tp>
      <tp>
        <v>124.22</v>
        <stp/>
        <stp>##V3_BDPV12</stp>
        <stp>EURJPY Curncy</stp>
        <stp>PX_YEST_CLOSE</stp>
        <stp>[Crispin Spreadsheet.xlsx]OEI!R311C30</stp>
        <tr r="AD311" s="1"/>
      </tp>
      <tp>
        <v>124.22</v>
        <stp/>
        <stp>##V3_BDPV12</stp>
        <stp>EURJPY Curncy</stp>
        <stp>PX_YEST_CLOSE</stp>
        <stp>[Crispin Spreadsheet.xlsx]OEI!R314C30</stp>
        <tr r="AD314" s="1"/>
      </tp>
      <tp>
        <v>124.22</v>
        <stp/>
        <stp>##V3_BDPV12</stp>
        <stp>EURJPY Curncy</stp>
        <stp>PX_YEST_CLOSE</stp>
        <stp>[Crispin Spreadsheet.xlsx]OEI!R308C30</stp>
        <tr r="AD308" s="1"/>
      </tp>
      <tp>
        <v>124.22</v>
        <stp/>
        <stp>##V3_BDPV12</stp>
        <stp>EURJPY Curncy</stp>
        <stp>PX_YEST_CLOSE</stp>
        <stp>[Crispin Spreadsheet.xlsx]OEI!R309C30</stp>
        <tr r="AD309" s="1"/>
      </tp>
      <tp>
        <v>124.22</v>
        <stp/>
        <stp>##V3_BDPV12</stp>
        <stp>EURJPY Curncy</stp>
        <stp>PX_YEST_CLOSE</stp>
        <stp>[Crispin Spreadsheet.xlsx]OEI!R302C30</stp>
        <tr r="AD302" s="1"/>
      </tp>
      <tp>
        <v>124.22</v>
        <stp/>
        <stp>##V3_BDPV12</stp>
        <stp>EURJPY Curncy</stp>
        <stp>PX_YEST_CLOSE</stp>
        <stp>[Crispin Spreadsheet.xlsx]OEI!R303C30</stp>
        <tr r="AD303" s="1"/>
      </tp>
      <tp>
        <v>124.22</v>
        <stp/>
        <stp>##V3_BDPV12</stp>
        <stp>EURJPY Curncy</stp>
        <stp>PX_YEST_CLOSE</stp>
        <stp>[Crispin Spreadsheet.xlsx]OEI!R300C30</stp>
        <tr r="AD300" s="1"/>
      </tp>
      <tp>
        <v>124.22</v>
        <stp/>
        <stp>##V3_BDPV12</stp>
        <stp>EURJPY Curncy</stp>
        <stp>PX_YEST_CLOSE</stp>
        <stp>[Crispin Spreadsheet.xlsx]OEI!R301C30</stp>
        <tr r="AD301" s="1"/>
      </tp>
      <tp>
        <v>124.22</v>
        <stp/>
        <stp>##V3_BDPV12</stp>
        <stp>EURJPY Curncy</stp>
        <stp>PX_YEST_CLOSE</stp>
        <stp>[Crispin Spreadsheet.xlsx]OEI!R306C30</stp>
        <tr r="AD306" s="1"/>
      </tp>
      <tp>
        <v>124.22</v>
        <stp/>
        <stp>##V3_BDPV12</stp>
        <stp>EURJPY Curncy</stp>
        <stp>PX_YEST_CLOSE</stp>
        <stp>[Crispin Spreadsheet.xlsx]OEI!R307C30</stp>
        <tr r="AD307" s="1"/>
      </tp>
      <tp>
        <v>124.22</v>
        <stp/>
        <stp>##V3_BDPV12</stp>
        <stp>EURJPY Curncy</stp>
        <stp>PX_YEST_CLOSE</stp>
        <stp>[Crispin Spreadsheet.xlsx]OEI!R304C30</stp>
        <tr r="AD304" s="1"/>
      </tp>
      <tp>
        <v>124.22</v>
        <stp/>
        <stp>##V3_BDPV12</stp>
        <stp>EURJPY Curncy</stp>
        <stp>PX_YEST_CLOSE</stp>
        <stp>[Crispin Spreadsheet.xlsx]OEI!R305C30</stp>
        <tr r="AD305" s="1"/>
      </tp>
      <tp>
        <v>1.6166400000000001</v>
        <stp/>
        <stp>##V3_BDPV12</stp>
        <stp>EURAUD Curncy</stp>
        <stp>PX_YEST_CLOSE</stp>
        <stp>[Crispin Spreadsheet.xlsx]OEI!R851C30</stp>
        <tr r="AD851" s="1"/>
      </tp>
      <tp>
        <v>360.87</v>
        <stp/>
        <stp>##V3_BDPV12</stp>
        <stp>EURHUF Curncy</stp>
        <stp>PX_YEST_CLOSE</stp>
        <stp>[Crispin Spreadsheet.xlsx]OEI!R227C30</stp>
        <tr r="AD227" s="1"/>
      </tp>
      <tp>
        <v>360.87</v>
        <stp/>
        <stp>##V3_BDPV12</stp>
        <stp>EURHUF Curncy</stp>
        <stp>PX_YEST_CLOSE</stp>
        <stp>[Crispin Spreadsheet.xlsx]OEI!R226C30</stp>
        <tr r="AD226" s="1"/>
      </tp>
      <tp>
        <v>9.2030999999999992</v>
        <stp/>
        <stp>##V3_BDPV12</stp>
        <stp>EURHKD Curncy</stp>
        <stp>PX_YEST_CLOSE</stp>
        <stp>[Crispin Spreadsheet.xlsx]OEI!R223C30</stp>
        <tr r="AD223" s="1"/>
      </tp>
      <tp>
        <v>9.2030999999999992</v>
        <stp/>
        <stp>##V3_BDPV12</stp>
        <stp>EURHKD Curncy</stp>
        <stp>PX_YEST_CLOSE</stp>
        <stp>[Crispin Spreadsheet.xlsx]OEI!R222C30</stp>
        <tr r="AD222" s="1"/>
      </tp>
      <tp>
        <v>9.2030999999999992</v>
        <stp/>
        <stp>##V3_BDPV12</stp>
        <stp>EURHKD Curncy</stp>
        <stp>PX_YEST_CLOSE</stp>
        <stp>[Crispin Spreadsheet.xlsx]OEI!R221C30</stp>
        <tr r="AD221" s="1"/>
      </tp>
      <tp>
        <v>9.2030999999999992</v>
        <stp/>
        <stp>##V3_BDPV12</stp>
        <stp>EURHKD Curncy</stp>
        <stp>PX_YEST_CLOSE</stp>
        <stp>[Crispin Spreadsheet.xlsx]OEI!R220C30</stp>
        <tr r="AD220" s="1"/>
      </tp>
      <tp>
        <v>9.2030999999999992</v>
        <stp/>
        <stp>##V3_BDPV12</stp>
        <stp>EURHKD Curncy</stp>
        <stp>PX_YEST_CLOSE</stp>
        <stp>[Crispin Spreadsheet.xlsx]OEI!R207C30</stp>
        <tr r="AD207" s="1"/>
      </tp>
      <tp>
        <v>9.2030999999999992</v>
        <stp/>
        <stp>##V3_BDPV12</stp>
        <stp>EURHKD Curncy</stp>
        <stp>PX_YEST_CLOSE</stp>
        <stp>[Crispin Spreadsheet.xlsx]OEI!R209C30</stp>
        <tr r="AD209" s="1"/>
      </tp>
      <tp>
        <v>9.2030999999999992</v>
        <stp/>
        <stp>##V3_BDPV12</stp>
        <stp>EURHKD Curncy</stp>
        <stp>PX_YEST_CLOSE</stp>
        <stp>[Crispin Spreadsheet.xlsx]OEI!R208C30</stp>
        <tr r="AD208" s="1"/>
      </tp>
      <tp>
        <v>9.2030999999999992</v>
        <stp/>
        <stp>##V3_BDPV12</stp>
        <stp>EURHKD Curncy</stp>
        <stp>PX_YEST_CLOSE</stp>
        <stp>[Crispin Spreadsheet.xlsx]OEI!R217C30</stp>
        <tr r="AD217" s="1"/>
      </tp>
      <tp>
        <v>9.2030999999999992</v>
        <stp/>
        <stp>##V3_BDPV12</stp>
        <stp>EURHKD Curncy</stp>
        <stp>PX_YEST_CLOSE</stp>
        <stp>[Crispin Spreadsheet.xlsx]OEI!R216C30</stp>
        <tr r="AD216" s="1"/>
      </tp>
      <tp>
        <v>9.2030999999999992</v>
        <stp/>
        <stp>##V3_BDPV12</stp>
        <stp>EURHKD Curncy</stp>
        <stp>PX_YEST_CLOSE</stp>
        <stp>[Crispin Spreadsheet.xlsx]OEI!R215C30</stp>
        <tr r="AD215" s="1"/>
      </tp>
      <tp>
        <v>9.2030999999999992</v>
        <stp/>
        <stp>##V3_BDPV12</stp>
        <stp>EURHKD Curncy</stp>
        <stp>PX_YEST_CLOSE</stp>
        <stp>[Crispin Spreadsheet.xlsx]OEI!R214C30</stp>
        <tr r="AD214" s="1"/>
      </tp>
      <tp>
        <v>9.2030999999999992</v>
        <stp/>
        <stp>##V3_BDPV12</stp>
        <stp>EURHKD Curncy</stp>
        <stp>PX_YEST_CLOSE</stp>
        <stp>[Crispin Spreadsheet.xlsx]OEI!R213C30</stp>
        <tr r="AD213" s="1"/>
      </tp>
      <tp>
        <v>9.2030999999999992</v>
        <stp/>
        <stp>##V3_BDPV12</stp>
        <stp>EURHKD Curncy</stp>
        <stp>PX_YEST_CLOSE</stp>
        <stp>[Crispin Spreadsheet.xlsx]OEI!R212C30</stp>
        <tr r="AD212" s="1"/>
      </tp>
      <tp>
        <v>9.2030999999999992</v>
        <stp/>
        <stp>##V3_BDPV12</stp>
        <stp>EURHKD Curncy</stp>
        <stp>PX_YEST_CLOSE</stp>
        <stp>[Crispin Spreadsheet.xlsx]OEI!R211C30</stp>
        <tr r="AD211" s="1"/>
      </tp>
      <tp>
        <v>9.2030999999999992</v>
        <stp/>
        <stp>##V3_BDPV12</stp>
        <stp>EURHKD Curncy</stp>
        <stp>PX_YEST_CLOSE</stp>
        <stp>[Crispin Spreadsheet.xlsx]OEI!R210C30</stp>
        <tr r="AD210" s="1"/>
      </tp>
      <tp>
        <v>9.2030999999999992</v>
        <stp/>
        <stp>##V3_BDPV12</stp>
        <stp>EURHKD Curncy</stp>
        <stp>PX_YEST_CLOSE</stp>
        <stp>[Crispin Spreadsheet.xlsx]OEI!R219C30</stp>
        <tr r="AD219" s="1"/>
      </tp>
      <tp>
        <v>9.2030999999999992</v>
        <stp/>
        <stp>##V3_BDPV12</stp>
        <stp>EURHKD Curncy</stp>
        <stp>PX_YEST_CLOSE</stp>
        <stp>[Crispin Spreadsheet.xlsx]OEI!R218C30</stp>
        <tr r="AD218" s="1"/>
      </tp>
      <tp>
        <v>1.0833999999999999</v>
        <stp/>
        <stp>##V3_BDPV12</stp>
        <stp>EURCHF Curncy</stp>
        <stp>PX_YEST_CLOSE</stp>
        <stp>[Crispin Spreadsheet.xlsx]OEI!R868C30</stp>
        <tr r="AD868" s="1"/>
      </tp>
      <tp>
        <v>1.5465100000000001</v>
        <stp/>
        <stp>##V3_BDPV12</stp>
        <stp>EURCAD Curncy</stp>
        <stp>PX_YEST_CLOSE</stp>
        <stp>[Crispin Spreadsheet.xlsx]OEI!R867C30</stp>
        <tr r="AD867" s="1"/>
      </tp>
      <tp>
        <v>10.6037</v>
        <stp/>
        <stp>##V3_BDPV12</stp>
        <stp>EURNOK Curncy</stp>
        <stp>PX_YEST_CLOSE</stp>
        <stp>[Crispin Spreadsheet.xlsx]OEI!R348C30</stp>
        <tr r="AD348" s="1"/>
      </tp>
      <tp>
        <v>10.6037</v>
        <stp/>
        <stp>##V3_BDPV12</stp>
        <stp>EURNOK Curncy</stp>
        <stp>PX_YEST_CLOSE</stp>
        <stp>[Crispin Spreadsheet.xlsx]OEI!R349C30</stp>
        <tr r="AD349" s="1"/>
      </tp>
      <tp>
        <v>10.6037</v>
        <stp/>
        <stp>##V3_BDPV12</stp>
        <stp>EURNOK Curncy</stp>
        <stp>PX_YEST_CLOSE</stp>
        <stp>[Crispin Spreadsheet.xlsx]OEI!R340C30</stp>
        <tr r="AD340" s="1"/>
      </tp>
      <tp>
        <v>10.6037</v>
        <stp/>
        <stp>##V3_BDPV12</stp>
        <stp>EURNOK Curncy</stp>
        <stp>PX_YEST_CLOSE</stp>
        <stp>[Crispin Spreadsheet.xlsx]OEI!R341C30</stp>
        <tr r="AD341" s="1"/>
      </tp>
      <tp>
        <v>10.6037</v>
        <stp/>
        <stp>##V3_BDPV12</stp>
        <stp>EURNOK Curncy</stp>
        <stp>PX_YEST_CLOSE</stp>
        <stp>[Crispin Spreadsheet.xlsx]OEI!R342C30</stp>
        <tr r="AD342" s="1"/>
      </tp>
      <tp>
        <v>10.6037</v>
        <stp/>
        <stp>##V3_BDPV12</stp>
        <stp>EURNOK Curncy</stp>
        <stp>PX_YEST_CLOSE</stp>
        <stp>[Crispin Spreadsheet.xlsx]OEI!R343C30</stp>
        <tr r="AD343" s="1"/>
      </tp>
      <tp>
        <v>10.6037</v>
        <stp/>
        <stp>##V3_BDPV12</stp>
        <stp>EURNOK Curncy</stp>
        <stp>PX_YEST_CLOSE</stp>
        <stp>[Crispin Spreadsheet.xlsx]OEI!R344C30</stp>
        <tr r="AD344" s="1"/>
      </tp>
      <tp>
        <v>10.6037</v>
        <stp/>
        <stp>##V3_BDPV12</stp>
        <stp>EURNOK Curncy</stp>
        <stp>PX_YEST_CLOSE</stp>
        <stp>[Crispin Spreadsheet.xlsx]OEI!R345C30</stp>
        <tr r="AD345" s="1"/>
      </tp>
      <tp>
        <v>10.6037</v>
        <stp/>
        <stp>##V3_BDPV12</stp>
        <stp>EURNOK Curncy</stp>
        <stp>PX_YEST_CLOSE</stp>
        <stp>[Crispin Spreadsheet.xlsx]OEI!R346C30</stp>
        <tr r="AD346" s="1"/>
      </tp>
      <tp>
        <v>10.6037</v>
        <stp/>
        <stp>##V3_BDPV12</stp>
        <stp>EURNOK Curncy</stp>
        <stp>PX_YEST_CLOSE</stp>
        <stp>[Crispin Spreadsheet.xlsx]OEI!R347C30</stp>
        <tr r="AD347" s="1"/>
      </tp>
      <tp>
        <v>10.6037</v>
        <stp/>
        <stp>##V3_BDPV12</stp>
        <stp>EURNOK Curncy</stp>
        <stp>PX_YEST_CLOSE</stp>
        <stp>[Crispin Spreadsheet.xlsx]OEI!R338C30</stp>
        <tr r="AD338" s="1"/>
      </tp>
      <tp>
        <v>10.6037</v>
        <stp/>
        <stp>##V3_BDPV12</stp>
        <stp>EURNOK Curncy</stp>
        <stp>PX_YEST_CLOSE</stp>
        <stp>[Crispin Spreadsheet.xlsx]OEI!R339C30</stp>
        <tr r="AD339" s="1"/>
      </tp>
      <tp>
        <v>10.6037</v>
        <stp/>
        <stp>##V3_BDPV12</stp>
        <stp>EURNOK Curncy</stp>
        <stp>PX_YEST_CLOSE</stp>
        <stp>[Crispin Spreadsheet.xlsx]OEI!R334C30</stp>
        <tr r="AD334" s="1"/>
      </tp>
      <tp>
        <v>10.6037</v>
        <stp/>
        <stp>##V3_BDPV12</stp>
        <stp>EURNOK Curncy</stp>
        <stp>PX_YEST_CLOSE</stp>
        <stp>[Crispin Spreadsheet.xlsx]OEI!R335C30</stp>
        <tr r="AD335" s="1"/>
      </tp>
      <tp>
        <v>10.6037</v>
        <stp/>
        <stp>##V3_BDPV12</stp>
        <stp>EURNOK Curncy</stp>
        <stp>PX_YEST_CLOSE</stp>
        <stp>[Crispin Spreadsheet.xlsx]OEI!R336C30</stp>
        <tr r="AD336" s="1"/>
      </tp>
      <tp>
        <v>10.6037</v>
        <stp/>
        <stp>##V3_BDPV12</stp>
        <stp>EURNOK Curncy</stp>
        <stp>PX_YEST_CLOSE</stp>
        <stp>[Crispin Spreadsheet.xlsx]OEI!R337C30</stp>
        <tr r="AD337" s="1"/>
      </tp>
      <tp>
        <v>0.88978999999999997</v>
        <stp/>
        <stp>##V3_BDPV12</stp>
        <stp>EURGBP Curncy</stp>
        <stp>PX_YEST_CLOSE</stp>
        <stp>[Crispin Spreadsheet.xlsx]OEI!R823C30</stp>
        <tr r="AD823" s="1"/>
      </tp>
      <tp>
        <v>0.88978999999999997</v>
        <stp/>
        <stp>##V3_BDPV12</stp>
        <stp>EURGBP Curncy</stp>
        <stp>PX_YEST_CLOSE</stp>
        <stp>[Crispin Spreadsheet.xlsx]OEI!R865C30</stp>
        <tr r="AD865" s="1"/>
      </tp>
      <tp>
        <v>0.88978999999999997</v>
        <stp/>
        <stp>##V3_BDPV12</stp>
        <stp>EURGBP Curncy</stp>
        <stp>PX_YEST_CLOSE</stp>
        <stp>[Crispin Spreadsheet.xlsx]OEI!R852C30</stp>
        <tr r="AD852" s="1"/>
      </tp>
      <tp>
        <v>0.88978999999999997</v>
        <stp/>
        <stp>##V3_BDPV12</stp>
        <stp>EURGBP Curncy</stp>
        <stp>PX_YEST_CLOSE</stp>
        <stp>[Crispin Spreadsheet.xlsx]OEI!R850C30</stp>
        <tr r="AD850" s="1"/>
      </tp>
      <tp>
        <v>0.88978999999999997</v>
        <stp/>
        <stp>##V3_BDPV12</stp>
        <stp>EURGBP Curncy</stp>
        <stp>PX_YEST_CLOSE</stp>
        <stp>[Crispin Spreadsheet.xlsx]OEI!R855C30</stp>
        <tr r="AD855" s="1"/>
      </tp>
      <tp>
        <v>0.88978999999999997</v>
        <stp/>
        <stp>##V3_BDPV12</stp>
        <stp>EURGBP Curncy</stp>
        <stp>PX_YEST_CLOSE</stp>
        <stp>[Crispin Spreadsheet.xlsx]OEI!R846C30</stp>
        <tr r="AD846" s="1"/>
      </tp>
      <tp>
        <v>0.88978999999999997</v>
        <stp/>
        <stp>##V3_BDPV12</stp>
        <stp>EURGBP Curncy</stp>
        <stp>PX_YEST_CLOSE</stp>
        <stp>[Crispin Spreadsheet.xlsx]OEI!R845C30</stp>
        <tr r="AD845" s="1"/>
      </tp>
      <tp>
        <v>0.88978999999999997</v>
        <stp/>
        <stp>##V3_BDPV12</stp>
        <stp>EURGBP Curncy</stp>
        <stp>PX_YEST_CLOSE</stp>
        <stp>[Crispin Spreadsheet.xlsx]OEI!R844C30</stp>
        <tr r="AD844" s="1"/>
      </tp>
      <tp>
        <v>0.88978999999999997</v>
        <stp/>
        <stp>##V3_BDPV12</stp>
        <stp>EURGBp Curncy</stp>
        <stp>PX_YEST_CLOSE</stp>
        <stp>[Crispin Spreadsheet.xlsx]OEI!R633C30</stp>
        <tr r="AD633" s="1"/>
      </tp>
      <tp>
        <v>0.88978999999999997</v>
        <stp/>
        <stp>##V3_BDPV12</stp>
        <stp>EURGBp Curncy</stp>
        <stp>PX_YEST_CLOSE</stp>
        <stp>[Crispin Spreadsheet.xlsx]OEI!R632C30</stp>
        <tr r="AD632" s="1"/>
      </tp>
      <tp>
        <v>0.88978999999999997</v>
        <stp/>
        <stp>##V3_BDPV12</stp>
        <stp>EURGBp Curncy</stp>
        <stp>PX_YEST_CLOSE</stp>
        <stp>[Crispin Spreadsheet.xlsx]OEI!R631C30</stp>
        <tr r="AD631" s="1"/>
      </tp>
      <tp>
        <v>0.88978999999999997</v>
        <stp/>
        <stp>##V3_BDPV12</stp>
        <stp>EURGBp Curncy</stp>
        <stp>PX_YEST_CLOSE</stp>
        <stp>[Crispin Spreadsheet.xlsx]OEI!R630C30</stp>
        <tr r="AD630" s="1"/>
      </tp>
      <tp>
        <v>0.88978999999999997</v>
        <stp/>
        <stp>##V3_BDPV12</stp>
        <stp>EURGBp Curncy</stp>
        <stp>PX_YEST_CLOSE</stp>
        <stp>[Crispin Spreadsheet.xlsx]OEI!R637C30</stp>
        <tr r="AD637" s="1"/>
      </tp>
      <tp>
        <v>0.88978999999999997</v>
        <stp/>
        <stp>##V3_BDPV12</stp>
        <stp>EURGBp Curncy</stp>
        <stp>PX_YEST_CLOSE</stp>
        <stp>[Crispin Spreadsheet.xlsx]OEI!R636C30</stp>
        <tr r="AD636" s="1"/>
      </tp>
      <tp>
        <v>0.88978999999999997</v>
        <stp/>
        <stp>##V3_BDPV12</stp>
        <stp>EURGBp Curncy</stp>
        <stp>PX_YEST_CLOSE</stp>
        <stp>[Crispin Spreadsheet.xlsx]OEI!R635C30</stp>
        <tr r="AD635" s="1"/>
      </tp>
      <tp>
        <v>0.88978999999999997</v>
        <stp/>
        <stp>##V3_BDPV12</stp>
        <stp>EURGBp Curncy</stp>
        <stp>PX_YEST_CLOSE</stp>
        <stp>[Crispin Spreadsheet.xlsx]OEI!R634C30</stp>
        <tr r="AD634" s="1"/>
      </tp>
      <tp>
        <v>0.88978999999999997</v>
        <stp/>
        <stp>##V3_BDPV12</stp>
        <stp>EURGBp Curncy</stp>
        <stp>PX_YEST_CLOSE</stp>
        <stp>[Crispin Spreadsheet.xlsx]OEI!R639C30</stp>
        <tr r="AD639" s="1"/>
      </tp>
      <tp>
        <v>0.88978999999999997</v>
        <stp/>
        <stp>##V3_BDPV12</stp>
        <stp>EURGBp Curncy</stp>
        <stp>PX_YEST_CLOSE</stp>
        <stp>[Crispin Spreadsheet.xlsx]OEI!R638C30</stp>
        <tr r="AD638" s="1"/>
      </tp>
      <tp>
        <v>0.88978999999999997</v>
        <stp/>
        <stp>##V3_BDPV12</stp>
        <stp>EURGBp Curncy</stp>
        <stp>PX_YEST_CLOSE</stp>
        <stp>[Crispin Spreadsheet.xlsx]OEI!R623C30</stp>
        <tr r="AD623" s="1"/>
      </tp>
      <tp>
        <v>0.88978999999999997</v>
        <stp/>
        <stp>##V3_BDPV12</stp>
        <stp>EURGBp Curncy</stp>
        <stp>PX_YEST_CLOSE</stp>
        <stp>[Crispin Spreadsheet.xlsx]OEI!R621C30</stp>
        <tr r="AD621" s="1"/>
      </tp>
      <tp>
        <v>0.88978999999999997</v>
        <stp/>
        <stp>##V3_BDPV12</stp>
        <stp>EURGBp Curncy</stp>
        <stp>PX_YEST_CLOSE</stp>
        <stp>[Crispin Spreadsheet.xlsx]OEI!R620C30</stp>
        <tr r="AD620" s="1"/>
      </tp>
      <tp>
        <v>0.88978999999999997</v>
        <stp/>
        <stp>##V3_BDPV12</stp>
        <stp>EURGBp Curncy</stp>
        <stp>PX_YEST_CLOSE</stp>
        <stp>[Crispin Spreadsheet.xlsx]OEI!R627C30</stp>
        <tr r="AD627" s="1"/>
      </tp>
      <tp>
        <v>0.88978999999999997</v>
        <stp/>
        <stp>##V3_BDPV12</stp>
        <stp>EURGBp Curncy</stp>
        <stp>PX_YEST_CLOSE</stp>
        <stp>[Crispin Spreadsheet.xlsx]OEI!R626C30</stp>
        <tr r="AD626" s="1"/>
      </tp>
      <tp>
        <v>0.88978999999999997</v>
        <stp/>
        <stp>##V3_BDPV12</stp>
        <stp>EURGBp Curncy</stp>
        <stp>PX_YEST_CLOSE</stp>
        <stp>[Crispin Spreadsheet.xlsx]OEI!R625C30</stp>
        <tr r="AD625" s="1"/>
      </tp>
      <tp>
        <v>0.88978999999999997</v>
        <stp/>
        <stp>##V3_BDPV12</stp>
        <stp>EURGBp Curncy</stp>
        <stp>PX_YEST_CLOSE</stp>
        <stp>[Crispin Spreadsheet.xlsx]OEI!R624C30</stp>
        <tr r="AD624" s="1"/>
      </tp>
      <tp>
        <v>0.88978999999999997</v>
        <stp/>
        <stp>##V3_BDPV12</stp>
        <stp>EURGBp Curncy</stp>
        <stp>PX_YEST_CLOSE</stp>
        <stp>[Crispin Spreadsheet.xlsx]OEI!R629C30</stp>
        <tr r="AD629" s="1"/>
      </tp>
      <tp>
        <v>0.88978999999999997</v>
        <stp/>
        <stp>##V3_BDPV12</stp>
        <stp>EURGBp Curncy</stp>
        <stp>PX_YEST_CLOSE</stp>
        <stp>[Crispin Spreadsheet.xlsx]OEI!R628C30</stp>
        <tr r="AD628" s="1"/>
      </tp>
      <tp>
        <v>0.88978999999999997</v>
        <stp/>
        <stp>##V3_BDPV12</stp>
        <stp>EURGBp Curncy</stp>
        <stp>PX_YEST_CLOSE</stp>
        <stp>[Crispin Spreadsheet.xlsx]OEI!R613C30</stp>
        <tr r="AD613" s="1"/>
      </tp>
      <tp>
        <v>0.88978999999999997</v>
        <stp/>
        <stp>##V3_BDPV12</stp>
        <stp>EURGBp Curncy</stp>
        <stp>PX_YEST_CLOSE</stp>
        <stp>[Crispin Spreadsheet.xlsx]OEI!R612C30</stp>
        <tr r="AD612" s="1"/>
      </tp>
      <tp>
        <v>0.88978999999999997</v>
        <stp/>
        <stp>##V3_BDPV12</stp>
        <stp>EURGBp Curncy</stp>
        <stp>PX_YEST_CLOSE</stp>
        <stp>[Crispin Spreadsheet.xlsx]OEI!R611C30</stp>
        <tr r="AD611" s="1"/>
      </tp>
      <tp>
        <v>0.88978999999999997</v>
        <stp/>
        <stp>##V3_BDPV12</stp>
        <stp>EURGBp Curncy</stp>
        <stp>PX_YEST_CLOSE</stp>
        <stp>[Crispin Spreadsheet.xlsx]OEI!R617C30</stp>
        <tr r="AD617" s="1"/>
      </tp>
      <tp>
        <v>0.88978999999999997</v>
        <stp/>
        <stp>##V3_BDPV12</stp>
        <stp>EURGBp Curncy</stp>
        <stp>PX_YEST_CLOSE</stp>
        <stp>[Crispin Spreadsheet.xlsx]OEI!R616C30</stp>
        <tr r="AD616" s="1"/>
      </tp>
      <tp>
        <v>0.88978999999999997</v>
        <stp/>
        <stp>##V3_BDPV12</stp>
        <stp>EURGBp Curncy</stp>
        <stp>PX_YEST_CLOSE</stp>
        <stp>[Crispin Spreadsheet.xlsx]OEI!R615C30</stp>
        <tr r="AD615" s="1"/>
      </tp>
      <tp>
        <v>0.88978999999999997</v>
        <stp/>
        <stp>##V3_BDPV12</stp>
        <stp>EURGBp Curncy</stp>
        <stp>PX_YEST_CLOSE</stp>
        <stp>[Crispin Spreadsheet.xlsx]OEI!R614C30</stp>
        <tr r="AD614" s="1"/>
      </tp>
      <tp>
        <v>0.88978999999999997</v>
        <stp/>
        <stp>##V3_BDPV12</stp>
        <stp>EURGBp Curncy</stp>
        <stp>PX_YEST_CLOSE</stp>
        <stp>[Crispin Spreadsheet.xlsx]OEI!R619C30</stp>
        <tr r="AD619" s="1"/>
      </tp>
      <tp>
        <v>0.88978999999999997</v>
        <stp/>
        <stp>##V3_BDPV12</stp>
        <stp>EURGBp Curncy</stp>
        <stp>PX_YEST_CLOSE</stp>
        <stp>[Crispin Spreadsheet.xlsx]OEI!R618C30</stp>
        <tr r="AD618" s="1"/>
      </tp>
      <tp>
        <v>0.88978999999999997</v>
        <stp/>
        <stp>##V3_BDPV12</stp>
        <stp>EURGBp Curncy</stp>
        <stp>PX_YEST_CLOSE</stp>
        <stp>[Crispin Spreadsheet.xlsx]OEI!R603C30</stp>
        <tr r="AD603" s="1"/>
      </tp>
      <tp>
        <v>0.88978999999999997</v>
        <stp/>
        <stp>##V3_BDPV12</stp>
        <stp>EURGBp Curncy</stp>
        <stp>PX_YEST_CLOSE</stp>
        <stp>[Crispin Spreadsheet.xlsx]OEI!R600C30</stp>
        <tr r="AD600" s="1"/>
      </tp>
      <tp>
        <v>0.88978999999999997</v>
        <stp/>
        <stp>##V3_BDPV12</stp>
        <stp>EURGBp Curncy</stp>
        <stp>PX_YEST_CLOSE</stp>
        <stp>[Crispin Spreadsheet.xlsx]OEI!R607C30</stp>
        <tr r="AD607" s="1"/>
      </tp>
      <tp>
        <v>0.88978999999999997</v>
        <stp/>
        <stp>##V3_BDPV12</stp>
        <stp>EURGBp Curncy</stp>
        <stp>PX_YEST_CLOSE</stp>
        <stp>[Crispin Spreadsheet.xlsx]OEI!R606C30</stp>
        <tr r="AD606" s="1"/>
      </tp>
      <tp>
        <v>0.88978999999999997</v>
        <stp/>
        <stp>##V3_BDPV12</stp>
        <stp>EURGBp Curncy</stp>
        <stp>PX_YEST_CLOSE</stp>
        <stp>[Crispin Spreadsheet.xlsx]OEI!R605C30</stp>
        <tr r="AD605" s="1"/>
      </tp>
      <tp>
        <v>0.88978999999999997</v>
        <stp/>
        <stp>##V3_BDPV12</stp>
        <stp>EURGBp Curncy</stp>
        <stp>PX_YEST_CLOSE</stp>
        <stp>[Crispin Spreadsheet.xlsx]OEI!R609C30</stp>
        <tr r="AD609" s="1"/>
      </tp>
      <tp>
        <v>0.88978999999999997</v>
        <stp/>
        <stp>##V3_BDPV12</stp>
        <stp>EURGBp Curncy</stp>
        <stp>PX_YEST_CLOSE</stp>
        <stp>[Crispin Spreadsheet.xlsx]OEI!R608C30</stp>
        <tr r="AD608" s="1"/>
      </tp>
      <tp>
        <v>0.88978999999999997</v>
        <stp/>
        <stp>##V3_BDPV12</stp>
        <stp>EURGBp Curncy</stp>
        <stp>PX_YEST_CLOSE</stp>
        <stp>[Crispin Spreadsheet.xlsx]OEI!R640C30</stp>
        <tr r="AD640" s="1"/>
      </tp>
      <tp>
        <v>124.22</v>
        <stp/>
        <stp>##V3_BDPV12</stp>
        <stp>EURJPY Curncy</stp>
        <stp>PX_YEST_CLOSE</stp>
        <stp>[Crispin Spreadsheet.xlsx]OEI!R824C30</stp>
        <tr r="AD824" s="1"/>
      </tp>
      <tp>
        <v>124.22</v>
        <stp/>
        <stp>##V3_BDPV12</stp>
        <stp>EURJPY Curncy</stp>
        <stp>PX_YEST_CLOSE</stp>
        <stp>[Crispin Spreadsheet.xlsx]OEI!R842C30</stp>
        <tr r="AD842" s="1"/>
      </tp>
      <tp>
        <v>124.22</v>
        <stp/>
        <stp>##V3_BDPV12</stp>
        <stp>EURJPY Curncy</stp>
        <stp>PX_YEST_CLOSE</stp>
        <stp>[Crispin Spreadsheet.xlsx]OEI!R843C30</stp>
        <tr r="AD843" s="1"/>
      </tp>
      <tp>
        <v>124.22</v>
        <stp/>
        <stp>##V3_BDPV12</stp>
        <stp>EURJPY Curncy</stp>
        <stp>PX_YEST_CLOSE</stp>
        <stp>[Crispin Spreadsheet.xlsx]OEI!R869C30</stp>
        <tr r="AD869" s="1"/>
      </tp>
      <tp>
        <v>0.88978999999999997</v>
        <stp/>
        <stp>##V3_BDPV12</stp>
        <stp>EURGBp Curncy</stp>
        <stp>PX_YEST_CLOSE</stp>
        <stp>[Crispin Spreadsheet.xlsx]OEI!R593C30</stp>
        <tr r="AD593" s="1"/>
      </tp>
      <tp>
        <v>0.88978999999999997</v>
        <stp/>
        <stp>##V3_BDPV12</stp>
        <stp>EURGBp Curncy</stp>
        <stp>PX_YEST_CLOSE</stp>
        <stp>[Crispin Spreadsheet.xlsx]OEI!R592C30</stp>
        <tr r="AD592" s="1"/>
      </tp>
      <tp>
        <v>0.88978999999999997</v>
        <stp/>
        <stp>##V3_BDPV12</stp>
        <stp>EURGBp Curncy</stp>
        <stp>PX_YEST_CLOSE</stp>
        <stp>[Crispin Spreadsheet.xlsx]OEI!R591C30</stp>
        <tr r="AD591" s="1"/>
      </tp>
      <tp>
        <v>0.88978999999999997</v>
        <stp/>
        <stp>##V3_BDPV12</stp>
        <stp>EURGBp Curncy</stp>
        <stp>PX_YEST_CLOSE</stp>
        <stp>[Crispin Spreadsheet.xlsx]OEI!R590C30</stp>
        <tr r="AD590" s="1"/>
      </tp>
      <tp>
        <v>0.88978999999999997</v>
        <stp/>
        <stp>##V3_BDPV12</stp>
        <stp>EURGBp Curncy</stp>
        <stp>PX_YEST_CLOSE</stp>
        <stp>[Crispin Spreadsheet.xlsx]OEI!R597C30</stp>
        <tr r="AD597" s="1"/>
      </tp>
      <tp>
        <v>0.88978999999999997</v>
        <stp/>
        <stp>##V3_BDPV12</stp>
        <stp>EURGBp Curncy</stp>
        <stp>PX_YEST_CLOSE</stp>
        <stp>[Crispin Spreadsheet.xlsx]OEI!R596C30</stp>
        <tr r="AD596" s="1"/>
      </tp>
      <tp>
        <v>0.88978999999999997</v>
        <stp/>
        <stp>##V3_BDPV12</stp>
        <stp>EURGBp Curncy</stp>
        <stp>PX_YEST_CLOSE</stp>
        <stp>[Crispin Spreadsheet.xlsx]OEI!R595C30</stp>
        <tr r="AD595" s="1"/>
      </tp>
      <tp>
        <v>0.88978999999999997</v>
        <stp/>
        <stp>##V3_BDPV12</stp>
        <stp>EURGBp Curncy</stp>
        <stp>PX_YEST_CLOSE</stp>
        <stp>[Crispin Spreadsheet.xlsx]OEI!R594C30</stp>
        <tr r="AD594" s="1"/>
      </tp>
      <tp>
        <v>0.88978999999999997</v>
        <stp/>
        <stp>##V3_BDPV12</stp>
        <stp>EURGBp Curncy</stp>
        <stp>PX_YEST_CLOSE</stp>
        <stp>[Crispin Spreadsheet.xlsx]OEI!R599C30</stp>
        <tr r="AD599" s="1"/>
      </tp>
      <tp>
        <v>0.88978999999999997</v>
        <stp/>
        <stp>##V3_BDPV12</stp>
        <stp>EURGBp Curncy</stp>
        <stp>PX_YEST_CLOSE</stp>
        <stp>[Crispin Spreadsheet.xlsx]OEI!R598C30</stp>
        <tr r="AD598" s="1"/>
      </tp>
      <tp>
        <v>0.88978999999999997</v>
        <stp/>
        <stp>##V3_BDPV12</stp>
        <stp>EURGBp Curncy</stp>
        <stp>PX_YEST_CLOSE</stp>
        <stp>[Crispin Spreadsheet.xlsx]OEI!R583C30</stp>
        <tr r="AD583" s="1"/>
      </tp>
      <tp>
        <v>0.88978999999999997</v>
        <stp/>
        <stp>##V3_BDPV12</stp>
        <stp>EURGBp Curncy</stp>
        <stp>PX_YEST_CLOSE</stp>
        <stp>[Crispin Spreadsheet.xlsx]OEI!R582C30</stp>
        <tr r="AD582" s="1"/>
      </tp>
      <tp>
        <v>0.88978999999999997</v>
        <stp/>
        <stp>##V3_BDPV12</stp>
        <stp>EURGBp Curncy</stp>
        <stp>PX_YEST_CLOSE</stp>
        <stp>[Crispin Spreadsheet.xlsx]OEI!R581C30</stp>
        <tr r="AD581" s="1"/>
      </tp>
      <tp>
        <v>0.88978999999999997</v>
        <stp/>
        <stp>##V3_BDPV12</stp>
        <stp>EURGBp Curncy</stp>
        <stp>PX_YEST_CLOSE</stp>
        <stp>[Crispin Spreadsheet.xlsx]OEI!R580C30</stp>
        <tr r="AD580" s="1"/>
      </tp>
      <tp>
        <v>0.88978999999999997</v>
        <stp/>
        <stp>##V3_BDPV12</stp>
        <stp>EURGBp Curncy</stp>
        <stp>PX_YEST_CLOSE</stp>
        <stp>[Crispin Spreadsheet.xlsx]OEI!R586C30</stp>
        <tr r="AD586" s="1"/>
      </tp>
      <tp>
        <v>0.88978999999999997</v>
        <stp/>
        <stp>##V3_BDPV12</stp>
        <stp>EURGBp Curncy</stp>
        <stp>PX_YEST_CLOSE</stp>
        <stp>[Crispin Spreadsheet.xlsx]OEI!R584C30</stp>
        <tr r="AD584" s="1"/>
      </tp>
      <tp>
        <v>0.88978999999999997</v>
        <stp/>
        <stp>##V3_BDPV12</stp>
        <stp>EURGBp Curncy</stp>
        <stp>PX_YEST_CLOSE</stp>
        <stp>[Crispin Spreadsheet.xlsx]OEI!R589C30</stp>
        <tr r="AD589" s="1"/>
      </tp>
      <tp>
        <v>0.88978999999999997</v>
        <stp/>
        <stp>##V3_BDPV12</stp>
        <stp>EURGBp Curncy</stp>
        <stp>PX_YEST_CLOSE</stp>
        <stp>[Crispin Spreadsheet.xlsx]OEI!R588C30</stp>
        <tr r="AD588" s="1"/>
      </tp>
      <tp>
        <v>0.88978999999999997</v>
        <stp/>
        <stp>##V3_BDPV12</stp>
        <stp>EURGBP Curncy</stp>
        <stp>PX_YEST_CLOSE</stp>
        <stp>[Crispin Spreadsheet.xlsx]OEI!R587C30</stp>
        <tr r="AD587" s="1"/>
      </tp>
      <tp>
        <v>0.88978999999999997</v>
        <stp/>
        <stp>##V3_BDPV12</stp>
        <stp>EURGBP Curncy</stp>
        <stp>PX_YEST_CLOSE</stp>
        <stp>[Crispin Spreadsheet.xlsx]OEI!R585C30</stp>
        <tr r="AD585" s="1"/>
      </tp>
      <tp>
        <v>0.88978999999999997</v>
        <stp/>
        <stp>##V3_BDPV12</stp>
        <stp>EURGBp Curncy</stp>
        <stp>PX_YEST_CLOSE</stp>
        <stp>[Crispin Spreadsheet.xlsx]OEI!R533C30</stp>
        <tr r="AD533" s="1"/>
      </tp>
      <tp>
        <v>0.88978999999999997</v>
        <stp/>
        <stp>##V3_BDPV12</stp>
        <stp>EURGBp Curncy</stp>
        <stp>PX_YEST_CLOSE</stp>
        <stp>[Crispin Spreadsheet.xlsx]OEI!R532C30</stp>
        <tr r="AD532" s="1"/>
      </tp>
      <tp>
        <v>0.88978999999999997</v>
        <stp/>
        <stp>##V3_BDPV12</stp>
        <stp>EURGBp Curncy</stp>
        <stp>PX_YEST_CLOSE</stp>
        <stp>[Crispin Spreadsheet.xlsx]OEI!R531C30</stp>
        <tr r="AD531" s="1"/>
      </tp>
      <tp>
        <v>0.88978999999999997</v>
        <stp/>
        <stp>##V3_BDPV12</stp>
        <stp>EURGBp Curncy</stp>
        <stp>PX_YEST_CLOSE</stp>
        <stp>[Crispin Spreadsheet.xlsx]OEI!R530C30</stp>
        <tr r="AD530" s="1"/>
      </tp>
      <tp>
        <v>0.88978999999999997</v>
        <stp/>
        <stp>##V3_BDPV12</stp>
        <stp>EURGBp Curncy</stp>
        <stp>PX_YEST_CLOSE</stp>
        <stp>[Crispin Spreadsheet.xlsx]OEI!R537C30</stp>
        <tr r="AD537" s="1"/>
      </tp>
      <tp>
        <v>0.88978999999999997</v>
        <stp/>
        <stp>##V3_BDPV12</stp>
        <stp>EURGBp Curncy</stp>
        <stp>PX_YEST_CLOSE</stp>
        <stp>[Crispin Spreadsheet.xlsx]OEI!R536C30</stp>
        <tr r="AD536" s="1"/>
      </tp>
      <tp>
        <v>0.88978999999999997</v>
        <stp/>
        <stp>##V3_BDPV12</stp>
        <stp>EURGBp Curncy</stp>
        <stp>PX_YEST_CLOSE</stp>
        <stp>[Crispin Spreadsheet.xlsx]OEI!R535C30</stp>
        <tr r="AD535" s="1"/>
      </tp>
      <tp>
        <v>0.88978999999999997</v>
        <stp/>
        <stp>##V3_BDPV12</stp>
        <stp>EURGBp Curncy</stp>
        <stp>PX_YEST_CLOSE</stp>
        <stp>[Crispin Spreadsheet.xlsx]OEI!R534C30</stp>
        <tr r="AD534" s="1"/>
      </tp>
      <tp>
        <v>0.88978999999999997</v>
        <stp/>
        <stp>##V3_BDPV12</stp>
        <stp>EURGBp Curncy</stp>
        <stp>PX_YEST_CLOSE</stp>
        <stp>[Crispin Spreadsheet.xlsx]OEI!R539C30</stp>
        <tr r="AD539" s="1"/>
      </tp>
      <tp>
        <v>0.88978999999999997</v>
        <stp/>
        <stp>##V3_BDPV12</stp>
        <stp>EURGBp Curncy</stp>
        <stp>PX_YEST_CLOSE</stp>
        <stp>[Crispin Spreadsheet.xlsx]OEI!R538C30</stp>
        <tr r="AD538" s="1"/>
      </tp>
      <tp>
        <v>0.88978999999999997</v>
        <stp/>
        <stp>##V3_BDPV12</stp>
        <stp>EURGBp Curncy</stp>
        <stp>PX_YEST_CLOSE</stp>
        <stp>[Crispin Spreadsheet.xlsx]OEI!R523C30</stp>
        <tr r="AD523" s="1"/>
      </tp>
      <tp>
        <v>0.88978999999999997</v>
        <stp/>
        <stp>##V3_BDPV12</stp>
        <stp>EURGBp Curncy</stp>
        <stp>PX_YEST_CLOSE</stp>
        <stp>[Crispin Spreadsheet.xlsx]OEI!R522C30</stp>
        <tr r="AD522" s="1"/>
      </tp>
      <tp>
        <v>0.88978999999999997</v>
        <stp/>
        <stp>##V3_BDPV12</stp>
        <stp>EURGBp Curncy</stp>
        <stp>PX_YEST_CLOSE</stp>
        <stp>[Crispin Spreadsheet.xlsx]OEI!R521C30</stp>
        <tr r="AD521" s="1"/>
      </tp>
      <tp>
        <v>0.88978999999999997</v>
        <stp/>
        <stp>##V3_BDPV12</stp>
        <stp>EURGBp Curncy</stp>
        <stp>PX_YEST_CLOSE</stp>
        <stp>[Crispin Spreadsheet.xlsx]OEI!R520C30</stp>
        <tr r="AD520" s="1"/>
      </tp>
      <tp>
        <v>0.88978999999999997</v>
        <stp/>
        <stp>##V3_BDPV12</stp>
        <stp>EURGBp Curncy</stp>
        <stp>PX_YEST_CLOSE</stp>
        <stp>[Crispin Spreadsheet.xlsx]OEI!R526C30</stp>
        <tr r="AD526" s="1"/>
      </tp>
      <tp>
        <v>0.88978999999999997</v>
        <stp/>
        <stp>##V3_BDPV12</stp>
        <stp>EURGBp Curncy</stp>
        <stp>PX_YEST_CLOSE</stp>
        <stp>[Crispin Spreadsheet.xlsx]OEI!R525C30</stp>
        <tr r="AD525" s="1"/>
      </tp>
      <tp>
        <v>0.88978999999999997</v>
        <stp/>
        <stp>##V3_BDPV12</stp>
        <stp>EURGBp Curncy</stp>
        <stp>PX_YEST_CLOSE</stp>
        <stp>[Crispin Spreadsheet.xlsx]OEI!R524C30</stp>
        <tr r="AD524" s="1"/>
      </tp>
      <tp>
        <v>0.88978999999999997</v>
        <stp/>
        <stp>##V3_BDPV12</stp>
        <stp>EURGBp Curncy</stp>
        <stp>PX_YEST_CLOSE</stp>
        <stp>[Crispin Spreadsheet.xlsx]OEI!R528C30</stp>
        <tr r="AD528" s="1"/>
      </tp>
      <tp>
        <v>0.88978999999999997</v>
        <stp/>
        <stp>##V3_BDPV12</stp>
        <stp>EURGBP Curncy</stp>
        <stp>PX_YEST_CLOSE</stp>
        <stp>[Crispin Spreadsheet.xlsx]OEI!R527C30</stp>
        <tr r="AD527" s="1"/>
      </tp>
      <tp>
        <v>0.88978999999999997</v>
        <stp/>
        <stp>##V3_BDPV12</stp>
        <stp>EURGBP Curncy</stp>
        <stp>PX_YEST_CLOSE</stp>
        <stp>[Crispin Spreadsheet.xlsx]OEI!R529C30</stp>
        <tr r="AD529" s="1"/>
      </tp>
      <tp>
        <v>0.88978999999999997</v>
        <stp/>
        <stp>##V3_BDPV12</stp>
        <stp>EURGBp Curncy</stp>
        <stp>PX_YEST_CLOSE</stp>
        <stp>[Crispin Spreadsheet.xlsx]OEI!R513C30</stp>
        <tr r="AD513" s="1"/>
      </tp>
      <tp>
        <v>0.88978999999999997</v>
        <stp/>
        <stp>##V3_BDPV12</stp>
        <stp>EURGBp Curncy</stp>
        <stp>PX_YEST_CLOSE</stp>
        <stp>[Crispin Spreadsheet.xlsx]OEI!R511C30</stp>
        <tr r="AD511" s="1"/>
      </tp>
      <tp>
        <v>0.88978999999999997</v>
        <stp/>
        <stp>##V3_BDPV12</stp>
        <stp>EURGBp Curncy</stp>
        <stp>PX_YEST_CLOSE</stp>
        <stp>[Crispin Spreadsheet.xlsx]OEI!R510C30</stp>
        <tr r="AD510" s="1"/>
      </tp>
      <tp>
        <v>0.88978999999999997</v>
        <stp/>
        <stp>##V3_BDPV12</stp>
        <stp>EURGBp Curncy</stp>
        <stp>PX_YEST_CLOSE</stp>
        <stp>[Crispin Spreadsheet.xlsx]OEI!R517C30</stp>
        <tr r="AD517" s="1"/>
      </tp>
      <tp>
        <v>0.88978999999999997</v>
        <stp/>
        <stp>##V3_BDPV12</stp>
        <stp>EURGBp Curncy</stp>
        <stp>PX_YEST_CLOSE</stp>
        <stp>[Crispin Spreadsheet.xlsx]OEI!R516C30</stp>
        <tr r="AD516" s="1"/>
      </tp>
      <tp>
        <v>0.88978999999999997</v>
        <stp/>
        <stp>##V3_BDPV12</stp>
        <stp>EURGBp Curncy</stp>
        <stp>PX_YEST_CLOSE</stp>
        <stp>[Crispin Spreadsheet.xlsx]OEI!R515C30</stp>
        <tr r="AD515" s="1"/>
      </tp>
      <tp>
        <v>0.88978999999999997</v>
        <stp/>
        <stp>##V3_BDPV12</stp>
        <stp>EURGBp Curncy</stp>
        <stp>PX_YEST_CLOSE</stp>
        <stp>[Crispin Spreadsheet.xlsx]OEI!R514C30</stp>
        <tr r="AD514" s="1"/>
      </tp>
      <tp>
        <v>0.88978999999999997</v>
        <stp/>
        <stp>##V3_BDPV12</stp>
        <stp>EURGBp Curncy</stp>
        <stp>PX_YEST_CLOSE</stp>
        <stp>[Crispin Spreadsheet.xlsx]OEI!R519C30</stp>
        <tr r="AD519" s="1"/>
      </tp>
      <tp>
        <v>0.88978999999999997</v>
        <stp/>
        <stp>##V3_BDPV12</stp>
        <stp>EURGBP Curncy</stp>
        <stp>PX_YEST_CLOSE</stp>
        <stp>[Crispin Spreadsheet.xlsx]OEI!R518C30</stp>
        <tr r="AD518" s="1"/>
      </tp>
      <tp>
        <v>0.88978999999999997</v>
        <stp/>
        <stp>##V3_BDPV12</stp>
        <stp>EURGBp Curncy</stp>
        <stp>PX_YEST_CLOSE</stp>
        <stp>[Crispin Spreadsheet.xlsx]OEI!R503C30</stp>
        <tr r="AD503" s="1"/>
      </tp>
      <tp>
        <v>0.88978999999999997</v>
        <stp/>
        <stp>##V3_BDPV12</stp>
        <stp>EURGBp Curncy</stp>
        <stp>PX_YEST_CLOSE</stp>
        <stp>[Crispin Spreadsheet.xlsx]OEI!R502C30</stp>
        <tr r="AD502" s="1"/>
      </tp>
      <tp>
        <v>0.88978999999999997</v>
        <stp/>
        <stp>##V3_BDPV12</stp>
        <stp>EURGBp Curncy</stp>
        <stp>PX_YEST_CLOSE</stp>
        <stp>[Crispin Spreadsheet.xlsx]OEI!R501C30</stp>
        <tr r="AD501" s="1"/>
      </tp>
      <tp>
        <v>0.88978999999999997</v>
        <stp/>
        <stp>##V3_BDPV12</stp>
        <stp>EURGBp Curncy</stp>
        <stp>PX_YEST_CLOSE</stp>
        <stp>[Crispin Spreadsheet.xlsx]OEI!R500C30</stp>
        <tr r="AD500" s="1"/>
      </tp>
      <tp>
        <v>0.88978999999999997</v>
        <stp/>
        <stp>##V3_BDPV12</stp>
        <stp>EURGBp Curncy</stp>
        <stp>PX_YEST_CLOSE</stp>
        <stp>[Crispin Spreadsheet.xlsx]OEI!R507C30</stp>
        <tr r="AD507" s="1"/>
      </tp>
      <tp>
        <v>0.88978999999999997</v>
        <stp/>
        <stp>##V3_BDPV12</stp>
        <stp>EURGBp Curncy</stp>
        <stp>PX_YEST_CLOSE</stp>
        <stp>[Crispin Spreadsheet.xlsx]OEI!R506C30</stp>
        <tr r="AD506" s="1"/>
      </tp>
      <tp>
        <v>0.88978999999999997</v>
        <stp/>
        <stp>##V3_BDPV12</stp>
        <stp>EURGBp Curncy</stp>
        <stp>PX_YEST_CLOSE</stp>
        <stp>[Crispin Spreadsheet.xlsx]OEI!R505C30</stp>
        <tr r="AD505" s="1"/>
      </tp>
      <tp>
        <v>0.88978999999999997</v>
        <stp/>
        <stp>##V3_BDPV12</stp>
        <stp>EURGBp Curncy</stp>
        <stp>PX_YEST_CLOSE</stp>
        <stp>[Crispin Spreadsheet.xlsx]OEI!R504C30</stp>
        <tr r="AD504" s="1"/>
      </tp>
      <tp>
        <v>0.88978999999999997</v>
        <stp/>
        <stp>##V3_BDPV12</stp>
        <stp>EURGBp Curncy</stp>
        <stp>PX_YEST_CLOSE</stp>
        <stp>[Crispin Spreadsheet.xlsx]OEI!R508C30</stp>
        <tr r="AD508" s="1"/>
      </tp>
      <tp>
        <v>0.88978999999999997</v>
        <stp/>
        <stp>##V3_BDPV12</stp>
        <stp>EURGBp Curncy</stp>
        <stp>PX_YEST_CLOSE</stp>
        <stp>[Crispin Spreadsheet.xlsx]OEI!R573C30</stp>
        <tr r="AD573" s="1"/>
      </tp>
      <tp>
        <v>0.88978999999999997</v>
        <stp/>
        <stp>##V3_BDPV12</stp>
        <stp>EURGBp Curncy</stp>
        <stp>PX_YEST_CLOSE</stp>
        <stp>[Crispin Spreadsheet.xlsx]OEI!R572C30</stp>
        <tr r="AD572" s="1"/>
      </tp>
      <tp>
        <v>0.88978999999999997</v>
        <stp/>
        <stp>##V3_BDPV12</stp>
        <stp>EURGBp Curncy</stp>
        <stp>PX_YEST_CLOSE</stp>
        <stp>[Crispin Spreadsheet.xlsx]OEI!R571C30</stp>
        <tr r="AD571" s="1"/>
      </tp>
      <tp>
        <v>0.88978999999999997</v>
        <stp/>
        <stp>##V3_BDPV12</stp>
        <stp>EURGBp Curncy</stp>
        <stp>PX_YEST_CLOSE</stp>
        <stp>[Crispin Spreadsheet.xlsx]OEI!R570C30</stp>
        <tr r="AD570" s="1"/>
      </tp>
      <tp>
        <v>0.88978999999999997</v>
        <stp/>
        <stp>##V3_BDPV12</stp>
        <stp>EURGBp Curncy</stp>
        <stp>PX_YEST_CLOSE</stp>
        <stp>[Crispin Spreadsheet.xlsx]OEI!R577C30</stp>
        <tr r="AD577" s="1"/>
      </tp>
      <tp>
        <v>0.88978999999999997</v>
        <stp/>
        <stp>##V3_BDPV12</stp>
        <stp>EURGBp Curncy</stp>
        <stp>PX_YEST_CLOSE</stp>
        <stp>[Crispin Spreadsheet.xlsx]OEI!R576C30</stp>
        <tr r="AD576" s="1"/>
      </tp>
      <tp>
        <v>0.88978999999999997</v>
        <stp/>
        <stp>##V3_BDPV12</stp>
        <stp>EURGBp Curncy</stp>
        <stp>PX_YEST_CLOSE</stp>
        <stp>[Crispin Spreadsheet.xlsx]OEI!R575C30</stp>
        <tr r="AD575" s="1"/>
      </tp>
      <tp>
        <v>0.88978999999999997</v>
        <stp/>
        <stp>##V3_BDPV12</stp>
        <stp>EURGBp Curncy</stp>
        <stp>PX_YEST_CLOSE</stp>
        <stp>[Crispin Spreadsheet.xlsx]OEI!R574C30</stp>
        <tr r="AD574" s="1"/>
      </tp>
      <tp>
        <v>0.88978999999999997</v>
        <stp/>
        <stp>##V3_BDPV12</stp>
        <stp>EURGBp Curncy</stp>
        <stp>PX_YEST_CLOSE</stp>
        <stp>[Crispin Spreadsheet.xlsx]OEI!R579C30</stp>
        <tr r="AD579" s="1"/>
      </tp>
      <tp>
        <v>0.88978999999999997</v>
        <stp/>
        <stp>##V3_BDPV12</stp>
        <stp>EURGBp Curncy</stp>
        <stp>PX_YEST_CLOSE</stp>
        <stp>[Crispin Spreadsheet.xlsx]OEI!R578C30</stp>
        <tr r="AD578" s="1"/>
      </tp>
      <tp>
        <v>0.88978999999999997</v>
        <stp/>
        <stp>##V3_BDPV12</stp>
        <stp>EURGBp Curncy</stp>
        <stp>PX_YEST_CLOSE</stp>
        <stp>[Crispin Spreadsheet.xlsx]OEI!R563C30</stp>
        <tr r="AD563" s="1"/>
      </tp>
      <tp>
        <v>0.88978999999999997</v>
        <stp/>
        <stp>##V3_BDPV12</stp>
        <stp>EURGBp Curncy</stp>
        <stp>PX_YEST_CLOSE</stp>
        <stp>[Crispin Spreadsheet.xlsx]OEI!R562C30</stp>
        <tr r="AD562" s="1"/>
      </tp>
      <tp>
        <v>0.88978999999999997</v>
        <stp/>
        <stp>##V3_BDPV12</stp>
        <stp>EURGBp Curncy</stp>
        <stp>PX_YEST_CLOSE</stp>
        <stp>[Crispin Spreadsheet.xlsx]OEI!R561C30</stp>
        <tr r="AD561" s="1"/>
      </tp>
      <tp>
        <v>0.88978999999999997</v>
        <stp/>
        <stp>##V3_BDPV12</stp>
        <stp>EURGBp Curncy</stp>
        <stp>PX_YEST_CLOSE</stp>
        <stp>[Crispin Spreadsheet.xlsx]OEI!R560C30</stp>
        <tr r="AD560" s="1"/>
      </tp>
      <tp>
        <v>0.88978999999999997</v>
        <stp/>
        <stp>##V3_BDPV12</stp>
        <stp>EURGBp Curncy</stp>
        <stp>PX_YEST_CLOSE</stp>
        <stp>[Crispin Spreadsheet.xlsx]OEI!R567C30</stp>
        <tr r="AD567" s="1"/>
      </tp>
      <tp>
        <v>0.88978999999999997</v>
        <stp/>
        <stp>##V3_BDPV12</stp>
        <stp>EURGBp Curncy</stp>
        <stp>PX_YEST_CLOSE</stp>
        <stp>[Crispin Spreadsheet.xlsx]OEI!R565C30</stp>
        <tr r="AD565" s="1"/>
      </tp>
      <tp>
        <v>0.88978999999999997</v>
        <stp/>
        <stp>##V3_BDPV12</stp>
        <stp>EURGBp Curncy</stp>
        <stp>PX_YEST_CLOSE</stp>
        <stp>[Crispin Spreadsheet.xlsx]OEI!R564C30</stp>
        <tr r="AD564" s="1"/>
      </tp>
      <tp>
        <v>0.88978999999999997</v>
        <stp/>
        <stp>##V3_BDPV12</stp>
        <stp>EURGBp Curncy</stp>
        <stp>PX_YEST_CLOSE</stp>
        <stp>[Crispin Spreadsheet.xlsx]OEI!R569C30</stp>
        <tr r="AD569" s="1"/>
      </tp>
      <tp>
        <v>0.88978999999999997</v>
        <stp/>
        <stp>##V3_BDPV12</stp>
        <stp>EURGBP Curncy</stp>
        <stp>PX_YEST_CLOSE</stp>
        <stp>[Crispin Spreadsheet.xlsx]OEI!R568C30</stp>
        <tr r="AD568" s="1"/>
      </tp>
      <tp>
        <v>0.88978999999999997</v>
        <stp/>
        <stp>##V3_BDPV12</stp>
        <stp>EURGBp Curncy</stp>
        <stp>PX_YEST_CLOSE</stp>
        <stp>[Crispin Spreadsheet.xlsx]OEI!R553C30</stp>
        <tr r="AD553" s="1"/>
      </tp>
      <tp>
        <v>0.88978999999999997</v>
        <stp/>
        <stp>##V3_BDPV12</stp>
        <stp>EURGBp Curncy</stp>
        <stp>PX_YEST_CLOSE</stp>
        <stp>[Crispin Spreadsheet.xlsx]OEI!R552C30</stp>
        <tr r="AD552" s="1"/>
      </tp>
      <tp>
        <v>0.88978999999999997</v>
        <stp/>
        <stp>##V3_BDPV12</stp>
        <stp>EURGBp Curncy</stp>
        <stp>PX_YEST_CLOSE</stp>
        <stp>[Crispin Spreadsheet.xlsx]OEI!R551C30</stp>
        <tr r="AD551" s="1"/>
      </tp>
      <tp>
        <v>0.88978999999999997</v>
        <stp/>
        <stp>##V3_BDPV12</stp>
        <stp>EURGBp Curncy</stp>
        <stp>PX_YEST_CLOSE</stp>
        <stp>[Crispin Spreadsheet.xlsx]OEI!R550C30</stp>
        <tr r="AD550" s="1"/>
      </tp>
      <tp>
        <v>0.88978999999999997</v>
        <stp/>
        <stp>##V3_BDPV12</stp>
        <stp>EURGBp Curncy</stp>
        <stp>PX_YEST_CLOSE</stp>
        <stp>[Crispin Spreadsheet.xlsx]OEI!R557C30</stp>
        <tr r="AD557" s="1"/>
      </tp>
      <tp>
        <v>0.88978999999999997</v>
        <stp/>
        <stp>##V3_BDPV12</stp>
        <stp>EURGBp Curncy</stp>
        <stp>PX_YEST_CLOSE</stp>
        <stp>[Crispin Spreadsheet.xlsx]OEI!R556C30</stp>
        <tr r="AD556" s="1"/>
      </tp>
      <tp>
        <v>0.88978999999999997</v>
        <stp/>
        <stp>##V3_BDPV12</stp>
        <stp>EURGBp Curncy</stp>
        <stp>PX_YEST_CLOSE</stp>
        <stp>[Crispin Spreadsheet.xlsx]OEI!R555C30</stp>
        <tr r="AD555" s="1"/>
      </tp>
      <tp>
        <v>0.88978999999999997</v>
        <stp/>
        <stp>##V3_BDPV12</stp>
        <stp>EURGBp Curncy</stp>
        <stp>PX_YEST_CLOSE</stp>
        <stp>[Crispin Spreadsheet.xlsx]OEI!R554C30</stp>
        <tr r="AD554" s="1"/>
      </tp>
      <tp>
        <v>0.88978999999999997</v>
        <stp/>
        <stp>##V3_BDPV12</stp>
        <stp>EURGBp Curncy</stp>
        <stp>PX_YEST_CLOSE</stp>
        <stp>[Crispin Spreadsheet.xlsx]OEI!R559C30</stp>
        <tr r="AD559" s="1"/>
      </tp>
      <tp>
        <v>0.88978999999999997</v>
        <stp/>
        <stp>##V3_BDPV12</stp>
        <stp>EURGBp Curncy</stp>
        <stp>PX_YEST_CLOSE</stp>
        <stp>[Crispin Spreadsheet.xlsx]OEI!R558C30</stp>
        <tr r="AD558" s="1"/>
      </tp>
      <tp>
        <v>0.88978999999999997</v>
        <stp/>
        <stp>##V3_BDPV12</stp>
        <stp>EURGBp Curncy</stp>
        <stp>PX_YEST_CLOSE</stp>
        <stp>[Crispin Spreadsheet.xlsx]OEI!R541C30</stp>
        <tr r="AD541" s="1"/>
      </tp>
      <tp>
        <v>0.88978999999999997</v>
        <stp/>
        <stp>##V3_BDPV12</stp>
        <stp>EURGBp Curncy</stp>
        <stp>PX_YEST_CLOSE</stp>
        <stp>[Crispin Spreadsheet.xlsx]OEI!R540C30</stp>
        <tr r="AD540" s="1"/>
      </tp>
      <tp>
        <v>0.88978999999999997</v>
        <stp/>
        <stp>##V3_BDPV12</stp>
        <stp>EURGBp Curncy</stp>
        <stp>PX_YEST_CLOSE</stp>
        <stp>[Crispin Spreadsheet.xlsx]OEI!R547C30</stp>
        <tr r="AD547" s="1"/>
      </tp>
      <tp>
        <v>0.88978999999999997</v>
        <stp/>
        <stp>##V3_BDPV12</stp>
        <stp>EURGBp Curncy</stp>
        <stp>PX_YEST_CLOSE</stp>
        <stp>[Crispin Spreadsheet.xlsx]OEI!R546C30</stp>
        <tr r="AD546" s="1"/>
      </tp>
      <tp>
        <v>0.88978999999999997</v>
        <stp/>
        <stp>##V3_BDPV12</stp>
        <stp>EURGBp Curncy</stp>
        <stp>PX_YEST_CLOSE</stp>
        <stp>[Crispin Spreadsheet.xlsx]OEI!R545C30</stp>
        <tr r="AD545" s="1"/>
      </tp>
      <tp>
        <v>0.88978999999999997</v>
        <stp/>
        <stp>##V3_BDPV12</stp>
        <stp>EURGBp Curncy</stp>
        <stp>PX_YEST_CLOSE</stp>
        <stp>[Crispin Spreadsheet.xlsx]OEI!R544C30</stp>
        <tr r="AD544" s="1"/>
      </tp>
      <tp>
        <v>0.88978999999999997</v>
        <stp/>
        <stp>##V3_BDPV12</stp>
        <stp>EURGBp Curncy</stp>
        <stp>PX_YEST_CLOSE</stp>
        <stp>[Crispin Spreadsheet.xlsx]OEI!R549C30</stp>
        <tr r="AD549" s="1"/>
      </tp>
      <tp>
        <v>0.88978999999999997</v>
        <stp/>
        <stp>##V3_BDPV12</stp>
        <stp>EURGBp Curncy</stp>
        <stp>PX_YEST_CLOSE</stp>
        <stp>[Crispin Spreadsheet.xlsx]OEI!R548C30</stp>
        <tr r="AD548" s="1"/>
      </tp>
      <tp>
        <v>0.88978999999999997</v>
        <stp/>
        <stp>##V3_BDPV12</stp>
        <stp>EURGBP Curncy</stp>
        <stp>PX_YEST_CLOSE</stp>
        <stp>[Crispin Spreadsheet.xlsx]OEI!R543C30</stp>
        <tr r="AD543" s="1"/>
      </tp>
      <tp>
        <v>0.88978999999999997</v>
        <stp/>
        <stp>##V3_BDPV12</stp>
        <stp>EURGBP Curncy</stp>
        <stp>PX_YEST_CLOSE</stp>
        <stp>[Crispin Spreadsheet.xlsx]OEI!R542C30</stp>
        <tr r="AD542" s="1"/>
      </tp>
      <tp>
        <v>0.88978999999999997</v>
        <stp/>
        <stp>##V3_BDPV12</stp>
        <stp>EURGBp Curncy</stp>
        <stp>PX_YEST_CLOSE</stp>
        <stp>[Crispin Spreadsheet.xlsx]OEI!R493C30</stp>
        <tr r="AD493" s="1"/>
      </tp>
      <tp>
        <v>0.88978999999999997</v>
        <stp/>
        <stp>##V3_BDPV12</stp>
        <stp>EURGBp Curncy</stp>
        <stp>PX_YEST_CLOSE</stp>
        <stp>[Crispin Spreadsheet.xlsx]OEI!R492C30</stp>
        <tr r="AD492" s="1"/>
      </tp>
      <tp>
        <v>0.88978999999999997</v>
        <stp/>
        <stp>##V3_BDPV12</stp>
        <stp>EURGBp Curncy</stp>
        <stp>PX_YEST_CLOSE</stp>
        <stp>[Crispin Spreadsheet.xlsx]OEI!R491C30</stp>
        <tr r="AD491" s="1"/>
      </tp>
      <tp>
        <v>0.88978999999999997</v>
        <stp/>
        <stp>##V3_BDPV12</stp>
        <stp>EURGBp Curncy</stp>
        <stp>PX_YEST_CLOSE</stp>
        <stp>[Crispin Spreadsheet.xlsx]OEI!R490C30</stp>
        <tr r="AD490" s="1"/>
      </tp>
      <tp>
        <v>0.88978999999999997</v>
        <stp/>
        <stp>##V3_BDPV12</stp>
        <stp>EURGBp Curncy</stp>
        <stp>PX_YEST_CLOSE</stp>
        <stp>[Crispin Spreadsheet.xlsx]OEI!R497C30</stp>
        <tr r="AD497" s="1"/>
      </tp>
      <tp>
        <v>0.88978999999999997</v>
        <stp/>
        <stp>##V3_BDPV12</stp>
        <stp>EURGBp Curncy</stp>
        <stp>PX_YEST_CLOSE</stp>
        <stp>[Crispin Spreadsheet.xlsx]OEI!R496C30</stp>
        <tr r="AD496" s="1"/>
      </tp>
      <tp>
        <v>0.88978999999999997</v>
        <stp/>
        <stp>##V3_BDPV12</stp>
        <stp>EURGBp Curncy</stp>
        <stp>PX_YEST_CLOSE</stp>
        <stp>[Crispin Spreadsheet.xlsx]OEI!R495C30</stp>
        <tr r="AD495" s="1"/>
      </tp>
      <tp>
        <v>0.88978999999999997</v>
        <stp/>
        <stp>##V3_BDPV12</stp>
        <stp>EURGBp Curncy</stp>
        <stp>PX_YEST_CLOSE</stp>
        <stp>[Crispin Spreadsheet.xlsx]OEI!R494C30</stp>
        <tr r="AD494" s="1"/>
      </tp>
      <tp>
        <v>0.88978999999999997</v>
        <stp/>
        <stp>##V3_BDPV12</stp>
        <stp>EURGBp Curncy</stp>
        <stp>PX_YEST_CLOSE</stp>
        <stp>[Crispin Spreadsheet.xlsx]OEI!R499C30</stp>
        <tr r="AD499" s="1"/>
      </tp>
      <tp>
        <v>0.88978999999999997</v>
        <stp/>
        <stp>##V3_BDPV12</stp>
        <stp>EURGBp Curncy</stp>
        <stp>PX_YEST_CLOSE</stp>
        <stp>[Crispin Spreadsheet.xlsx]OEI!R498C30</stp>
        <tr r="AD498" s="1"/>
      </tp>
      <tp>
        <v>0.88978999999999997</v>
        <stp/>
        <stp>##V3_BDPV12</stp>
        <stp>EURGBp Curncy</stp>
        <stp>PX_YEST_CLOSE</stp>
        <stp>[Crispin Spreadsheet.xlsx]OEI!R483C30</stp>
        <tr r="AD483" s="1"/>
      </tp>
      <tp>
        <v>0.88978999999999997</v>
        <stp/>
        <stp>##V3_BDPV12</stp>
        <stp>EURGBp Curncy</stp>
        <stp>PX_YEST_CLOSE</stp>
        <stp>[Crispin Spreadsheet.xlsx]OEI!R482C30</stp>
        <tr r="AD482" s="1"/>
      </tp>
      <tp>
        <v>0.88978999999999997</v>
        <stp/>
        <stp>##V3_BDPV12</stp>
        <stp>EURGBp Curncy</stp>
        <stp>PX_YEST_CLOSE</stp>
        <stp>[Crispin Spreadsheet.xlsx]OEI!R480C30</stp>
        <tr r="AD480" s="1"/>
      </tp>
      <tp>
        <v>0.88978999999999997</v>
        <stp/>
        <stp>##V3_BDPV12</stp>
        <stp>EURGBp Curncy</stp>
        <stp>PX_YEST_CLOSE</stp>
        <stp>[Crispin Spreadsheet.xlsx]OEI!R487C30</stp>
        <tr r="AD487" s="1"/>
      </tp>
      <tp>
        <v>0.88978999999999997</v>
        <stp/>
        <stp>##V3_BDPV12</stp>
        <stp>EURGBp Curncy</stp>
        <stp>PX_YEST_CLOSE</stp>
        <stp>[Crispin Spreadsheet.xlsx]OEI!R486C30</stp>
        <tr r="AD486" s="1"/>
      </tp>
      <tp>
        <v>0.88978999999999997</v>
        <stp/>
        <stp>##V3_BDPV12</stp>
        <stp>EURGBp Curncy</stp>
        <stp>PX_YEST_CLOSE</stp>
        <stp>[Crispin Spreadsheet.xlsx]OEI!R485C30</stp>
        <tr r="AD485" s="1"/>
      </tp>
      <tp>
        <v>0.88978999999999997</v>
        <stp/>
        <stp>##V3_BDPV12</stp>
        <stp>EURGBp Curncy</stp>
        <stp>PX_YEST_CLOSE</stp>
        <stp>[Crispin Spreadsheet.xlsx]OEI!R484C30</stp>
        <tr r="AD484" s="1"/>
      </tp>
      <tp>
        <v>0.88978999999999997</v>
        <stp/>
        <stp>##V3_BDPV12</stp>
        <stp>EURGBp Curncy</stp>
        <stp>PX_YEST_CLOSE</stp>
        <stp>[Crispin Spreadsheet.xlsx]OEI!R489C30</stp>
        <tr r="AD489" s="1"/>
      </tp>
      <tp>
        <v>0.88978999999999997</v>
        <stp/>
        <stp>##V3_BDPV12</stp>
        <stp>EURGBp Curncy</stp>
        <stp>PX_YEST_CLOSE</stp>
        <stp>[Crispin Spreadsheet.xlsx]OEI!R488C30</stp>
        <tr r="AD488" s="1"/>
      </tp>
      <tp>
        <v>0.88978999999999997</v>
        <stp/>
        <stp>##V3_BDPV12</stp>
        <stp>EURGBP Curncy</stp>
        <stp>PX_YEST_CLOSE</stp>
        <stp>[Crispin Spreadsheet.xlsx]OEI!R481C30</stp>
        <tr r="AD481" s="1"/>
      </tp>
      <tp>
        <v>0.88978999999999997</v>
        <stp/>
        <stp>##V3_BDPV12</stp>
        <stp>EURGBp Curncy</stp>
        <stp>PX_YEST_CLOSE</stp>
        <stp>[Crispin Spreadsheet.xlsx]OEI!R473C30</stp>
        <tr r="AD473" s="1"/>
      </tp>
      <tp>
        <v>0.88978999999999997</v>
        <stp/>
        <stp>##V3_BDPV12</stp>
        <stp>EURGBp Curncy</stp>
        <stp>PX_YEST_CLOSE</stp>
        <stp>[Crispin Spreadsheet.xlsx]OEI!R472C30</stp>
        <tr r="AD472" s="1"/>
      </tp>
      <tp>
        <v>0.88978999999999997</v>
        <stp/>
        <stp>##V3_BDPV12</stp>
        <stp>EURGBp Curncy</stp>
        <stp>PX_YEST_CLOSE</stp>
        <stp>[Crispin Spreadsheet.xlsx]OEI!R471C30</stp>
        <tr r="AD471" s="1"/>
      </tp>
      <tp>
        <v>0.88978999999999997</v>
        <stp/>
        <stp>##V3_BDPV12</stp>
        <stp>EURGBp Curncy</stp>
        <stp>PX_YEST_CLOSE</stp>
        <stp>[Crispin Spreadsheet.xlsx]OEI!R470C30</stp>
        <tr r="AD470" s="1"/>
      </tp>
      <tp>
        <v>0.88978999999999997</v>
        <stp/>
        <stp>##V3_BDPV12</stp>
        <stp>EURGBp Curncy</stp>
        <stp>PX_YEST_CLOSE</stp>
        <stp>[Crispin Spreadsheet.xlsx]OEI!R476C30</stp>
        <tr r="AD476" s="1"/>
      </tp>
      <tp>
        <v>0.88978999999999997</v>
        <stp/>
        <stp>##V3_BDPV12</stp>
        <stp>EURGBp Curncy</stp>
        <stp>PX_YEST_CLOSE</stp>
        <stp>[Crispin Spreadsheet.xlsx]OEI!R475C30</stp>
        <tr r="AD475" s="1"/>
      </tp>
      <tp>
        <v>0.88978999999999997</v>
        <stp/>
        <stp>##V3_BDPV12</stp>
        <stp>EURGBp Curncy</stp>
        <stp>PX_YEST_CLOSE</stp>
        <stp>[Crispin Spreadsheet.xlsx]OEI!R474C30</stp>
        <tr r="AD474" s="1"/>
      </tp>
      <tp>
        <v>0.88978999999999997</v>
        <stp/>
        <stp>##V3_BDPV12</stp>
        <stp>EURGBp Curncy</stp>
        <stp>PX_YEST_CLOSE</stp>
        <stp>[Crispin Spreadsheet.xlsx]OEI!R479C30</stp>
        <tr r="AD479" s="1"/>
      </tp>
      <tp>
        <v>0.88978999999999997</v>
        <stp/>
        <stp>##V3_BDPV12</stp>
        <stp>EURGBp Curncy</stp>
        <stp>PX_YEST_CLOSE</stp>
        <stp>[Crispin Spreadsheet.xlsx]OEI!R478C30</stp>
        <tr r="AD478" s="1"/>
      </tp>
      <tp>
        <v>0.88978999999999997</v>
        <stp/>
        <stp>##V3_BDPV12</stp>
        <stp>EURGBp Curncy</stp>
        <stp>PX_YEST_CLOSE</stp>
        <stp>[Crispin Spreadsheet.xlsx]OEI!R463C30</stp>
        <tr r="AD463" s="1"/>
      </tp>
      <tp>
        <v>0.88978999999999997</v>
        <stp/>
        <stp>##V3_BDPV12</stp>
        <stp>EURGBp Curncy</stp>
        <stp>PX_YEST_CLOSE</stp>
        <stp>[Crispin Spreadsheet.xlsx]OEI!R462C30</stp>
        <tr r="AD462" s="1"/>
      </tp>
      <tp>
        <v>0.88978999999999997</v>
        <stp/>
        <stp>##V3_BDPV12</stp>
        <stp>EURGBp Curncy</stp>
        <stp>PX_YEST_CLOSE</stp>
        <stp>[Crispin Spreadsheet.xlsx]OEI!R461C30</stp>
        <tr r="AD461" s="1"/>
      </tp>
      <tp>
        <v>0.88978999999999997</v>
        <stp/>
        <stp>##V3_BDPV12</stp>
        <stp>EURGBp Curncy</stp>
        <stp>PX_YEST_CLOSE</stp>
        <stp>[Crispin Spreadsheet.xlsx]OEI!R460C30</stp>
        <tr r="AD460" s="1"/>
      </tp>
      <tp>
        <v>0.88978999999999997</v>
        <stp/>
        <stp>##V3_BDPV12</stp>
        <stp>EURGBp Curncy</stp>
        <stp>PX_YEST_CLOSE</stp>
        <stp>[Crispin Spreadsheet.xlsx]OEI!R467C30</stp>
        <tr r="AD467" s="1"/>
      </tp>
      <tp>
        <v>0.88978999999999997</v>
        <stp/>
        <stp>##V3_BDPV12</stp>
        <stp>EURGBp Curncy</stp>
        <stp>PX_YEST_CLOSE</stp>
        <stp>[Crispin Spreadsheet.xlsx]OEI!R465C30</stp>
        <tr r="AD465" s="1"/>
      </tp>
      <tp>
        <v>0.88978999999999997</v>
        <stp/>
        <stp>##V3_BDPV12</stp>
        <stp>EURGBp Curncy</stp>
        <stp>PX_YEST_CLOSE</stp>
        <stp>[Crispin Spreadsheet.xlsx]OEI!R464C30</stp>
        <tr r="AD464" s="1"/>
      </tp>
      <tp>
        <v>0.88978999999999997</v>
        <stp/>
        <stp>##V3_BDPV12</stp>
        <stp>EURGBp Curncy</stp>
        <stp>PX_YEST_CLOSE</stp>
        <stp>[Crispin Spreadsheet.xlsx]OEI!R469C30</stp>
        <tr r="AD469" s="1"/>
      </tp>
      <tp>
        <v>0.88978999999999997</v>
        <stp/>
        <stp>##V3_BDPV12</stp>
        <stp>EURGBp Curncy</stp>
        <stp>PX_YEST_CLOSE</stp>
        <stp>[Crispin Spreadsheet.xlsx]OEI!R468C30</stp>
        <tr r="AD468" s="1"/>
      </tp>
      <tp>
        <v>0.88978999999999997</v>
        <stp/>
        <stp>##V3_BDPV12</stp>
        <stp>EURGBP Curncy</stp>
        <stp>PX_YEST_CLOSE</stp>
        <stp>[Crispin Spreadsheet.xlsx]OEI!R466C30</stp>
        <tr r="AD466" s="1"/>
      </tp>
      <tp>
        <v>0.88978999999999997</v>
        <stp/>
        <stp>##V3_BDPV12</stp>
        <stp>EURGBp Curncy</stp>
        <stp>PX_YEST_CLOSE</stp>
        <stp>[Crispin Spreadsheet.xlsx]OEI!R453C30</stp>
        <tr r="AD453" s="1"/>
      </tp>
      <tp>
        <v>0.88978999999999997</v>
        <stp/>
        <stp>##V3_BDPV12</stp>
        <stp>EURGBp Curncy</stp>
        <stp>PX_YEST_CLOSE</stp>
        <stp>[Crispin Spreadsheet.xlsx]OEI!R452C30</stp>
        <tr r="AD452" s="1"/>
      </tp>
      <tp>
        <v>0.88978999999999997</v>
        <stp/>
        <stp>##V3_BDPV12</stp>
        <stp>EURGBp Curncy</stp>
        <stp>PX_YEST_CLOSE</stp>
        <stp>[Crispin Spreadsheet.xlsx]OEI!R451C30</stp>
        <tr r="AD451" s="1"/>
      </tp>
      <tp>
        <v>0.88978999999999997</v>
        <stp/>
        <stp>##V3_BDPV12</stp>
        <stp>EURGBp Curncy</stp>
        <stp>PX_YEST_CLOSE</stp>
        <stp>[Crispin Spreadsheet.xlsx]OEI!R450C30</stp>
        <tr r="AD450" s="1"/>
      </tp>
      <tp>
        <v>0.88978999999999997</v>
        <stp/>
        <stp>##V3_BDPV12</stp>
        <stp>EURGBp Curncy</stp>
        <stp>PX_YEST_CLOSE</stp>
        <stp>[Crispin Spreadsheet.xlsx]OEI!R457C30</stp>
        <tr r="AD457" s="1"/>
      </tp>
      <tp>
        <v>0.88978999999999997</v>
        <stp/>
        <stp>##V3_BDPV12</stp>
        <stp>EURGBp Curncy</stp>
        <stp>PX_YEST_CLOSE</stp>
        <stp>[Crispin Spreadsheet.xlsx]OEI!R456C30</stp>
        <tr r="AD456" s="1"/>
      </tp>
      <tp>
        <v>0.88978999999999997</v>
        <stp/>
        <stp>##V3_BDPV12</stp>
        <stp>EURGBp Curncy</stp>
        <stp>PX_YEST_CLOSE</stp>
        <stp>[Crispin Spreadsheet.xlsx]OEI!R455C30</stp>
        <tr r="AD455" s="1"/>
      </tp>
      <tp>
        <v>0.88978999999999997</v>
        <stp/>
        <stp>##V3_BDPV12</stp>
        <stp>EURGBp Curncy</stp>
        <stp>PX_YEST_CLOSE</stp>
        <stp>[Crispin Spreadsheet.xlsx]OEI!R454C30</stp>
        <tr r="AD454" s="1"/>
      </tp>
      <tp>
        <v>0.88978999999999997</v>
        <stp/>
        <stp>##V3_BDPV12</stp>
        <stp>EURGBp Curncy</stp>
        <stp>PX_YEST_CLOSE</stp>
        <stp>[Crispin Spreadsheet.xlsx]OEI!R459C30</stp>
        <tr r="AD459" s="1"/>
      </tp>
      <tp>
        <v>0.88978999999999997</v>
        <stp/>
        <stp>##V3_BDPV12</stp>
        <stp>EURGBp Curncy</stp>
        <stp>PX_YEST_CLOSE</stp>
        <stp>[Crispin Spreadsheet.xlsx]OEI!R458C30</stp>
        <tr r="AD458" s="1"/>
      </tp>
      <tp>
        <v>0.88978999999999997</v>
        <stp/>
        <stp>##V3_BDPV12</stp>
        <stp>EURGBp Curncy</stp>
        <stp>PX_YEST_CLOSE</stp>
        <stp>[Crispin Spreadsheet.xlsx]OEI!R447C30</stp>
        <tr r="AD447" s="1"/>
      </tp>
      <tp>
        <v>0.88978999999999997</v>
        <stp/>
        <stp>##V3_BDPV12</stp>
        <stp>EURGBp Curncy</stp>
        <stp>PX_YEST_CLOSE</stp>
        <stp>[Crispin Spreadsheet.xlsx]OEI!R446C30</stp>
        <tr r="AD446" s="1"/>
      </tp>
      <tp>
        <v>0.88978999999999997</v>
        <stp/>
        <stp>##V3_BDPV12</stp>
        <stp>EURGBp Curncy</stp>
        <stp>PX_YEST_CLOSE</stp>
        <stp>[Crispin Spreadsheet.xlsx]OEI!R445C30</stp>
        <tr r="AD445" s="1"/>
      </tp>
      <tp>
        <v>0.88978999999999997</v>
        <stp/>
        <stp>##V3_BDPV12</stp>
        <stp>EURGBp Curncy</stp>
        <stp>PX_YEST_CLOSE</stp>
        <stp>[Crispin Spreadsheet.xlsx]OEI!R444C30</stp>
        <tr r="AD444" s="1"/>
      </tp>
      <tp>
        <v>0.88978999999999997</v>
        <stp/>
        <stp>##V3_BDPV12</stp>
        <stp>EURGBp Curncy</stp>
        <stp>PX_YEST_CLOSE</stp>
        <stp>[Crispin Spreadsheet.xlsx]OEI!R449C30</stp>
        <tr r="AD449" s="1"/>
      </tp>
      <tp>
        <v>0.88978999999999997</v>
        <stp/>
        <stp>##V3_BDPV12</stp>
        <stp>EURGBp Curncy</stp>
        <stp>PX_YEST_CLOSE</stp>
        <stp>[Crispin Spreadsheet.xlsx]OEI!R448C30</stp>
        <tr r="AD448" s="1"/>
      </tp>
      <tp>
        <v>0.88978999999999997</v>
        <stp/>
        <stp>##V3_BDPV12</stp>
        <stp>EURGBP Curncy</stp>
        <stp>PX_YEST_CLOSE</stp>
        <stp>[Crispin Spreadsheet.xlsx]OEI!R443C30</stp>
        <tr r="AD443" s="1"/>
      </tp>
      <tp>
        <v>0.88978999999999997</v>
        <stp/>
        <stp>##V3_BDPV12</stp>
        <stp>EURGBP Curncy</stp>
        <stp>PX_YEST_CLOSE</stp>
        <stp>[Crispin Spreadsheet.xlsx]OEI!R442C30</stp>
        <tr r="AD442" s="1"/>
      </tp>
      <tp>
        <v>1</v>
        <stp/>
        <stp>##V3_BDPV12</stp>
        <stp>EURGBP Curncy</stp>
        <stp>QUOTE_FACTOR</stp>
        <stp>[Crispin Spreadsheet.xlsx]SWAN!R86C12</stp>
        <tr r="L86" s="3"/>
      </tp>
      <tp>
        <v>0.88978999999999997</v>
        <stp/>
        <stp>##V3_BDPV12</stp>
        <stp>EURGBP Curncy</stp>
        <stp>PX_YEST_CLOSE</stp>
        <stp>[Crispin Spreadsheet.xlsx]OEI!R354C30</stp>
        <tr r="AD354" s="1"/>
      </tp>
      <tp>
        <v>1.0833999999999999</v>
        <stp/>
        <stp>##V3_BDPV12</stp>
        <stp>EURCHF Curncy</stp>
        <stp>PX_YEST_CLOSE</stp>
        <stp>[Crispin Spreadsheet.xlsx]OEI!R415C30</stp>
        <tr r="AD415" s="1"/>
      </tp>
      <tp>
        <v>1.0833999999999999</v>
        <stp/>
        <stp>##V3_BDPV12</stp>
        <stp>EURCHF Curncy</stp>
        <stp>PX_YEST_CLOSE</stp>
        <stp>[Crispin Spreadsheet.xlsx]OEI!R414C30</stp>
        <tr r="AD414" s="1"/>
      </tp>
      <tp>
        <v>1.0833999999999999</v>
        <stp/>
        <stp>##V3_BDPV12</stp>
        <stp>EURCHF Curncy</stp>
        <stp>PX_YEST_CLOSE</stp>
        <stp>[Crispin Spreadsheet.xlsx]OEI!R417C30</stp>
        <tr r="AD417" s="1"/>
      </tp>
      <tp>
        <v>1.0833999999999999</v>
        <stp/>
        <stp>##V3_BDPV12</stp>
        <stp>EURCHF Curncy</stp>
        <stp>PX_YEST_CLOSE</stp>
        <stp>[Crispin Spreadsheet.xlsx]OEI!R416C30</stp>
        <tr r="AD416" s="1"/>
      </tp>
      <tp>
        <v>1.0833999999999999</v>
        <stp/>
        <stp>##V3_BDPV12</stp>
        <stp>EURCHF Curncy</stp>
        <stp>PX_YEST_CLOSE</stp>
        <stp>[Crispin Spreadsheet.xlsx]OEI!R413C30</stp>
        <tr r="AD413" s="1"/>
      </tp>
      <tp>
        <v>1.0833999999999999</v>
        <stp/>
        <stp>##V3_BDPV12</stp>
        <stp>EURCHF Curncy</stp>
        <stp>PX_YEST_CLOSE</stp>
        <stp>[Crispin Spreadsheet.xlsx]OEI!R412C30</stp>
        <tr r="AD412" s="1"/>
      </tp>
      <tp>
        <v>1.0833999999999999</v>
        <stp/>
        <stp>##V3_BDPV12</stp>
        <stp>EURCHF Curncy</stp>
        <stp>PX_YEST_CLOSE</stp>
        <stp>[Crispin Spreadsheet.xlsx]OEI!R419C30</stp>
        <tr r="AD419" s="1"/>
      </tp>
      <tp>
        <v>1.0833999999999999</v>
        <stp/>
        <stp>##V3_BDPV12</stp>
        <stp>EURCHF Curncy</stp>
        <stp>PX_YEST_CLOSE</stp>
        <stp>[Crispin Spreadsheet.xlsx]OEI!R418C30</stp>
        <tr r="AD418" s="1"/>
      </tp>
      <tp>
        <v>1.0833999999999999</v>
        <stp/>
        <stp>##V3_BDPV12</stp>
        <stp>EURCHF Curncy</stp>
        <stp>PX_YEST_CLOSE</stp>
        <stp>[Crispin Spreadsheet.xlsx]OEI!R435C30</stp>
        <tr r="AD435" s="1"/>
      </tp>
      <tp>
        <v>1.0833999999999999</v>
        <stp/>
        <stp>##V3_BDPV12</stp>
        <stp>EURCHF Curncy</stp>
        <stp>PX_YEST_CLOSE</stp>
        <stp>[Crispin Spreadsheet.xlsx]OEI!R434C30</stp>
        <tr r="AD434" s="1"/>
      </tp>
      <tp>
        <v>1.0833999999999999</v>
        <stp/>
        <stp>##V3_BDPV12</stp>
        <stp>EURCHF Curncy</stp>
        <stp>PX_YEST_CLOSE</stp>
        <stp>[Crispin Spreadsheet.xlsx]OEI!R436C30</stp>
        <tr r="AD436" s="1"/>
      </tp>
      <tp>
        <v>1.0833999999999999</v>
        <stp/>
        <stp>##V3_BDPV12</stp>
        <stp>EURCHF Curncy</stp>
        <stp>PX_YEST_CLOSE</stp>
        <stp>[Crispin Spreadsheet.xlsx]OEI!R431C30</stp>
        <tr r="AD431" s="1"/>
      </tp>
      <tp>
        <v>1.0833999999999999</v>
        <stp/>
        <stp>##V3_BDPV12</stp>
        <stp>EURCHF Curncy</stp>
        <stp>PX_YEST_CLOSE</stp>
        <stp>[Crispin Spreadsheet.xlsx]OEI!R430C30</stp>
        <tr r="AD430" s="1"/>
      </tp>
      <tp>
        <v>1.0833999999999999</v>
        <stp/>
        <stp>##V3_BDPV12</stp>
        <stp>EURCHF Curncy</stp>
        <stp>PX_YEST_CLOSE</stp>
        <stp>[Crispin Spreadsheet.xlsx]OEI!R433C30</stp>
        <tr r="AD433" s="1"/>
      </tp>
      <tp>
        <v>1.0833999999999999</v>
        <stp/>
        <stp>##V3_BDPV12</stp>
        <stp>EURCHF Curncy</stp>
        <stp>PX_YEST_CLOSE</stp>
        <stp>[Crispin Spreadsheet.xlsx]OEI!R432C30</stp>
        <tr r="AD432" s="1"/>
      </tp>
      <tp>
        <v>1.0833999999999999</v>
        <stp/>
        <stp>##V3_BDPV12</stp>
        <stp>EURCHF Curncy</stp>
        <stp>PX_YEST_CLOSE</stp>
        <stp>[Crispin Spreadsheet.xlsx]OEI!R425C30</stp>
        <tr r="AD425" s="1"/>
      </tp>
      <tp>
        <v>1.0833999999999999</v>
        <stp/>
        <stp>##V3_BDPV12</stp>
        <stp>EURCHF Curncy</stp>
        <stp>PX_YEST_CLOSE</stp>
        <stp>[Crispin Spreadsheet.xlsx]OEI!R424C30</stp>
        <tr r="AD424" s="1"/>
      </tp>
      <tp>
        <v>1.0833999999999999</v>
        <stp/>
        <stp>##V3_BDPV12</stp>
        <stp>EURCHF Curncy</stp>
        <stp>PX_YEST_CLOSE</stp>
        <stp>[Crispin Spreadsheet.xlsx]OEI!R427C30</stp>
        <tr r="AD427" s="1"/>
      </tp>
      <tp>
        <v>1.0833999999999999</v>
        <stp/>
        <stp>##V3_BDPV12</stp>
        <stp>EURCHF Curncy</stp>
        <stp>PX_YEST_CLOSE</stp>
        <stp>[Crispin Spreadsheet.xlsx]OEI!R426C30</stp>
        <tr r="AD426" s="1"/>
      </tp>
      <tp>
        <v>1.0833999999999999</v>
        <stp/>
        <stp>##V3_BDPV12</stp>
        <stp>EURCHF Curncy</stp>
        <stp>PX_YEST_CLOSE</stp>
        <stp>[Crispin Spreadsheet.xlsx]OEI!R421C30</stp>
        <tr r="AD421" s="1"/>
      </tp>
      <tp>
        <v>1.0833999999999999</v>
        <stp/>
        <stp>##V3_BDPV12</stp>
        <stp>EURCHF Curncy</stp>
        <stp>PX_YEST_CLOSE</stp>
        <stp>[Crispin Spreadsheet.xlsx]OEI!R420C30</stp>
        <tr r="AD420" s="1"/>
      </tp>
      <tp>
        <v>1.0833999999999999</v>
        <stp/>
        <stp>##V3_BDPV12</stp>
        <stp>EURCHF Curncy</stp>
        <stp>PX_YEST_CLOSE</stp>
        <stp>[Crispin Spreadsheet.xlsx]OEI!R423C30</stp>
        <tr r="AD423" s="1"/>
      </tp>
      <tp>
        <v>1.0833999999999999</v>
        <stp/>
        <stp>##V3_BDPV12</stp>
        <stp>EURCHF Curncy</stp>
        <stp>PX_YEST_CLOSE</stp>
        <stp>[Crispin Spreadsheet.xlsx]OEI!R422C30</stp>
        <tr r="AD422" s="1"/>
      </tp>
      <tp>
        <v>1.0833999999999999</v>
        <stp/>
        <stp>##V3_BDPV12</stp>
        <stp>EURCHF Curncy</stp>
        <stp>PX_YEST_CLOSE</stp>
        <stp>[Crispin Spreadsheet.xlsx]OEI!R429C30</stp>
        <tr r="AD429" s="1"/>
      </tp>
      <tp>
        <v>1.0833999999999999</v>
        <stp/>
        <stp>##V3_BDPV12</stp>
        <stp>EURCHF Curncy</stp>
        <stp>PX_YEST_CLOSE</stp>
        <stp>[Crispin Spreadsheet.xlsx]OEI!R428C30</stp>
        <tr r="AD428" s="1"/>
      </tp>
      <tp t="s">
        <v>EUR</v>
        <stp/>
        <stp>##V3_BDPV12</stp>
        <stp>DG FP Equity</stp>
        <stp>CRNCY</stp>
        <stp>[Crispin Spreadsheet.xlsx]SWAN!R31C4</stp>
        <tr r="D31" s="3"/>
      </tp>
      <tp>
        <v>1.5465100000000001</v>
        <stp/>
        <stp>##V3_BDPV12</stp>
        <stp>EURCAD Curncy</stp>
        <stp>PX_YEST_CLOSE</stp>
        <stp>[Crispin Spreadsheet.xlsx]SWAN!R178C30</stp>
        <tr r="AD178" s="3"/>
      </tp>
      <tp>
        <v>245.81</v>
        <stp/>
        <stp>##V3_BDPV12</stp>
        <stp>EL US Equity</stp>
        <stp>LAST_PRICE</stp>
        <stp>[Crispin Spreadsheet.xlsx]OEI!R701C7</stp>
        <tr r="G701" s="1"/>
      </tp>
      <tp>
        <v>275.7</v>
        <stp/>
        <stp>##V3_BDPV12</stp>
        <stp>JM SS Equity</stp>
        <stp>LAST_PRICE</stp>
        <stp>[Crispin Spreadsheet.xlsx]OEI!R400C7</stp>
        <tr r="G400" s="1"/>
      </tp>
      <tp t="s">
        <v>USD</v>
        <stp/>
        <stp>##V3_BDPV12</stp>
        <stp>NFLX US Equity</stp>
        <stp>CRNCY</stp>
        <stp>[Crispin Spreadsheet.xlsx]SWAN!R139C4</stp>
        <tr r="D139" s="3"/>
      </tp>
      <tp t="s">
        <v>EUR</v>
        <stp/>
        <stp>##V3_BDPV12</stp>
        <stp>FCA IM Equity</stp>
        <stp>CRNCY</stp>
        <stp>[Crispin Spreadsheet.xlsx]SWAN!R46C4</stp>
        <tr r="D46" s="3"/>
      </tp>
      <tp t="s">
        <v>GBp</v>
        <stp/>
        <stp>##V3_BDPV12</stp>
        <stp>MKS LN Equity</stp>
        <stp>CRNCY</stp>
        <stp>[Crispin Spreadsheet.xlsx]ALEG!R54C4</stp>
        <tr r="D54" s="5"/>
      </tp>
      <tp>
        <v>14.12</v>
        <stp/>
        <stp>##V3_BDPV12</stp>
        <stp>PDG LN Equity</stp>
        <stp>PX_YEST_CLOSE</stp>
        <stp>[Crispin Spreadsheet.xlsx]SWAN!R111C6</stp>
        <tr r="F111" s="3"/>
      </tp>
      <tp>
        <v>748.5</v>
        <stp/>
        <stp>##V3_BDPV12</stp>
        <stp>LRE LN Equity</stp>
        <stp>PX_YEST_CLOSE</stp>
        <stp>[Crispin Spreadsheet.xlsx]SWAN!R103C6</stp>
        <tr r="F103" s="3"/>
      </tp>
      <tp>
        <v>1</v>
        <stp/>
        <stp>##V3_BDPV12</stp>
        <stp>EURAUD Curncy</stp>
        <stp>QUOTE_FACTOR</stp>
        <stp>[Crispin Spreadsheet.xlsx]SWAN!R6C12</stp>
        <tr r="L6" s="3"/>
      </tp>
      <tp>
        <v>1</v>
        <stp/>
        <stp>##V3_BDPV12</stp>
        <stp>EURAUD Curncy</stp>
        <stp>QUOTE_FACTOR</stp>
        <stp>[Crispin Spreadsheet.xlsx]SWAN!R7C12</stp>
        <tr r="L7" s="3"/>
      </tp>
      <tp>
        <v>1</v>
        <stp/>
        <stp>##V3_BDPV12</stp>
        <stp>EURAUD Curncy</stp>
        <stp>QUOTE_FACTOR</stp>
        <stp>[Crispin Spreadsheet.xlsx]SWAN!R8C12</stp>
        <tr r="L8" s="3"/>
      </tp>
      <tp t="s">
        <v>GBp</v>
        <stp/>
        <stp>##V3_BDPV12</stp>
        <stp>VOD LN Equity</stp>
        <stp>CRNCY</stp>
        <stp>[Crispin Spreadsheet.xlsx]FDXC!R64C4</stp>
        <tr r="D64" s="8"/>
      </tp>
      <tp t="s">
        <v>USD</v>
        <stp/>
        <stp>##V3_BDPV12</stp>
        <stp>VSAT US Equity</stp>
        <stp>CRNCY</stp>
        <stp>[Crispin Spreadsheet.xlsx]SWAN!R145C4</stp>
        <tr r="D145" s="3"/>
      </tp>
      <tp>
        <v>56</v>
        <stp/>
        <stp>##V3_BDPV12</stp>
        <stp>JSE LN Equity</stp>
        <stp>PX_YEST_CLOSE</stp>
        <stp>[Crispin Spreadsheet.xlsx]ALEG!R52C6</stp>
        <tr r="F52" s="5"/>
      </tp>
      <tp>
        <v>151.4</v>
        <stp/>
        <stp>##V3_BDPV12</stp>
        <stp>IKA Comdty</stp>
        <stp>LAST_PRICE</stp>
        <stp>[Crispin Spreadsheet.xlsx]OEI!R826C7</stp>
        <tr r="G826" s="1"/>
      </tp>
      <tp t="s">
        <v>USD</v>
        <stp/>
        <stp>##V3_BDPV12</stp>
        <stp>SNE US Equity</stp>
        <stp>CRNCY</stp>
        <stp>[Crispin Spreadsheet.xlsx]OPUS!R78C4</stp>
        <tr r="D78" s="6"/>
      </tp>
      <tp t="s">
        <v>GBp</v>
        <stp/>
        <stp>##V3_BDPV12</stp>
        <stp>PLUS LN Equity</stp>
        <stp>CRNCY</stp>
        <stp>[Crispin Spreadsheet.xlsx]SWAN!R112C4</stp>
        <tr r="D112" s="3"/>
      </tp>
      <tp t="s">
        <v>GBp</v>
        <stp/>
        <stp>##V3_BDPV12</stp>
        <stp>DC/ LN Equity</stp>
        <stp>CRNCY</stp>
        <stp>[Crispin Spreadsheet.xlsx]FDXC!R48C4</stp>
        <tr r="D48" s="8"/>
      </tp>
      <tp>
        <v>2.19</v>
        <stp/>
        <stp>##V3_BDPV12</stp>
        <stp>SDRL NO Equity</stp>
        <stp>LAST_PRICE</stp>
        <stp>[Crispin Spreadsheet.xlsx]OPE!R31C7</stp>
        <tr r="G31" s="7"/>
      </tp>
      <tp>
        <v>4.25</v>
        <stp/>
        <stp>##V3_BDPV12</stp>
        <stp>TSTR LN Equity</stp>
        <stp>LAST_PRICE</stp>
        <stp>[Crispin Spreadsheet.xlsx]OPE!R56C7</stp>
        <tr r="G56" s="7"/>
      </tp>
      <tp>
        <v>38.93</v>
        <stp/>
        <stp>##V3_BDPV12</stp>
        <stp>FL US Equity</stp>
        <stp>LAST_PRICE</stp>
        <stp>[Crispin Spreadsheet.xlsx]OEI!R710C7</stp>
        <tr r="G710" s="1"/>
      </tp>
      <tp>
        <v>28.61</v>
        <stp/>
        <stp>##V3_BDPV12</stp>
        <stp>ON US Equity</stp>
        <stp>LAST_PRICE</stp>
        <stp>[Crispin Spreadsheet.xlsx]OEI!R762C7</stp>
        <tr r="G762" s="1"/>
      </tp>
      <tp>
        <v>52.12</v>
        <stp/>
        <stp>##V3_BDPV12</stp>
        <stp>BN FP Equity</stp>
        <stp>LAST_PRICE</stp>
        <stp>[Crispin Spreadsheet.xlsx]OEI!R102C7</stp>
        <tr r="G102" s="1"/>
      </tp>
      <tp>
        <v>138.359375</v>
        <stp/>
        <stp>##V3_BDPV12</stp>
        <stp>TYA Comdty</stp>
        <stp>LAST_PRICE</stp>
        <stp>[Crispin Spreadsheet.xlsx]OEI!R827C7</stp>
        <tr r="G827" s="1"/>
      </tp>
      <tp>
        <v>124.22</v>
        <stp/>
        <stp>##V3_BDPV12</stp>
        <stp>EURJPY Curncy</stp>
        <stp>PX_YEST_CLOSE</stp>
        <stp>[Crispin Spreadsheet.xlsx]OPE!R23C26</stp>
        <tr r="Z23" s="7"/>
      </tp>
      <tp>
        <v>124.22</v>
        <stp/>
        <stp>##V3_BDPV12</stp>
        <stp>EURJPY Curncy</stp>
        <stp>PX_YEST_CLOSE</stp>
        <stp>[Crispin Spreadsheet.xlsx]OPE!R22C26</stp>
        <tr r="Z22" s="7"/>
      </tp>
      <tp>
        <v>1262.82</v>
        <stp/>
        <stp>##V3_BDPV12</stp>
        <stp>CMG US Equity</stp>
        <stp>PX_YEST_CLOSE</stp>
        <stp>[Crispin Spreadsheet.xlsx]SWAN!R130C6</stp>
        <tr r="F130" s="3"/>
      </tp>
      <tp t="s">
        <v>GBp</v>
        <stp/>
        <stp>##V3_BDPV12</stp>
        <stp>EMG LN Equity</stp>
        <stp>CRNCY</stp>
        <stp>[Crispin Spreadsheet.xlsx]ALEG!R53C4</stp>
        <tr r="D53" s="5"/>
      </tp>
      <tp t="s">
        <v>ZAr</v>
        <stp/>
        <stp>##V3_BDPV12</stp>
        <stp>ANG SJ Equity</stp>
        <stp>CRNCY</stp>
        <stp>[Crispin Spreadsheet.xlsx]ALEG!R34C4</stp>
        <tr r="D34" s="5"/>
      </tp>
      <tp t="s">
        <v>GBp</v>
        <stp/>
        <stp>##V3_BDPV12</stp>
        <stp>SPI LN Equity</stp>
        <stp>CRNCY</stp>
        <stp>[Crispin Spreadsheet.xlsx]SWAN!R117C4</stp>
        <tr r="D117" s="3"/>
      </tp>
      <tp t="s">
        <v>USD</v>
        <stp/>
        <stp>##V3_BDPV12</stp>
        <stp>SNAP US Equity</stp>
        <stp>CRNCY</stp>
        <stp>[Crispin Spreadsheet.xlsx]SWAN!R140C4</stp>
        <tr r="D140" s="3"/>
      </tp>
      <tp t="s">
        <v>GBp</v>
        <stp/>
        <stp>##V3_BDPV12</stp>
        <stp>JSE LN Equity</stp>
        <stp>CRNCY</stp>
        <stp>[Crispin Spreadsheet.xlsx]OPUS!R59C4</stp>
        <tr r="D59" s="6"/>
      </tp>
      <tp>
        <v>70.05</v>
        <stp/>
        <stp>##V3_BDPV12</stp>
        <stp>KSP ID Equity</stp>
        <stp>PX_YEST_CLOSE</stp>
        <stp>[Crispin Spreadsheet.xlsx]SWAN!R40C6</stp>
        <tr r="F40" s="3"/>
      </tp>
      <tp>
        <v>91.828999999999994</v>
        <stp/>
        <stp>##V3_BDPV12</stp>
        <stp>JP1400091G59 Govt</stp>
        <stp>LAST_PRICE</stp>
        <stp>[Crispin Spreadsheet.xlsx]OEI!R842C7</stp>
        <tr r="G842" s="1"/>
      </tp>
      <tp>
        <v>68.88</v>
        <stp/>
        <stp>##V3_BDPV12</stp>
        <stp>KNEBV FH Equity</stp>
        <stp>LAST_PRICE</stp>
        <stp>[Crispin Spreadsheet.xlsx]OEI!R74C7</stp>
        <tr r="G74" s="1"/>
      </tp>
      <tp>
        <v>903.8</v>
        <stp/>
        <stp>##V3_BDPV12</stp>
        <stp>COLOB DC Equity</stp>
        <stp>LAST_PRICE</stp>
        <stp>[Crispin Spreadsheet.xlsx]OEI!R62C7</stp>
        <tr r="G62" s="1"/>
      </tp>
      <tp t="s">
        <v>EUR</v>
        <stp/>
        <stp>##V3_BDPV12</stp>
        <stp>BB FP Equity</stp>
        <stp>CRNCY</stp>
        <stp>[Crispin Spreadsheet.xlsx]SWAN!R29C4</stp>
        <tr r="D29" s="3"/>
      </tp>
      <tp t="s">
        <v>EUR</v>
        <stp/>
        <stp>##V3_BDPV12</stp>
        <stp>ERF FP Equity</stp>
        <stp>CRNCY</stp>
        <stp>[Crispin Spreadsheet.xlsx]SWAN!R28C4</stp>
        <tr r="D28" s="3"/>
      </tp>
      <tp>
        <v>168.66</v>
        <stp/>
        <stp>##V3_BDPV12</stp>
        <stp>GBS LN Equity</stp>
        <stp>PX_YEST_CLOSE</stp>
        <stp>[Crispin Spreadsheet.xlsx]OPUS!R55C6</stp>
        <tr r="F55" s="6"/>
      </tp>
      <tp t="s">
        <v>USD</v>
        <stp/>
        <stp>##V3_BDPV12</stp>
        <stp>TCS LI Equity</stp>
        <stp>CRNCY</stp>
        <stp>[Crispin Spreadsheet.xlsx]ALEG!R59C4</stp>
        <tr r="D59" s="5"/>
      </tp>
      <tp>
        <v>173.18</v>
        <stp/>
        <stp>##V3_BDPV12</stp>
        <stp>CME US Equity</stp>
        <stp>PX_YEST_CLOSE</stp>
        <stp>[Crispin Spreadsheet.xlsx]SWAN!R131C6</stp>
        <tr r="F131" s="3"/>
      </tp>
      <tp>
        <v>299.39999999999998</v>
        <stp/>
        <stp>##V3_BDPV12</stp>
        <stp>PFG LN Equity</stp>
        <stp>PX_YEST_CLOSE</stp>
        <stp>[Crispin Spreadsheet.xlsx]SWAN!R113C6</stp>
        <tr r="F113" s="3"/>
      </tp>
      <tp>
        <v>56</v>
        <stp/>
        <stp>##V3_BDPV12</stp>
        <stp>JSE LN Equity</stp>
        <stp>PX_YEST_CLOSE</stp>
        <stp>[Crispin Spreadsheet.xlsx]SWAN!R101C6</stp>
        <tr r="F101" s="3"/>
      </tp>
      <tp>
        <v>90.8</v>
        <stp/>
        <stp>##V3_BDPV12</stp>
        <stp>SNE US Equity</stp>
        <stp>PX_YEST_CLOSE</stp>
        <stp>[Crispin Spreadsheet.xlsx]SWAN!R141C6</stp>
        <tr r="F141" s="3"/>
      </tp>
      <tp>
        <v>4.5</v>
        <stp/>
        <stp>##V3_BDPV12</stp>
        <stp>TSTR LN Equity</stp>
        <stp>PX_YEST_CLOSE</stp>
        <stp>[Crispin Spreadsheet.xlsx]SWAN!R118C6</stp>
        <tr r="F118" s="3"/>
      </tp>
      <tp t="s">
        <v>GBp</v>
        <stp/>
        <stp>##V3_BDPV12</stp>
        <stp>VOD LN Equity</stp>
        <stp>CRNCY</stp>
        <stp>[Crispin Spreadsheet.xlsx]ALEG!R62C4</stp>
        <tr r="D62" s="5"/>
      </tp>
      <tp t="s">
        <v>EUR</v>
        <stp/>
        <stp>##V3_BDPV12</stp>
        <stp>SKG ID Equity</stp>
        <stp>CRNCY</stp>
        <stp>[Crispin Spreadsheet.xlsx]FDXC!R18C4</stp>
        <tr r="D18" s="8"/>
      </tp>
      <tp>
        <v>14.12</v>
        <stp/>
        <stp>##V3_BDPV12</stp>
        <stp>PDG LN Equity</stp>
        <stp>PX_YEST_CLOSE</stp>
        <stp>[Crispin Spreadsheet.xlsx]OPUS!R63C6</stp>
        <tr r="F63" s="6"/>
      </tp>
      <tp>
        <v>45.08</v>
        <stp/>
        <stp>##V3_BDPV12</stp>
        <stp>CLA Comdty</stp>
        <stp>LAST_PRICE</stp>
        <stp>[Crispin Spreadsheet.xlsx]OEI!R834C7</stp>
        <tr r="G834" s="1"/>
      </tp>
      <tp>
        <v>90.8</v>
        <stp/>
        <stp>##V3_BDPV12</stp>
        <stp>SNE US Equity</stp>
        <stp>PX_YEST_CLOSE</stp>
        <stp>[Crispin Spreadsheet.xlsx]ALEG!R70C6</stp>
        <tr r="F70" s="5"/>
      </tp>
      <tp t="s">
        <v>GBp</v>
        <stp/>
        <stp>##V3_BDPV12</stp>
        <stp>OBD LN Equity</stp>
        <stp>CRNCY</stp>
        <stp>[Crispin Spreadsheet.xlsx]SWAN!R109C4</stp>
        <tr r="D109" s="3"/>
      </tp>
      <tp>
        <v>62.47</v>
        <stp/>
        <stp>##V3_BDPV12</stp>
        <stp>K US Equity</stp>
        <stp>LAST_PRICE</stp>
        <stp>[Crispin Spreadsheet.xlsx]SWAN!R137C7</stp>
        <tr r="G137" s="3"/>
      </tp>
      <tp t="s">
        <v>USD</v>
        <stp/>
        <stp>##V3_BDPV12</stp>
        <stp>PHAU LN Equity</stp>
        <stp>CRNCY</stp>
        <stp>[Crispin Spreadsheet.xlsx]SWAN!R156C4</stp>
        <tr r="D156" s="3"/>
      </tp>
      <tp>
        <v>152.19</v>
        <stp/>
        <stp>##V3_BDPV12</stp>
        <stp>JBA Comdty</stp>
        <stp>LAST_PRICE</stp>
        <stp>[Crispin Spreadsheet.xlsx]OEI!R824C7</stp>
        <tr r="G824" s="1"/>
      </tp>
      <tp>
        <v>15.09</v>
        <stp/>
        <stp>##V3_BDPV12</stp>
        <stp>SBA Comdty</stp>
        <stp>LAST_PRICE</stp>
        <stp>[Crispin Spreadsheet.xlsx]OEI!R835C7</stp>
        <tr r="G835" s="1"/>
      </tp>
      <tp>
        <v>175.4</v>
        <stp/>
        <stp>##V3_BDPV12</stp>
        <stp>RXA Comdty</stp>
        <stp>LAST_PRICE</stp>
        <stp>[Crispin Spreadsheet.xlsx]OEI!R825C7</stp>
        <tr r="G825" s="1"/>
      </tp>
      <tp>
        <v>4869</v>
        <stp/>
        <stp>##V3_BDPV12</stp>
        <stp>SSW SJ Equity</stp>
        <stp>PX_YEST_CLOSE</stp>
        <stp>[Crispin Spreadsheet.xlsx]ALEG!R35C6</stp>
        <tr r="F35" s="5"/>
      </tp>
      <tp>
        <v>125.32</v>
        <stp/>
        <stp>##V3_BDPV12</stp>
        <stp>VOD LN Equity</stp>
        <stp>PX_YEST_CLOSE</stp>
        <stp>[Crispin Spreadsheet.xlsx]SWAN!R121C6</stp>
        <tr r="F121" s="3"/>
      </tp>
      <tp>
        <v>63</v>
        <stp/>
        <stp>##V3_BDPV12</stp>
        <stp>IQE LN Equity</stp>
        <stp>PX_YEST_CLOSE</stp>
        <stp>[Crispin Spreadsheet.xlsx]SWAN!R100C6</stp>
        <tr r="F100" s="3"/>
      </tp>
      <tp>
        <v>131.51</v>
        <stp/>
        <stp>##V3_BDPV12</stp>
        <stp>TIF US Equity</stp>
        <stp>PX_YEST_CLOSE</stp>
        <stp>[Crispin Spreadsheet.xlsx]SWAN!R143C6</stp>
        <tr r="F143" s="3"/>
      </tp>
      <tp t="s">
        <v>GBp</v>
        <stp/>
        <stp>##V3_BDPV12</stp>
        <stp>IMM LN Equity</stp>
        <stp>CRNCY</stp>
        <stp>[Crispin Spreadsheet.xlsx]SWAN!R98C4</stp>
        <tr r="D98" s="3"/>
      </tp>
      <tp>
        <v>7.2329999999999997</v>
        <stp/>
        <stp>##V3_BDPV12</stp>
        <stp>US74153QAH56 Corp</stp>
        <stp>LAST_PRICE</stp>
        <stp>[Crispin Spreadsheet.xlsx]OEI!R355C7</stp>
        <tr r="G355" s="1"/>
      </tp>
      <tp>
        <v>6.98</v>
        <stp/>
        <stp>##V3_BDPV12</stp>
        <stp>KGC US Equity</stp>
        <stp>PX_YEST_CLOSE</stp>
        <stp>[Crispin Spreadsheet.xlsx]ALEG!R68C6</stp>
        <tr r="F68" s="5"/>
      </tp>
      <tp t="s">
        <v>EUR</v>
        <stp/>
        <stp>##V3_BDPV12</stp>
        <stp>CFA Index</stp>
        <stp>CRNCY</stp>
        <stp>[Crispin Spreadsheet.xlsx]OEI!R84C4</stp>
        <tr r="D84" s="1"/>
      </tp>
      <tp>
        <v>0.88978999999999997</v>
        <stp/>
        <stp>##V3_BDPV12</stp>
        <stp>EURGBp Curncy</stp>
        <stp>PX_YEST_CLOSE</stp>
        <stp>[Crispin Spreadsheet.xlsx]SWAN!R159C30</stp>
        <tr r="AD159" s="3"/>
      </tp>
      <tp>
        <v>0.88978999999999997</v>
        <stp/>
        <stp>##V3_BDPV12</stp>
        <stp>EURGBp Curncy</stp>
        <stp>PX_YEST_CLOSE</stp>
        <stp>[Crispin Spreadsheet.xlsx]SWAN!R158C30</stp>
        <tr r="AD158" s="3"/>
      </tp>
      <tp>
        <v>0.88978999999999997</v>
        <stp/>
        <stp>##V3_BDPV12</stp>
        <stp>EURGBp Curncy</stp>
        <stp>PX_YEST_CLOSE</stp>
        <stp>[Crispin Spreadsheet.xlsx]SWAN!R157C30</stp>
        <tr r="AD157" s="3"/>
      </tp>
      <tp>
        <v>0.88978999999999997</v>
        <stp/>
        <stp>##V3_BDPV12</stp>
        <stp>EURGBp Curncy</stp>
        <stp>PX_YEST_CLOSE</stp>
        <stp>[Crispin Spreadsheet.xlsx]SWAN!R162C30</stp>
        <tr r="AD162" s="3"/>
      </tp>
      <tp>
        <v>0.88978999999999997</v>
        <stp/>
        <stp>##V3_BDPV12</stp>
        <stp>EURGBp Curncy</stp>
        <stp>PX_YEST_CLOSE</stp>
        <stp>[Crispin Spreadsheet.xlsx]SWAN!R161C30</stp>
        <tr r="AD161" s="3"/>
      </tp>
      <tp>
        <v>0.88978999999999997</v>
        <stp/>
        <stp>##V3_BDPV12</stp>
        <stp>EURGBp Curncy</stp>
        <stp>PX_YEST_CLOSE</stp>
        <stp>[Crispin Spreadsheet.xlsx]SWAN!R160C30</stp>
        <tr r="AD160" s="3"/>
      </tp>
      <tp>
        <v>0.88978999999999997</v>
        <stp/>
        <stp>##V3_BDPV12</stp>
        <stp>EURGBp Curncy</stp>
        <stp>PX_YEST_CLOSE</stp>
        <stp>[Crispin Spreadsheet.xlsx]SWAN!R109C30</stp>
        <tr r="AD109" s="3"/>
      </tp>
      <tp>
        <v>0.88978999999999997</v>
        <stp/>
        <stp>##V3_BDPV12</stp>
        <stp>EURGBp Curncy</stp>
        <stp>PX_YEST_CLOSE</stp>
        <stp>[Crispin Spreadsheet.xlsx]SWAN!R108C30</stp>
        <tr r="AD108" s="3"/>
      </tp>
      <tp>
        <v>0.88978999999999997</v>
        <stp/>
        <stp>##V3_BDPV12</stp>
        <stp>EURGBp Curncy</stp>
        <stp>PX_YEST_CLOSE</stp>
        <stp>[Crispin Spreadsheet.xlsx]SWAN!R103C30</stp>
        <tr r="AD103" s="3"/>
      </tp>
      <tp>
        <v>0.88978999999999997</v>
        <stp/>
        <stp>##V3_BDPV12</stp>
        <stp>EURGBp Curncy</stp>
        <stp>PX_YEST_CLOSE</stp>
        <stp>[Crispin Spreadsheet.xlsx]SWAN!R102C30</stp>
        <tr r="AD102" s="3"/>
      </tp>
      <tp>
        <v>0.88978999999999997</v>
        <stp/>
        <stp>##V3_BDPV12</stp>
        <stp>EURGBp Curncy</stp>
        <stp>PX_YEST_CLOSE</stp>
        <stp>[Crispin Spreadsheet.xlsx]SWAN!R101C30</stp>
        <tr r="AD101" s="3"/>
      </tp>
      <tp>
        <v>0.88978999999999997</v>
        <stp/>
        <stp>##V3_BDPV12</stp>
        <stp>EURGBp Curncy</stp>
        <stp>PX_YEST_CLOSE</stp>
        <stp>[Crispin Spreadsheet.xlsx]SWAN!R100C30</stp>
        <tr r="AD100" s="3"/>
      </tp>
      <tp>
        <v>0.88978999999999997</v>
        <stp/>
        <stp>##V3_BDPV12</stp>
        <stp>EURGBp Curncy</stp>
        <stp>PX_YEST_CLOSE</stp>
        <stp>[Crispin Spreadsheet.xlsx]SWAN!R107C30</stp>
        <tr r="AD107" s="3"/>
      </tp>
      <tp>
        <v>0.88978999999999997</v>
        <stp/>
        <stp>##V3_BDPV12</stp>
        <stp>EURGBp Curncy</stp>
        <stp>PX_YEST_CLOSE</stp>
        <stp>[Crispin Spreadsheet.xlsx]SWAN!R106C30</stp>
        <tr r="AD106" s="3"/>
      </tp>
      <tp>
        <v>0.88978999999999997</v>
        <stp/>
        <stp>##V3_BDPV12</stp>
        <stp>EURGBp Curncy</stp>
        <stp>PX_YEST_CLOSE</stp>
        <stp>[Crispin Spreadsheet.xlsx]SWAN!R105C30</stp>
        <tr r="AD105" s="3"/>
      </tp>
      <tp>
        <v>0.88978999999999997</v>
        <stp/>
        <stp>##V3_BDPV12</stp>
        <stp>EURGBp Curncy</stp>
        <stp>PX_YEST_CLOSE</stp>
        <stp>[Crispin Spreadsheet.xlsx]SWAN!R104C30</stp>
        <tr r="AD104" s="3"/>
      </tp>
      <tp>
        <v>0.88978999999999997</v>
        <stp/>
        <stp>##V3_BDPV12</stp>
        <stp>EURGBp Curncy</stp>
        <stp>PX_YEST_CLOSE</stp>
        <stp>[Crispin Spreadsheet.xlsx]SWAN!R119C30</stp>
        <tr r="AD119" s="3"/>
      </tp>
      <tp>
        <v>0.88978999999999997</v>
        <stp/>
        <stp>##V3_BDPV12</stp>
        <stp>EURGBp Curncy</stp>
        <stp>PX_YEST_CLOSE</stp>
        <stp>[Crispin Spreadsheet.xlsx]SWAN!R118C30</stp>
        <tr r="AD118" s="3"/>
      </tp>
      <tp>
        <v>0.88978999999999997</v>
        <stp/>
        <stp>##V3_BDPV12</stp>
        <stp>EURGBp Curncy</stp>
        <stp>PX_YEST_CLOSE</stp>
        <stp>[Crispin Spreadsheet.xlsx]SWAN!R113C30</stp>
        <tr r="AD113" s="3"/>
      </tp>
      <tp>
        <v>0.88978999999999997</v>
        <stp/>
        <stp>##V3_BDPV12</stp>
        <stp>EURGBp Curncy</stp>
        <stp>PX_YEST_CLOSE</stp>
        <stp>[Crispin Spreadsheet.xlsx]SWAN!R112C30</stp>
        <tr r="AD112" s="3"/>
      </tp>
      <tp>
        <v>0.88978999999999997</v>
        <stp/>
        <stp>##V3_BDPV12</stp>
        <stp>EURGBp Curncy</stp>
        <stp>PX_YEST_CLOSE</stp>
        <stp>[Crispin Spreadsheet.xlsx]SWAN!R111C30</stp>
        <tr r="AD111" s="3"/>
      </tp>
      <tp>
        <v>0.88978999999999997</v>
        <stp/>
        <stp>##V3_BDPV12</stp>
        <stp>EURGBp Curncy</stp>
        <stp>PX_YEST_CLOSE</stp>
        <stp>[Crispin Spreadsheet.xlsx]SWAN!R117C30</stp>
        <tr r="AD117" s="3"/>
      </tp>
      <tp>
        <v>0.88978999999999997</v>
        <stp/>
        <stp>##V3_BDPV12</stp>
        <stp>EURGBp Curncy</stp>
        <stp>PX_YEST_CLOSE</stp>
        <stp>[Crispin Spreadsheet.xlsx]SWAN!R115C30</stp>
        <tr r="AD115" s="3"/>
      </tp>
      <tp>
        <v>0.88978999999999997</v>
        <stp/>
        <stp>##V3_BDPV12</stp>
        <stp>EURGBp Curncy</stp>
        <stp>PX_YEST_CLOSE</stp>
        <stp>[Crispin Spreadsheet.xlsx]SWAN!R114C30</stp>
        <tr r="AD114" s="3"/>
      </tp>
      <tp>
        <v>0.88978999999999997</v>
        <stp/>
        <stp>##V3_BDPV12</stp>
        <stp>EURGBp Curncy</stp>
        <stp>PX_YEST_CLOSE</stp>
        <stp>[Crispin Spreadsheet.xlsx]SWAN!R121C30</stp>
        <tr r="AD121" s="3"/>
      </tp>
      <tp>
        <v>0.88978999999999997</v>
        <stp/>
        <stp>##V3_BDPV12</stp>
        <stp>EURGBp Curncy</stp>
        <stp>PX_YEST_CLOSE</stp>
        <stp>[Crispin Spreadsheet.xlsx]SWAN!R120C30</stp>
        <tr r="AD120" s="3"/>
      </tp>
      <tp>
        <v>0.88978999999999997</v>
        <stp/>
        <stp>##V3_BDPV12</stp>
        <stp>EURGBP Curncy</stp>
        <stp>PX_YEST_CLOSE</stp>
        <stp>[Crispin Spreadsheet.xlsx]SWAN!R168C30</stp>
        <tr r="AD168" s="3"/>
      </tp>
      <tp>
        <v>0.88978999999999997</v>
        <stp/>
        <stp>##V3_BDPV12</stp>
        <stp>EURGBP Curncy</stp>
        <stp>PX_YEST_CLOSE</stp>
        <stp>[Crispin Spreadsheet.xlsx]SWAN!R167C30</stp>
        <tr r="AD167" s="3"/>
      </tp>
      <tp>
        <v>0.88978999999999997</v>
        <stp/>
        <stp>##V3_BDPV12</stp>
        <stp>EURGBP Curncy</stp>
        <stp>PX_YEST_CLOSE</stp>
        <stp>[Crispin Spreadsheet.xlsx]SWAN!R166C30</stp>
        <tr r="AD166" s="3"/>
      </tp>
      <tp>
        <v>0.88978999999999997</v>
        <stp/>
        <stp>##V3_BDPV12</stp>
        <stp>EURGBP Curncy</stp>
        <stp>PX_YEST_CLOSE</stp>
        <stp>[Crispin Spreadsheet.xlsx]SWAN!R171C30</stp>
        <tr r="AD171" s="3"/>
      </tp>
      <tp>
        <v>0.88978999999999997</v>
        <stp/>
        <stp>##V3_BDPV12</stp>
        <stp>EURGBP Curncy</stp>
        <stp>PX_YEST_CLOSE</stp>
        <stp>[Crispin Spreadsheet.xlsx]SWAN!R176C30</stp>
        <tr r="AD176" s="3"/>
      </tp>
      <tp>
        <v>0.88978999999999997</v>
        <stp/>
        <stp>##V3_BDPV12</stp>
        <stp>EURGBP Curncy</stp>
        <stp>PX_YEST_CLOSE</stp>
        <stp>[Crispin Spreadsheet.xlsx]SWAN!R110C30</stp>
        <tr r="AD110" s="3"/>
      </tp>
      <tp>
        <v>342.39</v>
        <stp/>
        <stp>##V3_BDPV12</stp>
        <stp>MA US Equity</stp>
        <stp>LAST_PRICE</stp>
        <stp>[Crispin Spreadsheet.xlsx]OEI!R748C7</stp>
        <tr r="G748" s="1"/>
      </tp>
      <tp>
        <v>117.9</v>
        <stp/>
        <stp>##V3_BDPV12</stp>
        <stp>EL FP Equity</stp>
        <stp>LAST_PRICE</stp>
        <stp>[Crispin Spreadsheet.xlsx]OEI!R105C7</stp>
        <tr r="G105" s="1"/>
      </tp>
      <tp>
        <v>2.6349999999999998</v>
        <stp/>
        <stp>##V3_BDPV12</stp>
        <stp>KN FP Equity</stp>
        <stp>LAST_PRICE</stp>
        <stp>[Crispin Spreadsheet.xlsx]OEI!R117C7</stp>
        <tr r="G117" s="1"/>
      </tp>
      <tp>
        <v>80.459999999999994</v>
        <stp/>
        <stp>##V3_BDPV12</stp>
        <stp>HO FP Equity</stp>
        <stp>LAST_PRICE</stp>
        <stp>[Crispin Spreadsheet.xlsx]OEI!R136C7</stp>
        <tr r="G136" s="1"/>
      </tp>
      <tp t="s">
        <v>GBp</v>
        <stp/>
        <stp>##V3_BDPV12</stp>
        <stp>MKS LN Equity</stp>
        <stp>CRNCY</stp>
        <stp>[Crispin Spreadsheet.xlsx]FDXC!R54C4</stp>
        <tr r="D54" s="8"/>
      </tp>
      <tp>
        <v>961</v>
        <stp/>
        <stp>##V3_BDPV12</stp>
        <stp>PLA Comdty</stp>
        <stp>LAST_PRICE</stp>
        <stp>[Crispin Spreadsheet.xlsx]OEI!R832C7</stp>
        <tr r="G832" s="1"/>
      </tp>
      <tp t="s">
        <v>EUR</v>
        <stp/>
        <stp>##V3_BDPV12</stp>
        <stp>UMI BB Equity</stp>
        <stp>CRNCY</stp>
        <stp>[Crispin Spreadsheet.xlsx]SWAN!R13C4</stp>
        <tr r="D13" s="3"/>
      </tp>
      <tp>
        <v>1081</v>
        <stp/>
        <stp>##V3_BDPV12</stp>
        <stp>III LN Equity</stp>
        <stp>PX_YEST_CLOSE</stp>
        <stp>[Crispin Spreadsheet.xlsx]OPUS!R48C6</stp>
        <tr r="F48" s="6"/>
      </tp>
      <tp t="s">
        <v>USD</v>
        <stp/>
        <stp>##V3_BDPV12</stp>
        <stp>TIPS LN Equity</stp>
        <stp>CRNCY</stp>
        <stp>[Crispin Spreadsheet.xlsx]SWAN!R116C4</stp>
        <tr r="D116" s="3"/>
      </tp>
      <tp t="s">
        <v>USD</v>
        <stp/>
        <stp>##V3_BDPV12</stp>
        <stp>KGC US Equity</stp>
        <stp>CRNCY</stp>
        <stp>[Crispin Spreadsheet.xlsx]SWAN!R138C4</stp>
        <tr r="D138" s="3"/>
      </tp>
      <tp>
        <v>90.8</v>
        <stp/>
        <stp>##V3_BDPV12</stp>
        <stp>SNE US Equity</stp>
        <stp>PX_YEST_CLOSE</stp>
        <stp>[Crispin Spreadsheet.xlsx]FDXC!R72C6</stp>
        <tr r="F72" s="8"/>
      </tp>
      <tp>
        <v>56</v>
        <stp/>
        <stp>##V3_BDPV12</stp>
        <stp>JSE LN Equity</stp>
        <stp>PX_YEST_CLOSE</stp>
        <stp>[Crispin Spreadsheet.xlsx]FDXC!R52C6</stp>
        <tr r="F52" s="8"/>
      </tp>
      <tp>
        <v>116.304</v>
        <stp/>
        <stp>##V3_BDPV12</stp>
        <stp>GB00BZB26Y51 Govt</stp>
        <stp>LAST_PRICE</stp>
        <stp>[Crispin Spreadsheet.xlsx]SWAN!R168C7</stp>
        <tr r="G168" s="3"/>
      </tp>
      <tp>
        <v>117.6</v>
        <stp/>
        <stp>##V3_BDPV12</stp>
        <stp>DC/ LN Equity</stp>
        <stp>PX_YEST_CLOSE</stp>
        <stp>[Crispin Spreadsheet.xlsx]OPUS!R52C6</stp>
        <tr r="F52" s="6"/>
      </tp>
      <tp>
        <v>88.596999999999994</v>
        <stp/>
        <stp>##V3_BDPV12</stp>
        <stp>GB00BMBL1D50 Govt</stp>
        <stp>PX_YEST_CLOSE</stp>
        <stp>[Crispin Spreadsheet.xlsx]OEI!R844C6</stp>
        <tr r="F844" s="1"/>
      </tp>
      <tp>
        <v>10.895</v>
        <stp/>
        <stp>##V3_BDPV12</stp>
        <stp>NELES FH Equity</stp>
        <stp>LAST_PRICE</stp>
        <stp>[Crispin Spreadsheet.xlsx]OEI!R76C7</stp>
        <tr r="G76" s="1"/>
      </tp>
      <tp>
        <v>9.3949999999999996</v>
        <stp/>
        <stp>##V3_BDPV12</stp>
        <stp>IF IM Equity</stp>
        <stp>PX_YEST_CLOSE</stp>
        <stp>[Crispin Spreadsheet.xlsx]SWAN!R44C6</stp>
        <tr r="F44" s="3"/>
      </tp>
      <tp>
        <v>1568</v>
        <stp/>
        <stp>##V3_BDPV12</stp>
        <stp>PLUS LN Equity</stp>
        <stp>LAST_PRICE</stp>
        <stp>[Crispin Spreadsheet.xlsx]OPE!R53C7</stp>
        <tr r="G53" s="7"/>
      </tp>
      <tp>
        <v>54.42</v>
        <stp/>
        <stp>##V3_BDPV12</stp>
        <stp>JM SP Equity</stp>
        <stp>LAST_PRICE</stp>
        <stp>[Crispin Spreadsheet.xlsx]OEI!R365C7</stp>
        <tr r="G365" s="1"/>
      </tp>
      <tp>
        <v>617</v>
        <stp/>
        <stp>##V3_BDPV12</stp>
        <stp>W A Comdty</stp>
        <stp>LAST_PRICE</stp>
        <stp>[Crispin Spreadsheet.xlsx]OEI!R833C7</stp>
        <tr r="G833" s="1"/>
      </tp>
      <tp t="s">
        <v>USD</v>
        <stp/>
        <stp>##V3_BDPV12</stp>
        <stp>GBS LN Equity</stp>
        <stp>CRNCY</stp>
        <stp>[Crispin Spreadsheet.xlsx]ALEG!R48C4</stp>
        <tr r="D48" s="5"/>
      </tp>
      <tp>
        <v>29.59</v>
        <stp/>
        <stp>##V3_BDPV12</stp>
        <stp>ABX CN Equity</stp>
        <stp>PX_YEST_CLOSE</stp>
        <stp>[Crispin Spreadsheet.xlsx]OPUS!R12C6</stp>
        <tr r="F12" s="6"/>
      </tp>
      <tp>
        <v>135.11000000000001</v>
        <stp/>
        <stp>##V3_BDPV12</stp>
        <stp>G A Comdty</stp>
        <stp>LAST_PRICE</stp>
        <stp>[Crispin Spreadsheet.xlsx]OEI!R823C7</stp>
        <tr r="G823" s="1"/>
      </tp>
      <tp t="s">
        <v>GBp</v>
        <stp/>
        <stp>##V3_BDPV12</stp>
        <stp>GNC LN Equity</stp>
        <stp>CRNCY</stp>
        <stp>[Crispin Spreadsheet.xlsx]FDXC!R50C4</stp>
        <tr r="D50" s="8"/>
      </tp>
      <tp>
        <v>11</v>
        <stp/>
        <stp>##V3_BDPV12</stp>
        <stp>656 HK Equity</stp>
        <stp>PX_YEST_CLOSE</stp>
        <stp>[Crispin Spreadsheet.xlsx]OEI!R212C6</stp>
        <tr r="F212" s="1"/>
      </tp>
      <tp>
        <v>39.5</v>
        <stp/>
        <stp>##V3_BDPV12</stp>
        <stp>LLOY LN Equity</stp>
        <stp>PX_YEST_CLOSE</stp>
        <stp>[Crispin Spreadsheet.xlsx]SWAN!R104C6</stp>
        <tr r="F104" s="3"/>
      </tp>
      <tp t="s">
        <v>GBp</v>
        <stp/>
        <stp>##V3_BDPV12</stp>
        <stp>EMG LN Equity</stp>
        <stp>CRNCY</stp>
        <stp>[Crispin Spreadsheet.xlsx]FDXC!R53C4</stp>
        <tr r="D53" s="8"/>
      </tp>
      <tp>
        <v>7.4428000000000001</v>
        <stp/>
        <stp>##V3_BDPV12</stp>
        <stp>EURDKK Curncy</stp>
        <stp>PX_YEST_CLOSE</stp>
        <stp>[Crispin Spreadsheet.xlsx]OPE!R9C26</stp>
        <tr r="Z9" s="7"/>
      </tp>
      <tp>
        <v>13335</v>
        <stp/>
        <stp>##V3_BDPV12</stp>
        <stp>FLTR LN Equity</stp>
        <stp>LAST_PRICE</stp>
        <stp>[Crispin Spreadsheet.xlsx]OPE!R43C7</stp>
        <tr r="G43" s="7"/>
      </tp>
      <tp>
        <v>412.9</v>
        <stp/>
        <stp>##V3_BDPV12</stp>
        <stp>NOVOB DC Equity</stp>
        <stp>LAST_PRICE</stp>
        <stp>[Crispin Spreadsheet.xlsx]OEI!R66C7</stp>
        <tr r="G66" s="1"/>
      </tp>
      <tp>
        <v>46.46</v>
        <stp/>
        <stp>##V3_BDPV12</stp>
        <stp>GM US Equity</stp>
        <stp>LAST_PRICE</stp>
        <stp>[Crispin Spreadsheet.xlsx]OEI!R716C7</stp>
        <tr r="G716" s="1"/>
      </tp>
      <tp>
        <v>29.035</v>
        <stp/>
        <stp>##V3_BDPV12</stp>
        <stp>VK FP Equity</stp>
        <stp>LAST_PRICE</stp>
        <stp>[Crispin Spreadsheet.xlsx]OEI!R140C7</stp>
        <tr r="G140" s="1"/>
      </tp>
      <tp t="s">
        <v>GBp</v>
        <stp/>
        <stp>##V3_BDPV12</stp>
        <stp>ABF LN Equity</stp>
        <stp>CRNCY</stp>
        <stp>[Crispin Spreadsheet.xlsx]SWAN!R82C4</stp>
        <tr r="D82" s="3"/>
      </tp>
      <tp>
        <v>29.15</v>
        <stp/>
        <stp>##V3_BDPV12</stp>
        <stp>TCS LI Equity</stp>
        <stp>PX_YEST_CLOSE</stp>
        <stp>[Crispin Spreadsheet.xlsx]OPUS!R67C6</stp>
        <tr r="F67" s="6"/>
      </tp>
      <tp t="s">
        <v>EUR</v>
        <stp/>
        <stp>##V3_BDPV12</stp>
        <stp>SKG ID Equity</stp>
        <stp>CRNCY</stp>
        <stp>[Crispin Spreadsheet.xlsx]SWAN!R41C4</stp>
        <tr r="D41" s="3"/>
      </tp>
      <tp>
        <v>7616</v>
        <stp/>
        <stp>##V3_BDPV12</stp>
        <stp>LSE LN Equity</stp>
        <stp>PX_YEST_CLOSE</stp>
        <stp>[Crispin Spreadsheet.xlsx]SWAN!R105C6</stp>
        <tr r="F105" s="3"/>
      </tp>
      <tp>
        <v>0.59499999999999997</v>
        <stp/>
        <stp>##V3_BDPV12</stp>
        <stp>SRS IM Equity</stp>
        <stp>PX_YEST_CLOSE</stp>
        <stp>[Crispin Spreadsheet.xlsx]FDXC!R22C6</stp>
        <tr r="F22" s="8"/>
      </tp>
      <tp>
        <v>1816.8</v>
        <stp/>
        <stp>##V3_BDPV12</stp>
        <stp>GCA Comdty</stp>
        <stp>LAST_PRICE</stp>
        <stp>[Crispin Spreadsheet.xlsx]OEI!R830C7</stp>
        <tr r="G830" s="1"/>
      </tp>
      <tp>
        <v>8.2799999999999994</v>
        <stp/>
        <stp>##V3_BDPV12</stp>
        <stp>317 HK Equity</stp>
        <stp>PX_YEST_CLOSE</stp>
        <stp>[Crispin Spreadsheet.xlsx]OEI!R215C6</stp>
        <tr r="F215" s="1"/>
      </tp>
      <tp t="s">
        <v>ZAr</v>
        <stp/>
        <stp>##V3_BDPV12</stp>
        <stp>ANG SJ Equity</stp>
        <stp>CRNCY</stp>
        <stp>[Crispin Spreadsheet.xlsx]FDXC!R37C4</stp>
        <tr r="D37" s="8"/>
      </tp>
      <tp>
        <v>35.76</v>
        <stp/>
        <stp>##V3_BDPV12</stp>
        <stp>SKG ID Equity</stp>
        <stp>PX_YEST_CLOSE</stp>
        <stp>[Crispin Spreadsheet.xlsx]OPUS!R22C6</stp>
        <tr r="F22" s="6"/>
      </tp>
      <tp>
        <v>299.39999999999998</v>
        <stp/>
        <stp>##V3_BDPV12</stp>
        <stp>PFG LN Equity</stp>
        <stp>PX_YEST_CLOSE</stp>
        <stp>[Crispin Spreadsheet.xlsx]OPUS!R65C6</stp>
        <tr r="F65" s="6"/>
      </tp>
      <tp>
        <v>23.95</v>
        <stp/>
        <stp>##V3_BDPV12</stp>
        <stp>175 HK Equity</stp>
        <stp>PX_YEST_CLOSE</stp>
        <stp>[Crispin Spreadsheet.xlsx]OEI!R213C6</stp>
        <tr r="F213" s="1"/>
      </tp>
      <tp t="s">
        <v>GBp</v>
        <stp/>
        <stp>##V3_BDPV12</stp>
        <stp>III LN Equity</stp>
        <stp>CRNCY</stp>
        <stp>[Crispin Spreadsheet.xlsx]FDXC!R44C4</stp>
        <tr r="D44" s="8"/>
      </tp>
      <tp t="s">
        <v>USD</v>
        <stp/>
        <stp>##V3_BDPV12</stp>
        <stp>BMA US Equity</stp>
        <stp>CRNCY</stp>
        <stp>[Crispin Spreadsheet.xlsx]SWAN!R128C4</stp>
        <tr r="D128" s="3"/>
      </tp>
      <tp>
        <v>118.24</v>
        <stp/>
        <stp>##V3_BDPV12</stp>
        <stp>FMC US Equity</stp>
        <stp>PX_YEST_CLOSE</stp>
        <stp>[Crispin Spreadsheet.xlsx]ALEG!R67C6</stp>
        <tr r="F67" s="5"/>
      </tp>
      <tp>
        <v>1</v>
        <stp/>
        <stp>##V3_BDPV12</stp>
        <stp>EURSEK Curncy</stp>
        <stp>QUOTE_FACTOR</stp>
        <stp>[Crispin Spreadsheet.xlsx]ALEG!R38C12</stp>
        <tr r="L38" s="5"/>
      </tp>
      <tp>
        <v>1</v>
        <stp/>
        <stp>##V3_BDPV12</stp>
        <stp>EURDKK Curncy</stp>
        <stp>QUOTE_FACTOR</stp>
        <stp>[Crispin Spreadsheet.xlsx]ALEG!R12C12</stp>
        <tr r="L12" s="5"/>
      </tp>
      <tp>
        <v>1</v>
        <stp/>
        <stp>##V3_BDPV12</stp>
        <stp>EURNOK Curncy</stp>
        <stp>QUOTE_FACTOR</stp>
        <stp>[Crispin Spreadsheet.xlsx]ALEG!R30C12</stp>
        <tr r="L30" s="5"/>
      </tp>
      <tp>
        <v>1</v>
        <stp/>
        <stp>##V3_BDPV12</stp>
        <stp>EURNOK Curncy</stp>
        <stp>QUOTE_FACTOR</stp>
        <stp>[Crispin Spreadsheet.xlsx]ALEG!R31C12</stp>
        <tr r="L31" s="5"/>
      </tp>
      <tp>
        <v>1</v>
        <stp/>
        <stp>##V3_BDPV12</stp>
        <stp>EURNOK Curncy</stp>
        <stp>QUOTE_FACTOR</stp>
        <stp>[Crispin Spreadsheet.xlsx]ALEG!R29C12</stp>
        <tr r="L29" s="5"/>
      </tp>
      <tp>
        <v>1</v>
        <stp/>
        <stp>##V3_BDPV12</stp>
        <stp>EURJPY Curncy</stp>
        <stp>QUOTE_FACTOR</stp>
        <stp>[Crispin Spreadsheet.xlsx]SWAN!R50C12</stp>
        <tr r="L50" s="3"/>
      </tp>
      <tp>
        <v>1</v>
        <stp/>
        <stp>##V3_BDPV12</stp>
        <stp>EURJPY Curncy</stp>
        <stp>QUOTE_FACTOR</stp>
        <stp>[Crispin Spreadsheet.xlsx]SWAN!R51C12</stp>
        <tr r="L51" s="3"/>
      </tp>
      <tp>
        <v>1</v>
        <stp/>
        <stp>##V3_BDPV12</stp>
        <stp>GBPEUR Curncy</stp>
        <stp>QUOTE_FACTOR</stp>
        <stp>[Crispin Spreadsheet.xlsx]OPUS!R25C12</stp>
        <tr r="L25" s="6"/>
      </tp>
      <tp>
        <v>1</v>
        <stp/>
        <stp>##V3_BDPV12</stp>
        <stp>GBPEUR Curncy</stp>
        <stp>QUOTE_FACTOR</stp>
        <stp>[Crispin Spreadsheet.xlsx]OPUS!R26C12</stp>
        <tr r="L26" s="6"/>
      </tp>
      <tp>
        <v>1</v>
        <stp/>
        <stp>##V3_BDPV12</stp>
        <stp>GBPEUR Curncy</stp>
        <stp>QUOTE_FACTOR</stp>
        <stp>[Crispin Spreadsheet.xlsx]OPUS!R22C12</stp>
        <tr r="L22" s="6"/>
      </tp>
      <tp>
        <v>1</v>
        <stp/>
        <stp>##V3_BDPV12</stp>
        <stp>GBPEUR Curncy</stp>
        <stp>QUOTE_FACTOR</stp>
        <stp>[Crispin Spreadsheet.xlsx]OPUS!R33C12</stp>
        <tr r="L33" s="6"/>
      </tp>
      <tp>
        <v>18.425000000000001</v>
        <stp/>
        <stp>##V3_BDPV12</stp>
        <stp>FORTUM FH Equity</stp>
        <stp>LAST_PRICE</stp>
        <stp>[Crispin Spreadsheet.xlsx]OEI!R73C7</stp>
        <tr r="G73" s="1"/>
      </tp>
      <tp>
        <v>3.3855</v>
        <stp/>
        <stp>##V3_BDPV12</stp>
        <stp>NOKIA FH Equity</stp>
        <stp>LAST_PRICE</stp>
        <stp>[Crispin Spreadsheet.xlsx]OEI!R78C7</stp>
        <tr r="G78" s="1"/>
      </tp>
      <tp>
        <v>41</v>
        <stp/>
        <stp>##V3_BDPV12</stp>
        <stp>MO US Equity</stp>
        <stp>LAST_PRICE</stp>
        <stp>[Crispin Spreadsheet.xlsx]OEI!R655C7</stp>
        <tr r="G655" s="1"/>
      </tp>
      <tp t="s">
        <v>GBp</v>
        <stp/>
        <stp>##V3_BDPV12</stp>
        <stp>JUST LN Equity</stp>
        <stp>CRNCY</stp>
        <stp>[Crispin Spreadsheet.xlsx]SWAN!R102C4</stp>
        <tr r="D102" s="3"/>
      </tp>
      <tp>
        <v>23.55</v>
        <stp/>
        <stp>##V3_BDPV12</stp>
        <stp>SIA Comdty</stp>
        <stp>LAST_PRICE</stp>
        <stp>[Crispin Spreadsheet.xlsx]OEI!R831C7</stp>
        <tr r="G831" s="1"/>
      </tp>
      <tp>
        <v>121.45</v>
        <stp/>
        <stp>##V3_BDPV12</stp>
        <stp>EMG LN Equity</stp>
        <stp>PX_YEST_CLOSE</stp>
        <stp>[Crispin Spreadsheet.xlsx]SWAN!R106C6</stp>
        <tr r="F106" s="3"/>
      </tp>
      <tp>
        <v>4.4210000000000003</v>
        <stp/>
        <stp>##V3_BDPV12</stp>
        <stp>ATC NA Equity</stp>
        <stp>PX_YEST_CLOSE</stp>
        <stp>[Crispin Spreadsheet.xlsx]SWAN!R54C6</stp>
        <tr r="F54" s="3"/>
      </tp>
      <tp>
        <v>4869</v>
        <stp/>
        <stp>##V3_BDPV12</stp>
        <stp>SSW SJ Equity</stp>
        <stp>PX_YEST_CLOSE</stp>
        <stp>[Crispin Spreadsheet.xlsx]SWAN!R68C6</stp>
        <tr r="F68" s="3"/>
      </tp>
      <tp t="s">
        <v>USD</v>
        <stp/>
        <stp>##V3_BDPV12</stp>
        <stp>KGC US Equity</stp>
        <stp>CRNCY</stp>
        <stp>[Crispin Spreadsheet.xlsx]OPUS!R76C4</stp>
        <tr r="D76" s="6"/>
      </tp>
      <tp t="s">
        <v>GBp</v>
        <stp/>
        <stp>##V3_BDPV12</stp>
        <stp>SFOR LN Equity</stp>
        <stp>CRNCY</stp>
        <stp>[Crispin Spreadsheet.xlsx]SWAN!R114C4</stp>
        <tr r="D114" s="3"/>
      </tp>
      <tp>
        <v>16.489999999999998</v>
        <stp/>
        <stp>##V3_BDPV12</stp>
        <stp>BMA US Equity</stp>
        <stp>PX_YEST_CLOSE</stp>
        <stp>[Crispin Spreadsheet.xlsx]ALEG!R66C6</stp>
        <tr r="F66" s="5"/>
      </tp>
      <tp t="s">
        <v>GBp</v>
        <stp/>
        <stp>##V3_BDPV12</stp>
        <stp>III LN Equity</stp>
        <stp>CRNCY</stp>
        <stp>[Crispin Spreadsheet.xlsx]ALEG!R41C4</stp>
        <tr r="D41" s="5"/>
      </tp>
      <tp>
        <v>1</v>
        <stp/>
        <stp>##V3_BDPV12</stp>
        <stp>USDNOK Curncy</stp>
        <stp>QUOTE_FACTOR</stp>
        <stp>[Crispin Spreadsheet.xlsx]FDXC!R34C12</stp>
        <tr r="L34" s="8"/>
      </tp>
      <tp>
        <v>1</v>
        <stp/>
        <stp>##V3_BDPV12</stp>
        <stp>USDNOK Curncy</stp>
        <stp>QUOTE_FACTOR</stp>
        <stp>[Crispin Spreadsheet.xlsx]FDXC!R32C12</stp>
        <tr r="L32" s="8"/>
      </tp>
      <tp>
        <v>1</v>
        <stp/>
        <stp>##V3_BDPV12</stp>
        <stp>USDNOK Curncy</stp>
        <stp>QUOTE_FACTOR</stp>
        <stp>[Crispin Spreadsheet.xlsx]FDXC!R33C12</stp>
        <tr r="L33" s="8"/>
      </tp>
      <tp>
        <v>1</v>
        <stp/>
        <stp>##V3_BDPV12</stp>
        <stp>USDDKK Curncy</stp>
        <stp>QUOTE_FACTOR</stp>
        <stp>[Crispin Spreadsheet.xlsx]FDXC!R12C12</stp>
        <tr r="L12" s="8"/>
      </tp>
      <tp>
        <v>1</v>
        <stp/>
        <stp>##V3_BDPV12</stp>
        <stp>USDSEK Curncy</stp>
        <stp>QUOTE_FACTOR</stp>
        <stp>[Crispin Spreadsheet.xlsx]FDXC!R41C12</stp>
        <tr r="L41" s="8"/>
      </tp>
      <tp>
        <v>92.837999999999994</v>
        <stp/>
        <stp>##V3_BDPV12</stp>
        <stp>GB00BMBL1F74 Govt</stp>
        <stp>PX_YEST_CLOSE</stp>
        <stp>[Crispin Spreadsheet.xlsx]OEI!R845C6</stp>
        <tr r="F845" s="1"/>
      </tp>
      <tp>
        <v>15.364000000000001</v>
        <stp/>
        <stp>##V3_BDPV12</stp>
        <stp>MT NA Equity</stp>
        <stp>PX_YEST_CLOSE</stp>
        <stp>[Crispin Spreadsheet.xlsx]ALEG!R26C6</stp>
        <tr r="F26" s="5"/>
      </tp>
      <tp>
        <v>6402</v>
        <stp/>
        <stp>##V3_BDPV12</stp>
        <stp>RB/ LN Equity</stp>
        <stp>LAST_PRICE</stp>
        <stp>[Crispin Spreadsheet.xlsx]OEI!R586C7</stp>
        <tr r="G586" s="1"/>
      </tp>
      <tp t="s">
        <v>EUR</v>
        <stp/>
        <stp>##V3_BDPV12</stp>
        <stp>NELES FH Equity</stp>
        <stp>CRNCY</stp>
        <stp>[Crispin Spreadsheet.xlsx]OEI!R76C4</stp>
        <tr r="D76" s="1"/>
      </tp>
      <tp t="s">
        <v>DKK</v>
        <stp/>
        <stp>##V3_BDPV12</stp>
        <stp>DRLCO DC Equity</stp>
        <stp>CRNCY</stp>
        <stp>[Crispin Spreadsheet.xlsx]OEI!R64C4</stp>
        <tr r="D64" s="1"/>
      </tp>
      <tp>
        <v>238.1</v>
        <stp/>
        <stp>##V3_BDPV12</stp>
        <stp>MUV2 GY Equity</stp>
        <stp>LAST_PRICE</stp>
        <stp>[Crispin Spreadsheet.xlsx]OEI!R175C7</stp>
        <tr r="G175" s="1"/>
      </tp>
      <tp t="s">
        <v>GBp</v>
        <stp/>
        <stp>##V3_BDPV12</stp>
        <stp>BT/A LN Equity</stp>
        <stp>CRNCY</stp>
        <stp>[Crispin Spreadsheet.xlsx]ALEG!R44C4</stp>
        <tr r="D44" s="5"/>
      </tp>
      <tp>
        <v>27.47</v>
        <stp/>
        <stp>##V3_BDPV12</stp>
        <stp>TRIP US Equity</stp>
        <stp>PX_YEST_CLOSE</stp>
        <stp>[Crispin Spreadsheet.xlsx]OEI!R797C6</stp>
        <tr r="F797" s="1"/>
      </tp>
    </main>
    <main first="bofaddin.rtdserver">
      <tp t="s">
        <v>#N/A Requesting Data...2043895860</v>
        <stp/>
        <stp>BDH|237644635144187416</stp>
        <tr r="Z156" s="1"/>
      </tp>
    </main>
    <main first="bloomberg.rtd">
      <tp t="s">
        <v>EUR</v>
        <stp/>
        <stp>##V3_BDPV12</stp>
        <stp>SAVE FP Equity</stp>
        <stp>CRNCY</stp>
        <stp>[Crispin Spreadsheet.xlsx]OEI!R125C4</stp>
        <tr r="D125" s="1"/>
      </tp>
      <tp>
        <v>292</v>
        <stp/>
        <stp>##V3_BDPV12</stp>
        <stp>TWLO US Equity</stp>
        <stp>PX_YEST_CLOSE</stp>
        <stp>[Crispin Spreadsheet.xlsx]OEI!R802C6</stp>
        <tr r="F802" s="1"/>
      </tp>
      <tp t="s">
        <v>USD</v>
        <stp/>
        <stp>##V3_BDPV12</stp>
        <stp>WETF US Equity</stp>
        <stp>CRNCY</stp>
        <stp>[Crispin Spreadsheet.xlsx]OEI!R814C4</stp>
        <tr r="D814" s="1"/>
      </tp>
      <tp>
        <v>539.79999999999995</v>
        <stp/>
        <stp>##V3_BDPV12</stp>
        <stp>AUTO LN Equity</stp>
        <stp>PX_YEST_CLOSE</stp>
        <stp>[Crispin Spreadsheet.xlsx]OEI!R457C6</stp>
        <tr r="F457" s="1"/>
      </tp>
      <tp t="s">
        <v>CHF</v>
        <stp/>
        <stp>##V3_BDPV12</stp>
        <stp>NESN SW Equity</stp>
        <stp>CRNCY</stp>
        <stp>[Crispin Spreadsheet.xlsx]OEI!R427C4</stp>
        <tr r="D427" s="1"/>
      </tp>
      <tp t="s">
        <v>CHF</v>
        <stp/>
        <stp>##V3_BDPV12</stp>
        <stp>GIVN SW Equity</stp>
        <stp>CRNCY</stp>
        <stp>[Crispin Spreadsheet.xlsx]OEI!R422C4</stp>
        <tr r="D422" s="1"/>
      </tp>
      <tp t="s">
        <v>EUR</v>
        <stp/>
        <stp>##V3_BDPV12</stp>
        <stp>BAYN GY Equity</stp>
        <stp>CRNCY</stp>
        <stp>[Crispin Spreadsheet.xlsx]OEI!R153C4</stp>
        <tr r="D153" s="1"/>
      </tp>
      <tp t="s">
        <v>USD</v>
        <stp/>
        <stp>##V3_BDPV12</stp>
        <stp>EURN US Equity</stp>
        <stp>CRNCY</stp>
        <stp>[Crispin Spreadsheet.xlsx]OEI!R702C4</stp>
        <tr r="D702" s="1"/>
      </tp>
      <tp t="s">
        <v>CHF</v>
        <stp/>
        <stp>##V3_BDPV12</stp>
        <stp>ZURN SW Equity</stp>
        <stp>CRNCY</stp>
        <stp>[Crispin Spreadsheet.xlsx]OEI!R436C4</stp>
        <tr r="D436" s="1"/>
      </tp>
      <tp t="s">
        <v>GBp</v>
        <stp/>
        <stp>##V3_BDPV12</stp>
        <stp>PSON LN Equity</stp>
        <stp>CRNCY</stp>
        <stp>[Crispin Spreadsheet.xlsx]OEI!R572C4</stp>
        <tr r="D572" s="1"/>
      </tp>
      <tp t="s">
        <v>USD</v>
        <stp/>
        <stp>##V3_BDPV12</stp>
        <stp>ATVI US Equity</stp>
        <stp>CRNCY</stp>
        <stp>[Crispin Spreadsheet.xlsx]OEI!R646C4</stp>
        <tr r="D646" s="1"/>
      </tp>
      <tp>
        <v>555.38</v>
        <stp/>
        <stp>##V3_BDPV12</stp>
        <stp>TSLA US Equity</stp>
        <stp>PX_YEST_CLOSE</stp>
        <stp>[Crispin Spreadsheet.xlsx]OEI!R792C6</stp>
        <tr r="F792" s="1"/>
      </tp>
      <tp t="s">
        <v>JPY</v>
        <stp/>
        <stp>##V3_BDPV12</stp>
        <stp>8001 JT Equity</stp>
        <stp>CRNCY</stp>
        <stp>[Crispin Spreadsheet.xlsx]FDXC!R25C4</stp>
        <tr r="D25" s="8"/>
      </tp>
      <tp t="s">
        <v>GBp</v>
        <stp/>
        <stp>##V3_BDPV12</stp>
        <stp>TALK LN Equity</stp>
        <stp>CRNCY</stp>
        <stp>[Crispin Spreadsheet.xlsx]OEI!R621C4</stp>
        <tr r="D621" s="1"/>
      </tp>
      <tp>
        <v>995</v>
        <stp/>
        <stp>##V3_BDPV12</stp>
        <stp>2730 JT Equity</stp>
        <stp>LAST_PRICE</stp>
        <stp>[Crispin Spreadsheet.xlsx]OEI!R267C7</stp>
        <tr r="G267" s="1"/>
      </tp>
      <tp>
        <v>1800</v>
        <stp/>
        <stp>##V3_BDPV12</stp>
        <stp>7181 JT Equity</stp>
        <stp>LAST_PRICE</stp>
        <stp>[Crispin Spreadsheet.xlsx]OEI!R276C7</stp>
        <tr r="G276" s="1"/>
      </tp>
      <tp>
        <v>11770</v>
        <stp/>
        <stp>##V3_BDPV12</stp>
        <stp>6383 JT Equity</stp>
        <stp>LAST_PRICE</stp>
        <stp>[Crispin Spreadsheet.xlsx]OEI!R264C7</stp>
        <tr r="G264" s="1"/>
      </tp>
      <tp>
        <v>1587</v>
        <stp/>
        <stp>##V3_BDPV12</stp>
        <stp>6141 JT Equity</stp>
        <stp>LAST_PRICE</stp>
        <stp>[Crispin Spreadsheet.xlsx]OEI!R266C7</stp>
        <tr r="G266" s="1"/>
      </tp>
      <tp>
        <v>2269.5</v>
        <stp/>
        <stp>##V3_BDPV12</stp>
        <stp>8801 JT Equity</stp>
        <stp>LAST_PRICE</stp>
        <stp>[Crispin Spreadsheet.xlsx]OEI!R286C7</stp>
        <tr r="G286" s="1"/>
      </tp>
      <tp>
        <v>35.4</v>
        <stp/>
        <stp>##V3_BDPV12</stp>
        <stp>SKG ID Equity</stp>
        <stp>LAST_PRICE</stp>
        <stp>[Crispin Spreadsheet.xlsx]SWAN!R41C7</stp>
        <tr r="G41" s="3"/>
      </tp>
      <tp>
        <v>118</v>
        <stp/>
        <stp>##V3_BDPV12</stp>
        <stp>GNC LN Equity</stp>
        <stp>LAST_PRICE</stp>
        <stp>[Crispin Spreadsheet.xlsx]SWAN!R95C7</stp>
        <tr r="G95" s="3"/>
      </tp>
      <tp>
        <v>1568</v>
        <stp/>
        <stp>##V3_BDPV12</stp>
        <stp>PLUS LN Equity</stp>
        <stp>LAST_PRICE</stp>
        <stp>[Crispin Spreadsheet.xlsx]FDXC!R56C7</stp>
        <tr r="G56" s="8"/>
      </tp>
      <tp>
        <v>198.8</v>
        <stp/>
        <stp>##V3_BDPV12</stp>
        <stp>AMBUB DC Equity</stp>
        <stp>PX_YEST_CLOSE</stp>
        <stp>[Crispin Spreadsheet.xlsx]OEI!R61C6</stp>
        <tr r="F61" s="1"/>
      </tp>
      <tp>
        <v>25.3</v>
        <stp/>
        <stp>##V3_BDPV12</stp>
        <stp>SLCE3 BS Equity</stp>
        <stp>PX_YEST_CLOSE</stp>
        <stp>[Crispin Spreadsheet.xlsx]OEI!R46C6</stp>
        <tr r="F46" s="1"/>
      </tp>
      <tp>
        <v>68.319999999999993</v>
        <stp/>
        <stp>##V3_BDPV12</stp>
        <stp>KNEBV FH Equity</stp>
        <stp>PX_YEST_CLOSE</stp>
        <stp>[Crispin Spreadsheet.xlsx]OEI!R74C6</stp>
        <tr r="F74" s="1"/>
      </tp>
      <tp>
        <v>205.5</v>
        <stp/>
        <stp>##V3_BDPV12</stp>
        <stp>AKERBP NO Equity</stp>
        <stp>LAST_PRICE</stp>
        <stp>[Crispin Spreadsheet.xlsx]ALEG!R29C7</stp>
        <tr r="G29" s="5"/>
      </tp>
      <tp t="s">
        <v>SEK</v>
        <stp/>
        <stp>##V3_BDPV12</stp>
        <stp>GETIB SS Equity</stp>
        <stp>CRNCY</stp>
        <stp>[Crispin Spreadsheet.xlsx]OEI!R397C4</stp>
        <tr r="D397" s="1"/>
      </tp>
      <tp>
        <v>23.2</v>
        <stp/>
        <stp>##V3_BDPV12</stp>
        <stp>LBTYA US Equity</stp>
        <stp>PX_YEST_CLOSE</stp>
        <stp>[Crispin Spreadsheet.xlsx]OEI!R739C6</stp>
        <tr r="F739" s="1"/>
      </tp>
      <tp>
        <v>1551.5</v>
        <stp/>
        <stp>##V3_BDPV12</stp>
        <stp>ADYEN NA Equity</stp>
        <stp>PX_YEST_CLOSE</stp>
        <stp>[Crispin Spreadsheet.xlsx]OEI!R317C6</stp>
        <tr r="F317" s="1"/>
      </tp>
      <tp t="s">
        <v>USD</v>
        <stp/>
        <stp>##V3_BDPV12</stp>
        <stp>SUPV US Equity</stp>
        <stp>CRNCY</stp>
        <stp>[Crispin Spreadsheet.xlsx]OEI!R721C4</stp>
        <tr r="D721" s="1"/>
      </tp>
    </main>
    <main first="bofaddin.rtdserver">
      <tp t="s">
        <v>#N/A Requesting Data...1698282137</v>
        <stp/>
        <stp>BDH|359172258372544218</stp>
        <tr r="Z741" s="1"/>
      </tp>
      <tp t="s">
        <v>#N/A Requesting Data...4187758801</v>
        <stp/>
        <stp>BDH|192665068673233742</stp>
        <tr r="Z300" s="1"/>
      </tp>
      <tp t="s">
        <v>#N/A Requesting Data...813513655</v>
        <stp/>
        <stp>BDH|902808966673542903</stp>
        <tr r="Z816" s="1"/>
      </tp>
    </main>
    <main first="bloomberg.rtd">
      <tp>
        <v>4600</v>
        <stp/>
        <stp>##V3_BDPV12</stp>
        <stp>WIZZ LN Equity</stp>
        <stp>PX_YEST_CLOSE</stp>
        <stp>[Crispin Spreadsheet.xlsx]OEI!R638C6</stp>
        <tr r="F638" s="1"/>
      </tp>
      <tp t="s">
        <v>USD</v>
        <stp/>
        <stp>##V3_BDPV12</stp>
        <stp>TMUS US Equity</stp>
        <stp>CRNCY</stp>
        <stp>[Crispin Spreadsheet.xlsx]OEI!R794C4</stp>
        <tr r="D794" s="1"/>
      </tp>
    </main>
    <main first="bofaddin.rtdserver">
      <tp t="s">
        <v>#N/A Requesting Data...3218753359</v>
        <stp/>
        <stp>BDH|508166955384557481</stp>
        <tr r="V66" s="5"/>
        <tr r="V68" s="8"/>
        <tr r="Z667" s="1"/>
        <tr r="V74" s="6"/>
        <tr r="Z128" s="3"/>
      </tp>
    </main>
    <main first="bloomberg.rtd">
      <tp t="s">
        <v>USD</v>
        <stp/>
        <stp>##V3_BDPV12</stp>
        <stp>CHTR US Equity</stp>
        <stp>CRNCY</stp>
        <stp>[Crispin Spreadsheet.xlsx]OEI!R675C4</stp>
        <tr r="D675" s="1"/>
      </tp>
      <tp t="s">
        <v>GBp</v>
        <stp/>
        <stp>##V3_BDPV12</stp>
        <stp>WEIR LN Equity</stp>
        <stp>CRNCY</stp>
        <stp>[Crispin Spreadsheet.xlsx]OEI!R625C4</stp>
        <tr r="D625" s="1"/>
      </tp>
      <tp t="s">
        <v>USD</v>
        <stp/>
        <stp>##V3_BDPV12</stp>
        <stp>FWONK US Equity</stp>
        <stp>CRNCY</stp>
        <stp>[Crispin Spreadsheet.xlsx]OEI!R740C4</stp>
        <tr r="D740" s="1"/>
      </tp>
      <tp t="s">
        <v>#N/A N/A</v>
        <stp/>
        <stp>##V3_BDPV12</stp>
        <stp>INTU LN Equity</stp>
        <stp>PX_YEST_CLOSE</stp>
        <stp>[Crispin Spreadsheet.xlsx]OEI!R536C6</stp>
        <tr r="F536" s="1"/>
      </tp>
      <tp>
        <v>349.55</v>
        <stp/>
        <stp>##V3_BDPV12</stp>
        <stp>LULU US Equity</stp>
        <stp>PX_YEST_CLOSE</stp>
        <stp>[Crispin Spreadsheet.xlsx]OEI!R743C6</stp>
        <tr r="F743" s="1"/>
      </tp>
      <tp>
        <v>6.53</v>
        <stp/>
        <stp>##V3_BDPV12</stp>
        <stp>CERV IM Equity</stp>
        <stp>PX_YEST_CLOSE</stp>
        <stp>[Crispin Spreadsheet.xlsx]OEI!R243C6</stp>
        <tr r="F243" s="1"/>
      </tp>
      <tp t="s">
        <v>GBp</v>
        <stp/>
        <stp>##V3_BDPV12</stp>
        <stp>LLOY LN Equity</stp>
        <stp>CRNCY</stp>
        <stp>[Crispin Spreadsheet.xlsx]OEI!R553C4</stp>
        <tr r="D553" s="1"/>
      </tp>
    </main>
    <main first="bofaddin.rtdserver">
      <tp t="s">
        <v>#N/A Requesting Data...1637831204</v>
        <stp/>
        <stp>BDH|424065604710017450</stp>
        <tr r="Z507" s="1"/>
      </tp>
    </main>
    <main first="bloomberg.rtd">
      <tp>
        <v>1572</v>
        <stp/>
        <stp>##V3_BDPV12</stp>
        <stp>PLUS LN Equity</stp>
        <stp>PX_YEST_CLOSE</stp>
        <stp>[Crispin Spreadsheet.xlsx]OEI!R577C6</stp>
        <tr r="F577" s="1"/>
      </tp>
      <tp>
        <v>316</v>
        <stp/>
        <stp>##V3_BDPV12</stp>
        <stp>FBEL FP Equity</stp>
        <stp>PX_YEST_CLOSE</stp>
        <stp>[Crispin Spreadsheet.xlsx]OEI!R109C6</stp>
        <tr r="F109" s="1"/>
      </tp>
      <tp>
        <v>2727</v>
        <stp/>
        <stp>##V3_BDPV12</stp>
        <stp>EXPN LN Equity</stp>
        <stp>PX_YEST_CLOSE</stp>
        <stp>[Crispin Spreadsheet.xlsx]OEI!R502C6</stp>
        <tr r="F502" s="1"/>
      </tp>
      <tp t="s">
        <v>GBp</v>
        <stp/>
        <stp>##V3_BDPV12</stp>
        <stp>DGOC LN Equity</stp>
        <stp>CRNCY</stp>
        <stp>[Crispin Spreadsheet.xlsx]OEI!R493C4</stp>
        <tr r="D493" s="1"/>
      </tp>
      <tp t="s">
        <v>USD</v>
        <stp/>
        <stp>##V3_BDPV12</stp>
        <stp>PAYC US Equity</stp>
        <stp>CRNCY</stp>
        <stp>[Crispin Spreadsheet.xlsx]OEI!R768C4</stp>
        <tr r="D768" s="1"/>
      </tp>
      <tp>
        <v>226.1</v>
        <stp/>
        <stp>##V3_BDPV12</stp>
        <stp>LUNE SS Equity</stp>
        <stp>PX_YEST_CLOSE</stp>
        <stp>[Crispin Spreadsheet.xlsx]OEI!R401C6</stp>
        <tr r="F401" s="1"/>
      </tp>
      <tp t="s">
        <v>USD</v>
        <stp/>
        <stp>##V3_BDPV12</stp>
        <stp>QRVO US Equity</stp>
        <stp>CRNCY</stp>
        <stp>[Crispin Spreadsheet.xlsx]OEI!R777C4</stp>
        <tr r="D777" s="1"/>
      </tp>
      <tp t="s">
        <v>USD</v>
        <stp/>
        <stp>##V3_BDPV12</stp>
        <stp>WORK US Equity</stp>
        <stp>CRNCY</stp>
        <stp>[Crispin Spreadsheet.xlsx]OEI!R783C4</stp>
        <tr r="D783" s="1"/>
      </tp>
      <tp>
        <v>7190</v>
        <stp/>
        <stp>##V3_BDPV12</stp>
        <stp>6857 JT Equity</stp>
        <stp>LAST_PRICE</stp>
        <stp>[Crispin Spreadsheet.xlsx]OEI!R261C7</stp>
        <tr r="G261" s="1"/>
      </tp>
      <tp>
        <v>8820</v>
        <stp/>
        <stp>##V3_BDPV12</stp>
        <stp>6963 JT Equity</stp>
        <stp>LAST_PRICE</stp>
        <stp>[Crispin Spreadsheet.xlsx]OEI!R295C7</stp>
        <tr r="G295" s="1"/>
      </tp>
      <tp>
        <v>8660</v>
        <stp/>
        <stp>##V3_BDPV12</stp>
        <stp>6981 JT Equity</stp>
        <stp>LAST_PRICE</stp>
        <stp>[Crispin Spreadsheet.xlsx]OEI!R287C7</stp>
        <tr r="G287" s="1"/>
      </tp>
      <tp>
        <v>1845.5</v>
        <stp/>
        <stp>##V3_BDPV12</stp>
        <stp>8802 JT Equity</stp>
        <stp>LAST_PRICE</stp>
        <stp>[Crispin Spreadsheet.xlsx]OEI!R284C7</stp>
        <tr r="G284" s="1"/>
      </tp>
      <tp>
        <v>538.5</v>
        <stp/>
        <stp>##V3_BDPV12</stp>
        <stp>8604 JT Equity</stp>
        <stp>LAST_PRICE</stp>
        <stp>[Crispin Spreadsheet.xlsx]OEI!R292C7</stp>
        <tr r="G292" s="1"/>
      </tp>
      <tp>
        <v>4.3</v>
        <stp/>
        <stp>##V3_BDPV12</stp>
        <stp>ATC NA Equity</stp>
        <stp>LAST_PRICE</stp>
        <stp>[Crispin Spreadsheet.xlsx]SWAN!R54C7</stp>
        <tr r="G54" s="3"/>
      </tp>
      <tp>
        <v>13.034000000000001</v>
        <stp/>
        <stp>##V3_BDPV12</stp>
        <stp>FCA IM Equity</stp>
        <stp>LAST_PRICE</stp>
        <stp>[Crispin Spreadsheet.xlsx]SWAN!R46C7</stp>
        <tr r="G46" s="3"/>
      </tp>
      <tp>
        <v>2.19</v>
        <stp/>
        <stp>##V3_BDPV12</stp>
        <stp>SDRL NO Equity</stp>
        <stp>LAST_PRICE</stp>
        <stp>[Crispin Spreadsheet.xlsx]OPUS!R38C7</stp>
        <tr r="G38" s="6"/>
      </tp>
      <tp>
        <v>29.59</v>
        <stp/>
        <stp>##V3_BDPV12</stp>
        <stp>ABX CN Equity</stp>
        <stp>LAST_PRICE</stp>
        <stp>[Crispin Spreadsheet.xlsx]OPUS!R12C7</stp>
        <tr r="G12" s="6"/>
      </tp>
      <tp>
        <v>118.24</v>
        <stp/>
        <stp>##V3_BDPV12</stp>
        <stp>FMC US Equity</stp>
        <stp>LAST_PRICE</stp>
        <stp>[Crispin Spreadsheet.xlsx]FDXC!R69C7</stp>
        <tr r="G69" s="8"/>
      </tp>
      <tp>
        <v>115.6</v>
        <stp/>
        <stp>##V3_BDPV12</stp>
        <stp>DC/ LN Equity</stp>
        <stp>LAST_PRICE</stp>
        <stp>[Crispin Spreadsheet.xlsx]OEI!R494C7</stp>
        <tr r="G494" s="1"/>
      </tp>
      <tp>
        <v>10.1442</v>
        <stp/>
        <stp>##V3_BDPV12</stp>
        <stp>EURSEK Curncy</stp>
        <stp>LAST_PRICE</stp>
        <stp>[Crispin Spreadsheet.xlsx]OEI!R398C13</stp>
        <tr r="M398" s="1"/>
      </tp>
      <tp>
        <v>10.1442</v>
        <stp/>
        <stp>##V3_BDPV12</stp>
        <stp>EURSEK Curncy</stp>
        <stp>LAST_PRICE</stp>
        <stp>[Crispin Spreadsheet.xlsx]OEI!R399C13</stp>
        <tr r="M399" s="1"/>
      </tp>
      <tp>
        <v>10.1442</v>
        <stp/>
        <stp>##V3_BDPV12</stp>
        <stp>EURSEK Curncy</stp>
        <stp>LAST_PRICE</stp>
        <stp>[Crispin Spreadsheet.xlsx]OEI!R394C13</stp>
        <tr r="M394" s="1"/>
      </tp>
      <tp>
        <v>10.1442</v>
        <stp/>
        <stp>##V3_BDPV12</stp>
        <stp>EURSEK Curncy</stp>
        <stp>LAST_PRICE</stp>
        <stp>[Crispin Spreadsheet.xlsx]OEI!R395C13</stp>
        <tr r="M395" s="1"/>
      </tp>
      <tp>
        <v>10.1442</v>
        <stp/>
        <stp>##V3_BDPV12</stp>
        <stp>EURSEK Curncy</stp>
        <stp>LAST_PRICE</stp>
        <stp>[Crispin Spreadsheet.xlsx]OEI!R396C13</stp>
        <tr r="M396" s="1"/>
      </tp>
      <tp>
        <v>10.1442</v>
        <stp/>
        <stp>##V3_BDPV12</stp>
        <stp>EURSEK Curncy</stp>
        <stp>LAST_PRICE</stp>
        <stp>[Crispin Spreadsheet.xlsx]OEI!R397C13</stp>
        <tr r="M397" s="1"/>
      </tp>
      <tp>
        <v>10.1442</v>
        <stp/>
        <stp>##V3_BDPV12</stp>
        <stp>EURSEK Curncy</stp>
        <stp>LAST_PRICE</stp>
        <stp>[Crispin Spreadsheet.xlsx]OEI!R391C13</stp>
        <tr r="M391" s="1"/>
      </tp>
      <tp>
        <v>10.1442</v>
        <stp/>
        <stp>##V3_BDPV12</stp>
        <stp>EURSEK Curncy</stp>
        <stp>LAST_PRICE</stp>
        <stp>[Crispin Spreadsheet.xlsx]OEI!R392C13</stp>
        <tr r="M392" s="1"/>
      </tp>
      <tp>
        <v>10.1442</v>
        <stp/>
        <stp>##V3_BDPV12</stp>
        <stp>EURSEK Curncy</stp>
        <stp>LAST_PRICE</stp>
        <stp>[Crispin Spreadsheet.xlsx]OEI!R393C13</stp>
        <tr r="M393" s="1"/>
      </tp>
      <tp>
        <v>1.5960000000000001</v>
        <stp/>
        <stp>##V3_BDPV12</stp>
        <stp>EURSGD Curncy</stp>
        <stp>LAST_PRICE</stp>
        <stp>[Crispin Spreadsheet.xlsx]OEI!R366C13</stp>
        <tr r="M366" s="1"/>
      </tp>
      <tp>
        <v>10.1442</v>
        <stp/>
        <stp>##V3_BDPV12</stp>
        <stp>EURSEK Curncy</stp>
        <stp>LAST_PRICE</stp>
        <stp>[Crispin Spreadsheet.xlsx]OEI!R408C13</stp>
        <tr r="M408" s="1"/>
      </tp>
      <tp>
        <v>10.1442</v>
        <stp/>
        <stp>##V3_BDPV12</stp>
        <stp>EURSEK Curncy</stp>
        <stp>LAST_PRICE</stp>
        <stp>[Crispin Spreadsheet.xlsx]OEI!R409C13</stp>
        <tr r="M409" s="1"/>
      </tp>
      <tp>
        <v>10.1442</v>
        <stp/>
        <stp>##V3_BDPV12</stp>
        <stp>EURSEK Curncy</stp>
        <stp>LAST_PRICE</stp>
        <stp>[Crispin Spreadsheet.xlsx]OEI!R404C13</stp>
        <tr r="M404" s="1"/>
      </tp>
      <tp>
        <v>10.1442</v>
        <stp/>
        <stp>##V3_BDPV12</stp>
        <stp>EURSEK Curncy</stp>
        <stp>LAST_PRICE</stp>
        <stp>[Crispin Spreadsheet.xlsx]OEI!R405C13</stp>
        <tr r="M405" s="1"/>
      </tp>
      <tp>
        <v>10.1442</v>
        <stp/>
        <stp>##V3_BDPV12</stp>
        <stp>EURSEK Curncy</stp>
        <stp>LAST_PRICE</stp>
        <stp>[Crispin Spreadsheet.xlsx]OEI!R406C13</stp>
        <tr r="M406" s="1"/>
      </tp>
      <tp>
        <v>10.1442</v>
        <stp/>
        <stp>##V3_BDPV12</stp>
        <stp>EURSEK Curncy</stp>
        <stp>LAST_PRICE</stp>
        <stp>[Crispin Spreadsheet.xlsx]OEI!R407C13</stp>
        <tr r="M407" s="1"/>
      </tp>
      <tp>
        <v>10.1442</v>
        <stp/>
        <stp>##V3_BDPV12</stp>
        <stp>EURSEK Curncy</stp>
        <stp>LAST_PRICE</stp>
        <stp>[Crispin Spreadsheet.xlsx]OEI!R400C13</stp>
        <tr r="M400" s="1"/>
      </tp>
      <tp>
        <v>10.1442</v>
        <stp/>
        <stp>##V3_BDPV12</stp>
        <stp>EURSEK Curncy</stp>
        <stp>LAST_PRICE</stp>
        <stp>[Crispin Spreadsheet.xlsx]OEI!R401C13</stp>
        <tr r="M401" s="1"/>
      </tp>
      <tp>
        <v>10.1442</v>
        <stp/>
        <stp>##V3_BDPV12</stp>
        <stp>EURSEK Curncy</stp>
        <stp>LAST_PRICE</stp>
        <stp>[Crispin Spreadsheet.xlsx]OEI!R402C13</stp>
        <tr r="M402" s="1"/>
      </tp>
      <tp>
        <v>10.1442</v>
        <stp/>
        <stp>##V3_BDPV12</stp>
        <stp>EURSEK Curncy</stp>
        <stp>LAST_PRICE</stp>
        <stp>[Crispin Spreadsheet.xlsx]OEI!R403C13</stp>
        <tr r="M403" s="1"/>
      </tp>
      <tp t="s">
        <v>GBp</v>
        <stp/>
        <stp>##V3_BDPV12</stp>
        <stp>DELT LN Equity</stp>
        <stp>CRNCY</stp>
        <stp>[Crispin Spreadsheet.xlsx]OEI!R483C4</stp>
        <tr r="D483" s="1"/>
      </tp>
      <tp t="s">
        <v>GBp</v>
        <stp/>
        <stp>##V3_BDPV12</stp>
        <stp>DMGT LN Equity</stp>
        <stp>CRNCY</stp>
        <stp>[Crispin Spreadsheet.xlsx]OEI!R488C4</stp>
        <tr r="D488" s="1"/>
      </tp>
    </main>
    <main first="bofaddin.rtdserver">
      <tp t="s">
        <v>#N/A Requesting Data...3051708500</v>
        <stp/>
        <stp>BDH|831627021753484061</stp>
        <tr r="Z793" s="1"/>
        <tr r="Z143" s="3"/>
      </tp>
    </main>
    <main first="bloomberg.rtd">
      <tp>
        <v>49.79</v>
        <stp/>
        <stp>##V3_BDPV12</stp>
        <stp>SCHW US Equity</stp>
        <stp>PX_YEST_CLOSE</stp>
        <stp>[Crispin Spreadsheet.xlsx]OEI!R674C6</stp>
        <tr r="F674" s="1"/>
      </tp>
      <tp>
        <v>198.6</v>
        <stp/>
        <stp>##V3_BDPV12</stp>
        <stp>INVP LN Equity</stp>
        <stp>PX_YEST_CLOSE</stp>
        <stp>[Crispin Spreadsheet.xlsx]OEI!R537C6</stp>
        <tr r="F537" s="1"/>
      </tp>
      <tp t="s">
        <v>USD</v>
        <stp/>
        <stp>##V3_BDPV12</stp>
        <stp>SBUX US Equity</stp>
        <stp>CRNCY</stp>
        <stp>[Crispin Spreadsheet.xlsx]OEI!R787C4</stp>
        <tr r="D787" s="1"/>
      </tp>
      <tp>
        <v>1.252</v>
        <stp/>
        <stp>##V3_BDPV12</stp>
        <stp>BMPS IM Equity</stp>
        <stp>PX_YEST_CLOSE</stp>
        <stp>[Crispin Spreadsheet.xlsx]OEI!R242C6</stp>
        <tr r="F242" s="1"/>
      </tp>
      <tp t="s">
        <v>GBp</v>
        <stp/>
        <stp>##V3_BDPV12</stp>
        <stp>BLND LN Equity</stp>
        <stp>CRNCY</stp>
        <stp>[Crispin Spreadsheet.xlsx]OEI!R471C4</stp>
        <tr r="D471" s="1"/>
      </tp>
      <tp>
        <v>551.6</v>
        <stp/>
        <stp>##V3_BDPV12</stp>
        <stp>LONN SW Equity</stp>
        <stp>PX_YEST_CLOSE</stp>
        <stp>[Crispin Spreadsheet.xlsx]OEI!R426C6</stp>
        <tr r="F426" s="1"/>
      </tp>
      <tp t="s">
        <v>CHF</v>
        <stp/>
        <stp>##V3_BDPV12</stp>
        <stp>UBSG SW Equity</stp>
        <stp>CRNCY</stp>
        <stp>[Crispin Spreadsheet.xlsx]OEI!R435C4</stp>
        <tr r="D435" s="1"/>
      </tp>
      <tp>
        <v>35.67</v>
        <stp/>
        <stp>##V3_BDPV12</stp>
        <stp>LIGHT NA Equity</stp>
        <stp>PX_YEST_CLOSE</stp>
        <stp>[Crispin Spreadsheet.xlsx]OEI!R329C6</stp>
        <tr r="F329" s="1"/>
      </tp>
      <tp>
        <v>1439.28</v>
        <stp/>
        <stp>##V3_BDPV12</stp>
        <stp>MELI US Equity</stp>
        <stp>PX_YEST_CLOSE</stp>
        <stp>[Crispin Spreadsheet.xlsx]OEI!R750C6</stp>
        <tr r="F750" s="1"/>
      </tp>
      <tp>
        <v>195.7</v>
        <stp/>
        <stp>##V3_BDPV12</stp>
        <stp>SAND SS Equity</stp>
        <stp>PX_YEST_CLOSE</stp>
        <stp>[Crispin Spreadsheet.xlsx]OEI!R402C6</stp>
        <tr r="F402" s="1"/>
      </tp>
      <tp>
        <v>7.15</v>
        <stp/>
        <stp>##V3_BDPV12</stp>
        <stp>SAND US Equity</stp>
        <stp>PX_YEST_CLOSE</stp>
        <stp>[Crispin Spreadsheet.xlsx]OEI!R782C6</stp>
        <tr r="F782" s="1"/>
      </tp>
      <tp>
        <v>107.5</v>
        <stp/>
        <stp>##V3_BDPV12</stp>
        <stp>RGLD US Equity</stp>
        <stp>PX_YEST_CLOSE</stp>
        <stp>[Crispin Spreadsheet.xlsx]OEI!R780C6</stp>
        <tr r="F780" s="1"/>
      </tp>
      <tp>
        <v>22.8</v>
        <stp/>
        <stp>##V3_BDPV12</stp>
        <stp>OTPD LI Equity</stp>
        <stp>PX_YEST_CLOSE</stp>
        <stp>[Crispin Spreadsheet.xlsx]OEI!R566C6</stp>
        <tr r="F566" s="1"/>
      </tp>
      <tp t="s">
        <v>USD</v>
        <stp/>
        <stp>##V3_BDPV12</stp>
        <stp>AAPL US Equity</stp>
        <stp>CRNCY</stp>
        <stp>[Crispin Spreadsheet.xlsx]OEI!R662C4</stp>
        <tr r="D662" s="1"/>
      </tp>
      <tp>
        <v>65.900000000000006</v>
        <stp/>
        <stp>##V3_BDPV12</stp>
        <stp>HLAG GY Equity</stp>
        <stp>PX_YEST_CLOSE</stp>
        <stp>[Crispin Spreadsheet.xlsx]OEI!R167C6</stp>
        <tr r="F167" s="1"/>
      </tp>
      <tp t="s">
        <v>EUR</v>
        <stp/>
        <stp>##V3_BDPV12</stp>
        <stp>CNHI IM Equity</stp>
        <stp>CRNCY</stp>
        <stp>[Crispin Spreadsheet.xlsx]OEI!R244C4</stp>
        <tr r="D244" s="1"/>
      </tp>
      <tp>
        <v>2828</v>
        <stp/>
        <stp>##V3_BDPV12</stp>
        <stp>8001 JT Equity</stp>
        <stp>PX_YEST_CLOSE</stp>
        <stp>[Crispin Spreadsheet.xlsx]OPUS!R29C6</stp>
        <tr r="F29" s="6"/>
      </tp>
      <tp>
        <v>150.19999999999999</v>
        <stp/>
        <stp>##V3_BDPV12</stp>
        <stp>BARC LN Equity</stp>
        <stp>PX_YEST_CLOSE</stp>
        <stp>[Crispin Spreadsheet.xlsx]OEI!R463C6</stp>
        <tr r="F463" s="1"/>
      </tp>
      <tp>
        <v>50</v>
        <stp/>
        <stp>##V3_BDPV12</stp>
        <stp>6740 JT Equity</stp>
        <stp>LAST_PRICE</stp>
        <stp>[Crispin Spreadsheet.xlsx]OEI!R275C7</stp>
        <tr r="G275" s="1"/>
      </tp>
      <tp>
        <v>2829</v>
        <stp/>
        <stp>##V3_BDPV12</stp>
        <stp>8001 JT Equity</stp>
        <stp>LAST_PRICE</stp>
        <stp>[Crispin Spreadsheet.xlsx]OEI!R274C7</stp>
        <tr r="G274" s="1"/>
      </tp>
      <tp>
        <v>1704.5</v>
        <stp/>
        <stp>##V3_BDPV12</stp>
        <stp>8750 JT Equity</stp>
        <stp>LAST_PRICE</stp>
        <stp>[Crispin Spreadsheet.xlsx]OEI!R265C7</stp>
        <tr r="G265" s="1"/>
      </tp>
      <tp>
        <v>327</v>
        <stp/>
        <stp>##V3_BDPV12</stp>
        <stp>SMDS LN Equity</stp>
        <stp>LAST_PRICE</stp>
        <stp>[Crispin Spreadsheet.xlsx]SWAN!R89C7</stp>
        <tr r="G89" s="3"/>
      </tp>
      <tp>
        <v>2129</v>
        <stp/>
        <stp>##V3_BDPV12</stp>
        <stp>ABF LN Equity</stp>
        <stp>LAST_PRICE</stp>
        <stp>[Crispin Spreadsheet.xlsx]SWAN!R82C7</stp>
        <tr r="G82" s="3"/>
      </tp>
      <tp>
        <v>4.72</v>
        <stp/>
        <stp>##V3_BDPV12</stp>
        <stp>SLCJY US Equity</stp>
        <stp>LAST_PRICE</stp>
        <stp>[Crispin Spreadsheet.xlsx]ALEG!R69C7</stp>
        <tr r="G69" s="5"/>
      </tp>
      <tp>
        <v>16.489999999999998</v>
        <stp/>
        <stp>##V3_BDPV12</stp>
        <stp>BMA US Equity</stp>
        <stp>LAST_PRICE</stp>
        <stp>[Crispin Spreadsheet.xlsx]FDXC!R68C7</stp>
        <tr r="G68" s="8"/>
      </tp>
      <tp>
        <v>34.049999999999997</v>
        <stp/>
        <stp>##V3_BDPV12</stp>
        <stp>AA/ LN Equity</stp>
        <stp>LAST_PRICE</stp>
        <stp>[Crispin Spreadsheet.xlsx]OEI!R445C7</stp>
        <tr r="G445" s="1"/>
      </tp>
      <tp>
        <v>111.7</v>
        <stp/>
        <stp>##V3_BDPV12</stp>
        <stp>RR/ LN Equity</stp>
        <stp>LAST_PRICE</stp>
        <stp>[Crispin Spreadsheet.xlsx]OEI!R595C7</stp>
        <tr r="G595" s="1"/>
      </tp>
      <tp>
        <v>218.3</v>
        <stp/>
        <stp>##V3_BDPV12</stp>
        <stp>DEMANT DC Equity</stp>
        <stp>PX_YEST_CLOSE</stp>
        <stp>[Crispin Spreadsheet.xlsx]OEI!R70C6</stp>
        <tr r="F70" s="1"/>
      </tp>
      <tp>
        <v>3.4</v>
        <stp/>
        <stp>##V3_BDPV12</stp>
        <stp>NOKIA FH Equity</stp>
        <stp>PX_YEST_CLOSE</stp>
        <stp>[Crispin Spreadsheet.xlsx]OEI!R78C6</stp>
        <tr r="F78" s="1"/>
      </tp>
      <tp>
        <v>89.837999999999994</v>
        <stp/>
        <stp>##V3_BDPV12</stp>
        <stp>EURRUB Curncy</stp>
        <stp>LAST_PRICE</stp>
        <stp>[Crispin Spreadsheet.xlsx]OEI!R362C13</stp>
        <tr r="M362" s="1"/>
      </tp>
      <tp>
        <v>9.0500000000000007</v>
        <stp/>
        <stp>##V3_BDPV12</stp>
        <stp>GARAN TI Equity</stp>
        <stp>PX_YEST_CLOSE</stp>
        <stp>[Crispin Spreadsheet.xlsx]OEI!R439C6</stp>
        <tr r="F439" s="1"/>
      </tp>
      <tp t="s">
        <v>USD</v>
        <stp/>
        <stp>##V3_BDPV12</stp>
        <stp>UNVR US Equity</stp>
        <stp>CRNCY</stp>
        <stp>[Crispin Spreadsheet.xlsx]OEI!R805C4</stp>
        <tr r="D805" s="1"/>
      </tp>
      <tp t="s">
        <v>GBp</v>
        <stp/>
        <stp>##V3_BDPV12</stp>
        <stp>SFOR LN Equity</stp>
        <stp>CRNCY</stp>
        <stp>[Crispin Spreadsheet.xlsx]OEI!R491C4</stp>
        <tr r="D491" s="1"/>
      </tp>
      <tp>
        <v>38.5</v>
        <stp/>
        <stp>##V3_BDPV12</stp>
        <stp>AVNT US Equity</stp>
        <stp>PX_YEST_CLOSE</stp>
        <stp>[Crispin Spreadsheet.xlsx]OEI!R773C6</stp>
        <tr r="F773" s="1"/>
      </tp>
    </main>
    <main first="bofaddin.rtdserver">
      <tp t="s">
        <v>#N/A Requesting Data...2904589257</v>
        <stp/>
        <stp>BDH|406851294805653255</stp>
        <tr r="Z603" s="1"/>
      </tp>
    </main>
    <main first="bloomberg.rtd">
      <tp t="s">
        <v>USD</v>
        <stp/>
        <stp>##V3_BDPV12</stp>
        <stp>COTY US Equity</stp>
        <stp>CRNCY</stp>
        <stp>[Crispin Spreadsheet.xlsx]OEI!R687C4</stp>
        <tr r="D687" s="1"/>
      </tp>
      <tp>
        <v>11.66</v>
        <stp/>
        <stp>##V3_BDPV12</stp>
        <stp>MTDR US Equity</stp>
        <stp>PX_YEST_CLOSE</stp>
        <stp>[Crispin Spreadsheet.xlsx]OEI!R749C6</stp>
        <tr r="F749" s="1"/>
      </tp>
      <tp>
        <v>123.07</v>
        <stp/>
        <stp>##V3_BDPV12</stp>
        <stp>COHR US Equity</stp>
        <stp>PX_YEST_CLOSE</stp>
        <stp>[Crispin Spreadsheet.xlsx]OEI!R685C6</stp>
        <tr r="F685" s="1"/>
      </tp>
      <tp>
        <v>34.42</v>
        <stp/>
        <stp>##V3_BDPV12</stp>
        <stp>TIPS LN Equity</stp>
        <stp>PX_YEST_CLOSE</stp>
        <stp>[Crispin Spreadsheet.xlsx]OEI!R610C6</stp>
        <tr r="F610" s="1"/>
      </tp>
      <tp>
        <v>114.3</v>
        <stp/>
        <stp>##V3_BDPV12</stp>
        <stp>TEMN SW Equity</stp>
        <stp>PX_YEST_CLOSE</stp>
        <stp>[Crispin Spreadsheet.xlsx]OEI!R434C6</stp>
        <tr r="F434" s="1"/>
      </tp>
      <tp t="s">
        <v>GBp</v>
        <stp/>
        <stp>##V3_BDPV12</stp>
        <stp>TUNG LN Equity</stp>
        <stp>CRNCY</stp>
        <stp>[Crispin Spreadsheet.xlsx]OEI!R630C4</stp>
        <tr r="D630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EUR</v>
        <stp/>
        <stp>##V3_BDPV12</stp>
        <stp>APAM NA Equity</stp>
        <stp>CRNCY</stp>
        <stp>[Crispin Spreadsheet.xlsx]OEI!R320C4</stp>
        <tr r="D320" s="1"/>
      </tp>
      <tp t="s">
        <v>JPY</v>
        <stp/>
        <stp>##V3_BDPV12</stp>
        <stp>8001 JT Equity</stp>
        <stp>CRNCY</stp>
        <stp>[Crispin Spreadsheet.xlsx]ALEG!R22C4</stp>
        <tr r="D22" s="5"/>
      </tp>
      <tp>
        <v>228.3</v>
        <stp/>
        <stp>##V3_BDPV12</stp>
        <stp>SIKA SW Equity</stp>
        <stp>PX_YEST_CLOSE</stp>
        <stp>[Crispin Spreadsheet.xlsx]OEI!R432C6</stp>
        <tr r="F432" s="1"/>
      </tp>
      <tp>
        <v>518.30999999999995</v>
        <stp/>
        <stp>##V3_BDPV12</stp>
        <stp>NVDA US Equity</stp>
        <stp>PX_YEST_CLOSE</stp>
        <stp>[Crispin Spreadsheet.xlsx]OEI!R759C6</stp>
        <tr r="F759" s="1"/>
      </tp>
      <tp t="s">
        <v>USD</v>
        <stp/>
        <stp>##V3_BDPV12</stp>
        <stp>ADYEY US Equity</stp>
        <stp>CRNCY</stp>
        <stp>[Crispin Spreadsheet.xlsx]OEI!R649C4</stp>
        <tr r="D649" s="1"/>
      </tp>
      <tp>
        <v>18.86</v>
        <stp/>
        <stp>##V3_BDPV12</stp>
        <stp>2823 HK Equity</stp>
        <stp>LAST_PRICE</stp>
        <stp>[Crispin Spreadsheet.xlsx]OEI!R207C7</stp>
        <tr r="G207" s="1"/>
      </tp>
      <tp>
        <v>863</v>
        <stp/>
        <stp>##V3_BDPV12</stp>
        <stp>7224 JT Equity</stp>
        <stp>LAST_PRICE</stp>
        <stp>[Crispin Spreadsheet.xlsx]OEI!R300C7</stp>
        <tr r="G300" s="1"/>
      </tp>
      <tp t="s">
        <v>EUR</v>
        <stp/>
        <stp>##V3_BDPV12</stp>
        <stp>IBA Index</stp>
        <stp>CRNCY</stp>
        <stp>[Crispin Spreadsheet.xlsx]OEI!R375C4</stp>
        <tr r="D375" s="1"/>
      </tp>
      <tp>
        <v>104.15</v>
        <stp/>
        <stp>##V3_BDPV12</stp>
        <stp>ERICB SS Equity</stp>
        <stp>LAST_PRICE</stp>
        <stp>[Crispin Spreadsheet.xlsx]FDXC!R41C7</stp>
        <tr r="G41" s="8"/>
      </tp>
      <tp>
        <v>35.384999999999998</v>
        <stp/>
        <stp>##V3_BDPV12</stp>
        <stp>IGLN LN Equity</stp>
        <stp>LAST_PRICE</stp>
        <stp>[Crispin Spreadsheet.xlsx]OPUS!R58C7</stp>
        <tr r="G58" s="6"/>
      </tp>
      <tp>
        <v>167800</v>
        <stp/>
        <stp>##V3_BDPV12</stp>
        <stp>8953 JT Equity</stp>
        <stp>LAST_PRICE</stp>
        <stp>[Crispin Spreadsheet.xlsx]OEI!R277C7</stp>
        <tr r="G277" s="1"/>
      </tp>
      <tp>
        <v>13.5</v>
        <stp/>
        <stp>##V3_BDPV12</stp>
        <stp>IMM LN Equity</stp>
        <stp>LAST_PRICE</stp>
        <stp>[Crispin Spreadsheet.xlsx]SWAN!R98C7</stp>
        <tr r="G98" s="3"/>
      </tp>
      <tp>
        <v>4.25</v>
        <stp/>
        <stp>##V3_BDPV12</stp>
        <stp>TSTR LN Equity</stp>
        <stp>LAST_PRICE</stp>
        <stp>[Crispin Spreadsheet.xlsx]ALEG!R60C7</stp>
        <tr r="G60" s="5"/>
      </tp>
      <tp>
        <v>912</v>
        <stp/>
        <stp>##V3_BDPV12</stp>
        <stp>NG/ LN Equity</stp>
        <stp>LAST_PRICE</stp>
        <stp>[Crispin Spreadsheet.xlsx]OEI!R562C7</stp>
        <tr r="G562" s="1"/>
      </tp>
      <tp>
        <v>930.8</v>
        <stp/>
        <stp>##V3_BDPV12</stp>
        <stp>UU/ LN Equity</stp>
        <stp>LAST_PRICE</stp>
        <stp>[Crispin Spreadsheet.xlsx]OEI!R632C7</stp>
        <tr r="G632" s="1"/>
      </tp>
      <tp>
        <v>5.7279999999999998</v>
        <stp/>
        <stp>##V3_BDPV12</stp>
        <stp>TUI1 GY Equity</stp>
        <stp>LAST_PRICE</stp>
        <stp>[Crispin Spreadsheet.xlsx]OEI!R192C7</stp>
        <tr r="G192" s="1"/>
      </tp>
      <tp>
        <v>14.085000000000001</v>
        <stp/>
        <stp>##V3_BDPV12</stp>
        <stp>STERV FH Equity</stp>
        <stp>PX_YEST_CLOSE</stp>
        <stp>[Crispin Spreadsheet.xlsx]OEI!R81C6</stp>
        <tr r="F81" s="1"/>
      </tp>
      <tp>
        <v>58.52</v>
        <stp/>
        <stp>##V3_BDPV12</stp>
        <stp>PAH3 GY Equity</stp>
        <stp>PX_YEST_CLOSE</stp>
        <stp>[Crispin Spreadsheet.xlsx]OEI!R178C6</stp>
        <tr r="F178" s="1"/>
      </tp>
      <tp>
        <v>1.1882999999999999</v>
        <stp/>
        <stp>##V3_BDPV12</stp>
        <stp>EURUSD Curncy</stp>
        <stp>LAST_PRICE</stp>
        <stp>[Crispin Spreadsheet.xlsx]OEI!R512C13</stp>
        <tr r="M512" s="1"/>
      </tp>
      <tp>
        <v>1.1882999999999999</v>
        <stp/>
        <stp>##V3_BDPV12</stp>
        <stp>EURUSD Curncy</stp>
        <stp>LAST_PRICE</stp>
        <stp>[Crispin Spreadsheet.xlsx]OEI!R509C13</stp>
        <tr r="M509" s="1"/>
      </tp>
      <tp>
        <v>1.1882999999999999</v>
        <stp/>
        <stp>##V3_BDPV12</stp>
        <stp>EURUSD Curncy</stp>
        <stp>LAST_PRICE</stp>
        <stp>[Crispin Spreadsheet.xlsx]OEI!R566C13</stp>
        <tr r="M566" s="1"/>
      </tp>
      <tp>
        <v>1.1882999999999999</v>
        <stp/>
        <stp>##V3_BDPV12</stp>
        <stp>EURUSD Curncy</stp>
        <stp>LAST_PRICE</stp>
        <stp>[Crispin Spreadsheet.xlsx]OEI!R718C13</stp>
        <tr r="M718" s="1"/>
      </tp>
      <tp>
        <v>1.1882999999999999</v>
        <stp/>
        <stp>##V3_BDPV12</stp>
        <stp>EURUSD Curncy</stp>
        <stp>LAST_PRICE</stp>
        <stp>[Crispin Spreadsheet.xlsx]OEI!R719C13</stp>
        <tr r="M719" s="1"/>
      </tp>
      <tp>
        <v>1.1882999999999999</v>
        <stp/>
        <stp>##V3_BDPV12</stp>
        <stp>EURUSD Curncy</stp>
        <stp>LAST_PRICE</stp>
        <stp>[Crispin Spreadsheet.xlsx]OEI!R714C13</stp>
        <tr r="M714" s="1"/>
      </tp>
      <tp>
        <v>1.1882999999999999</v>
        <stp/>
        <stp>##V3_BDPV12</stp>
        <stp>EURUSD Curncy</stp>
        <stp>LAST_PRICE</stp>
        <stp>[Crispin Spreadsheet.xlsx]OEI!R715C13</stp>
        <tr r="M715" s="1"/>
      </tp>
      <tp>
        <v>1.1882999999999999</v>
        <stp/>
        <stp>##V3_BDPV12</stp>
        <stp>EURUSD Curncy</stp>
        <stp>LAST_PRICE</stp>
        <stp>[Crispin Spreadsheet.xlsx]OEI!R716C13</stp>
        <tr r="M716" s="1"/>
      </tp>
      <tp>
        <v>1.1882999999999999</v>
        <stp/>
        <stp>##V3_BDPV12</stp>
        <stp>EURUSD Curncy</stp>
        <stp>LAST_PRICE</stp>
        <stp>[Crispin Spreadsheet.xlsx]OEI!R717C13</stp>
        <tr r="M717" s="1"/>
      </tp>
      <tp>
        <v>1.1882999999999999</v>
        <stp/>
        <stp>##V3_BDPV12</stp>
        <stp>EURUSD Curncy</stp>
        <stp>LAST_PRICE</stp>
        <stp>[Crispin Spreadsheet.xlsx]OEI!R710C13</stp>
        <tr r="M710" s="1"/>
      </tp>
      <tp>
        <v>1.1882999999999999</v>
        <stp/>
        <stp>##V3_BDPV12</stp>
        <stp>EURUSD Curncy</stp>
        <stp>LAST_PRICE</stp>
        <stp>[Crispin Spreadsheet.xlsx]OEI!R711C13</stp>
        <tr r="M711" s="1"/>
      </tp>
      <tp>
        <v>1.1882999999999999</v>
        <stp/>
        <stp>##V3_BDPV12</stp>
        <stp>EURUSD Curncy</stp>
        <stp>LAST_PRICE</stp>
        <stp>[Crispin Spreadsheet.xlsx]OEI!R712C13</stp>
        <tr r="M712" s="1"/>
      </tp>
      <tp>
        <v>1.1882999999999999</v>
        <stp/>
        <stp>##V3_BDPV12</stp>
        <stp>EURUSD Curncy</stp>
        <stp>LAST_PRICE</stp>
        <stp>[Crispin Spreadsheet.xlsx]OEI!R713C13</stp>
        <tr r="M713" s="1"/>
      </tp>
      <tp>
        <v>1.1882999999999999</v>
        <stp/>
        <stp>##V3_BDPV12</stp>
        <stp>EURUSD Curncy</stp>
        <stp>LAST_PRICE</stp>
        <stp>[Crispin Spreadsheet.xlsx]OEI!R708C13</stp>
        <tr r="M708" s="1"/>
      </tp>
      <tp>
        <v>1.1882999999999999</v>
        <stp/>
        <stp>##V3_BDPV12</stp>
        <stp>EURUSD Curncy</stp>
        <stp>LAST_PRICE</stp>
        <stp>[Crispin Spreadsheet.xlsx]OEI!R709C13</stp>
        <tr r="M709" s="1"/>
      </tp>
      <tp>
        <v>1.1882999999999999</v>
        <stp/>
        <stp>##V3_BDPV12</stp>
        <stp>EURUSD Curncy</stp>
        <stp>LAST_PRICE</stp>
        <stp>[Crispin Spreadsheet.xlsx]OEI!R704C13</stp>
        <tr r="M704" s="1"/>
      </tp>
      <tp>
        <v>1.1882999999999999</v>
        <stp/>
        <stp>##V3_BDPV12</stp>
        <stp>EURUSD Curncy</stp>
        <stp>LAST_PRICE</stp>
        <stp>[Crispin Spreadsheet.xlsx]OEI!R705C13</stp>
        <tr r="M705" s="1"/>
      </tp>
      <tp>
        <v>1.1882999999999999</v>
        <stp/>
        <stp>##V3_BDPV12</stp>
        <stp>EURUSD Curncy</stp>
        <stp>LAST_PRICE</stp>
        <stp>[Crispin Spreadsheet.xlsx]OEI!R706C13</stp>
        <tr r="M706" s="1"/>
      </tp>
      <tp>
        <v>1.1882999999999999</v>
        <stp/>
        <stp>##V3_BDPV12</stp>
        <stp>EURUSD Curncy</stp>
        <stp>LAST_PRICE</stp>
        <stp>[Crispin Spreadsheet.xlsx]OEI!R707C13</stp>
        <tr r="M707" s="1"/>
      </tp>
      <tp>
        <v>1.1882999999999999</v>
        <stp/>
        <stp>##V3_BDPV12</stp>
        <stp>EURUSD Curncy</stp>
        <stp>LAST_PRICE</stp>
        <stp>[Crispin Spreadsheet.xlsx]OEI!R700C13</stp>
        <tr r="M700" s="1"/>
      </tp>
      <tp>
        <v>1.1882999999999999</v>
        <stp/>
        <stp>##V3_BDPV12</stp>
        <stp>EURUSD Curncy</stp>
        <stp>LAST_PRICE</stp>
        <stp>[Crispin Spreadsheet.xlsx]OEI!R701C13</stp>
        <tr r="M701" s="1"/>
      </tp>
      <tp>
        <v>1.1882999999999999</v>
        <stp/>
        <stp>##V3_BDPV12</stp>
        <stp>EURUSD Curncy</stp>
        <stp>LAST_PRICE</stp>
        <stp>[Crispin Spreadsheet.xlsx]OEI!R702C13</stp>
        <tr r="M702" s="1"/>
      </tp>
      <tp>
        <v>1.1882999999999999</v>
        <stp/>
        <stp>##V3_BDPV12</stp>
        <stp>EURUSD Curncy</stp>
        <stp>LAST_PRICE</stp>
        <stp>[Crispin Spreadsheet.xlsx]OEI!R703C13</stp>
        <tr r="M703" s="1"/>
      </tp>
      <tp>
        <v>1.1882999999999999</v>
        <stp/>
        <stp>##V3_BDPV12</stp>
        <stp>EURUSD Curncy</stp>
        <stp>LAST_PRICE</stp>
        <stp>[Crispin Spreadsheet.xlsx]OEI!R738C13</stp>
        <tr r="M738" s="1"/>
      </tp>
      <tp>
        <v>1.1882999999999999</v>
        <stp/>
        <stp>##V3_BDPV12</stp>
        <stp>EURUSD Curncy</stp>
        <stp>LAST_PRICE</stp>
        <stp>[Crispin Spreadsheet.xlsx]OEI!R739C13</stp>
        <tr r="M739" s="1"/>
      </tp>
      <tp>
        <v>1.1882999999999999</v>
        <stp/>
        <stp>##V3_BDPV12</stp>
        <stp>EURUSD Curncy</stp>
        <stp>LAST_PRICE</stp>
        <stp>[Crispin Spreadsheet.xlsx]OEI!R734C13</stp>
        <tr r="M734" s="1"/>
      </tp>
      <tp>
        <v>1.1882999999999999</v>
        <stp/>
        <stp>##V3_BDPV12</stp>
        <stp>EURUSD Curncy</stp>
        <stp>LAST_PRICE</stp>
        <stp>[Crispin Spreadsheet.xlsx]OEI!R735C13</stp>
        <tr r="M735" s="1"/>
      </tp>
      <tp>
        <v>1.1882999999999999</v>
        <stp/>
        <stp>##V3_BDPV12</stp>
        <stp>EURUSD Curncy</stp>
        <stp>LAST_PRICE</stp>
        <stp>[Crispin Spreadsheet.xlsx]OEI!R736C13</stp>
        <tr r="M736" s="1"/>
      </tp>
      <tp>
        <v>1.1882999999999999</v>
        <stp/>
        <stp>##V3_BDPV12</stp>
        <stp>EURUSD Curncy</stp>
        <stp>LAST_PRICE</stp>
        <stp>[Crispin Spreadsheet.xlsx]OEI!R737C13</stp>
        <tr r="M737" s="1"/>
      </tp>
      <tp>
        <v>1.1882999999999999</v>
        <stp/>
        <stp>##V3_BDPV12</stp>
        <stp>EURUSD Curncy</stp>
        <stp>LAST_PRICE</stp>
        <stp>[Crispin Spreadsheet.xlsx]OEI!R730C13</stp>
        <tr r="M730" s="1"/>
      </tp>
      <tp>
        <v>1.1882999999999999</v>
        <stp/>
        <stp>##V3_BDPV12</stp>
        <stp>EURUSD Curncy</stp>
        <stp>LAST_PRICE</stp>
        <stp>[Crispin Spreadsheet.xlsx]OEI!R731C13</stp>
        <tr r="M731" s="1"/>
      </tp>
      <tp>
        <v>1.1882999999999999</v>
        <stp/>
        <stp>##V3_BDPV12</stp>
        <stp>EURUSD Curncy</stp>
        <stp>LAST_PRICE</stp>
        <stp>[Crispin Spreadsheet.xlsx]OEI!R732C13</stp>
        <tr r="M732" s="1"/>
      </tp>
      <tp>
        <v>1.1882999999999999</v>
        <stp/>
        <stp>##V3_BDPV12</stp>
        <stp>EURUSD Curncy</stp>
        <stp>LAST_PRICE</stp>
        <stp>[Crispin Spreadsheet.xlsx]OEI!R733C13</stp>
        <tr r="M733" s="1"/>
      </tp>
      <tp>
        <v>1.1882999999999999</v>
        <stp/>
        <stp>##V3_BDPV12</stp>
        <stp>EURUSD Curncy</stp>
        <stp>LAST_PRICE</stp>
        <stp>[Crispin Spreadsheet.xlsx]OEI!R728C13</stp>
        <tr r="M728" s="1"/>
      </tp>
      <tp>
        <v>1.1882999999999999</v>
        <stp/>
        <stp>##V3_BDPV12</stp>
        <stp>EURUSD Curncy</stp>
        <stp>LAST_PRICE</stp>
        <stp>[Crispin Spreadsheet.xlsx]OEI!R729C13</stp>
        <tr r="M729" s="1"/>
      </tp>
      <tp>
        <v>1.1882999999999999</v>
        <stp/>
        <stp>##V3_BDPV12</stp>
        <stp>EURUSD Curncy</stp>
        <stp>LAST_PRICE</stp>
        <stp>[Crispin Spreadsheet.xlsx]OEI!R724C13</stp>
        <tr r="M724" s="1"/>
      </tp>
      <tp>
        <v>1.1882999999999999</v>
        <stp/>
        <stp>##V3_BDPV12</stp>
        <stp>EURUSD Curncy</stp>
        <stp>LAST_PRICE</stp>
        <stp>[Crispin Spreadsheet.xlsx]OEI!R725C13</stp>
        <tr r="M725" s="1"/>
      </tp>
      <tp>
        <v>1.1882999999999999</v>
        <stp/>
        <stp>##V3_BDPV12</stp>
        <stp>EURUSD Curncy</stp>
        <stp>LAST_PRICE</stp>
        <stp>[Crispin Spreadsheet.xlsx]OEI!R726C13</stp>
        <tr r="M726" s="1"/>
      </tp>
      <tp>
        <v>1.1882999999999999</v>
        <stp/>
        <stp>##V3_BDPV12</stp>
        <stp>EURUSD Curncy</stp>
        <stp>LAST_PRICE</stp>
        <stp>[Crispin Spreadsheet.xlsx]OEI!R727C13</stp>
        <tr r="M727" s="1"/>
      </tp>
      <tp>
        <v>1.1882999999999999</v>
        <stp/>
        <stp>##V3_BDPV12</stp>
        <stp>EURUSD Curncy</stp>
        <stp>LAST_PRICE</stp>
        <stp>[Crispin Spreadsheet.xlsx]OEI!R720C13</stp>
        <tr r="M720" s="1"/>
      </tp>
      <tp>
        <v>1.1882999999999999</v>
        <stp/>
        <stp>##V3_BDPV12</stp>
        <stp>EURUSD Curncy</stp>
        <stp>LAST_PRICE</stp>
        <stp>[Crispin Spreadsheet.xlsx]OEI!R721C13</stp>
        <tr r="M721" s="1"/>
      </tp>
      <tp>
        <v>1.1882999999999999</v>
        <stp/>
        <stp>##V3_BDPV12</stp>
        <stp>EURUSD Curncy</stp>
        <stp>LAST_PRICE</stp>
        <stp>[Crispin Spreadsheet.xlsx]OEI!R722C13</stp>
        <tr r="M722" s="1"/>
      </tp>
      <tp>
        <v>1.1882999999999999</v>
        <stp/>
        <stp>##V3_BDPV12</stp>
        <stp>EURUSD Curncy</stp>
        <stp>LAST_PRICE</stp>
        <stp>[Crispin Spreadsheet.xlsx]OEI!R723C13</stp>
        <tr r="M723" s="1"/>
      </tp>
      <tp>
        <v>1.1882999999999999</v>
        <stp/>
        <stp>##V3_BDPV12</stp>
        <stp>EURUSD Curncy</stp>
        <stp>LAST_PRICE</stp>
        <stp>[Crispin Spreadsheet.xlsx]OEI!R758C13</stp>
        <tr r="M758" s="1"/>
      </tp>
      <tp>
        <v>1.1882999999999999</v>
        <stp/>
        <stp>##V3_BDPV12</stp>
        <stp>EURUSD Curncy</stp>
        <stp>LAST_PRICE</stp>
        <stp>[Crispin Spreadsheet.xlsx]OEI!R759C13</stp>
        <tr r="M759" s="1"/>
      </tp>
      <tp>
        <v>1.1882999999999999</v>
        <stp/>
        <stp>##V3_BDPV12</stp>
        <stp>EURUSD Curncy</stp>
        <stp>LAST_PRICE</stp>
        <stp>[Crispin Spreadsheet.xlsx]OEI!R754C13</stp>
        <tr r="M754" s="1"/>
      </tp>
      <tp>
        <v>1.1882999999999999</v>
        <stp/>
        <stp>##V3_BDPV12</stp>
        <stp>EURUSD Curncy</stp>
        <stp>LAST_PRICE</stp>
        <stp>[Crispin Spreadsheet.xlsx]OEI!R755C13</stp>
        <tr r="M755" s="1"/>
      </tp>
      <tp>
        <v>1.1882999999999999</v>
        <stp/>
        <stp>##V3_BDPV12</stp>
        <stp>EURUSD Curncy</stp>
        <stp>LAST_PRICE</stp>
        <stp>[Crispin Spreadsheet.xlsx]OEI!R756C13</stp>
        <tr r="M756" s="1"/>
      </tp>
      <tp>
        <v>1.1882999999999999</v>
        <stp/>
        <stp>##V3_BDPV12</stp>
        <stp>EURUSD Curncy</stp>
        <stp>LAST_PRICE</stp>
        <stp>[Crispin Spreadsheet.xlsx]OEI!R757C13</stp>
        <tr r="M757" s="1"/>
      </tp>
      <tp>
        <v>1.1882999999999999</v>
        <stp/>
        <stp>##V3_BDPV12</stp>
        <stp>EURUSD Curncy</stp>
        <stp>LAST_PRICE</stp>
        <stp>[Crispin Spreadsheet.xlsx]OEI!R750C13</stp>
        <tr r="M750" s="1"/>
      </tp>
      <tp>
        <v>1.1882999999999999</v>
        <stp/>
        <stp>##V3_BDPV12</stp>
        <stp>EURUSD Curncy</stp>
        <stp>LAST_PRICE</stp>
        <stp>[Crispin Spreadsheet.xlsx]OEI!R751C13</stp>
        <tr r="M751" s="1"/>
      </tp>
      <tp>
        <v>1.1882999999999999</v>
        <stp/>
        <stp>##V3_BDPV12</stp>
        <stp>EURUSD Curncy</stp>
        <stp>LAST_PRICE</stp>
        <stp>[Crispin Spreadsheet.xlsx]OEI!R752C13</stp>
        <tr r="M752" s="1"/>
      </tp>
      <tp>
        <v>1.1882999999999999</v>
        <stp/>
        <stp>##V3_BDPV12</stp>
        <stp>EURUSD Curncy</stp>
        <stp>LAST_PRICE</stp>
        <stp>[Crispin Spreadsheet.xlsx]OEI!R753C13</stp>
        <tr r="M753" s="1"/>
      </tp>
      <tp>
        <v>1.1882999999999999</v>
        <stp/>
        <stp>##V3_BDPV12</stp>
        <stp>EURUSD Curncy</stp>
        <stp>LAST_PRICE</stp>
        <stp>[Crispin Spreadsheet.xlsx]OEI!R748C13</stp>
        <tr r="M748" s="1"/>
      </tp>
      <tp>
        <v>1.1882999999999999</v>
        <stp/>
        <stp>##V3_BDPV12</stp>
        <stp>EURUSD Curncy</stp>
        <stp>LAST_PRICE</stp>
        <stp>[Crispin Spreadsheet.xlsx]OEI!R749C13</stp>
        <tr r="M749" s="1"/>
      </tp>
      <tp>
        <v>1.1882999999999999</v>
        <stp/>
        <stp>##V3_BDPV12</stp>
        <stp>EURUSD Curncy</stp>
        <stp>LAST_PRICE</stp>
        <stp>[Crispin Spreadsheet.xlsx]OEI!R744C13</stp>
        <tr r="M744" s="1"/>
      </tp>
      <tp>
        <v>1.1882999999999999</v>
        <stp/>
        <stp>##V3_BDPV12</stp>
        <stp>EURUSD Curncy</stp>
        <stp>LAST_PRICE</stp>
        <stp>[Crispin Spreadsheet.xlsx]OEI!R745C13</stp>
        <tr r="M745" s="1"/>
      </tp>
      <tp>
        <v>1.1882999999999999</v>
        <stp/>
        <stp>##V3_BDPV12</stp>
        <stp>EURUSD Curncy</stp>
        <stp>LAST_PRICE</stp>
        <stp>[Crispin Spreadsheet.xlsx]OEI!R746C13</stp>
        <tr r="M746" s="1"/>
      </tp>
      <tp>
        <v>1.1882999999999999</v>
        <stp/>
        <stp>##V3_BDPV12</stp>
        <stp>EURUSD Curncy</stp>
        <stp>LAST_PRICE</stp>
        <stp>[Crispin Spreadsheet.xlsx]OEI!R747C13</stp>
        <tr r="M747" s="1"/>
      </tp>
      <tp>
        <v>1.1882999999999999</v>
        <stp/>
        <stp>##V3_BDPV12</stp>
        <stp>EURUSD Curncy</stp>
        <stp>LAST_PRICE</stp>
        <stp>[Crispin Spreadsheet.xlsx]OEI!R740C13</stp>
        <tr r="M740" s="1"/>
      </tp>
      <tp>
        <v>1.1882999999999999</v>
        <stp/>
        <stp>##V3_BDPV12</stp>
        <stp>EURUSD Curncy</stp>
        <stp>LAST_PRICE</stp>
        <stp>[Crispin Spreadsheet.xlsx]OEI!R741C13</stp>
        <tr r="M741" s="1"/>
      </tp>
      <tp>
        <v>1.1882999999999999</v>
        <stp/>
        <stp>##V3_BDPV12</stp>
        <stp>EURUSD Curncy</stp>
        <stp>LAST_PRICE</stp>
        <stp>[Crispin Spreadsheet.xlsx]OEI!R742C13</stp>
        <tr r="M742" s="1"/>
      </tp>
      <tp>
        <v>1.1882999999999999</v>
        <stp/>
        <stp>##V3_BDPV12</stp>
        <stp>EURUSD Curncy</stp>
        <stp>LAST_PRICE</stp>
        <stp>[Crispin Spreadsheet.xlsx]OEI!R743C13</stp>
        <tr r="M743" s="1"/>
      </tp>
      <tp>
        <v>1.1882999999999999</v>
        <stp/>
        <stp>##V3_BDPV12</stp>
        <stp>EURUSD Curncy</stp>
        <stp>LAST_PRICE</stp>
        <stp>[Crispin Spreadsheet.xlsx]OEI!R778C13</stp>
        <tr r="M778" s="1"/>
      </tp>
      <tp>
        <v>1.1882999999999999</v>
        <stp/>
        <stp>##V3_BDPV12</stp>
        <stp>EURUSD Curncy</stp>
        <stp>LAST_PRICE</stp>
        <stp>[Crispin Spreadsheet.xlsx]OEI!R779C13</stp>
        <tr r="M779" s="1"/>
      </tp>
      <tp>
        <v>1.1882999999999999</v>
        <stp/>
        <stp>##V3_BDPV12</stp>
        <stp>EURUSD Curncy</stp>
        <stp>LAST_PRICE</stp>
        <stp>[Crispin Spreadsheet.xlsx]OEI!R774C13</stp>
        <tr r="M774" s="1"/>
      </tp>
      <tp>
        <v>1.1882999999999999</v>
        <stp/>
        <stp>##V3_BDPV12</stp>
        <stp>EURUSD Curncy</stp>
        <stp>LAST_PRICE</stp>
        <stp>[Crispin Spreadsheet.xlsx]OEI!R775C13</stp>
        <tr r="M775" s="1"/>
      </tp>
      <tp>
        <v>1.1882999999999999</v>
        <stp/>
        <stp>##V3_BDPV12</stp>
        <stp>EURUSD Curncy</stp>
        <stp>LAST_PRICE</stp>
        <stp>[Crispin Spreadsheet.xlsx]OEI!R776C13</stp>
        <tr r="M776" s="1"/>
      </tp>
      <tp>
        <v>1.1882999999999999</v>
        <stp/>
        <stp>##V3_BDPV12</stp>
        <stp>EURUSD Curncy</stp>
        <stp>LAST_PRICE</stp>
        <stp>[Crispin Spreadsheet.xlsx]OEI!R777C13</stp>
        <tr r="M777" s="1"/>
      </tp>
      <tp>
        <v>1.1882999999999999</v>
        <stp/>
        <stp>##V3_BDPV12</stp>
        <stp>EURUSD Curncy</stp>
        <stp>LAST_PRICE</stp>
        <stp>[Crispin Spreadsheet.xlsx]OEI!R770C13</stp>
        <tr r="M770" s="1"/>
      </tp>
      <tp>
        <v>1.1882999999999999</v>
        <stp/>
        <stp>##V3_BDPV12</stp>
        <stp>EURUSD Curncy</stp>
        <stp>LAST_PRICE</stp>
        <stp>[Crispin Spreadsheet.xlsx]OEI!R771C13</stp>
        <tr r="M771" s="1"/>
      </tp>
      <tp>
        <v>1.1882999999999999</v>
        <stp/>
        <stp>##V3_BDPV12</stp>
        <stp>EURUSD Curncy</stp>
        <stp>LAST_PRICE</stp>
        <stp>[Crispin Spreadsheet.xlsx]OEI!R772C13</stp>
        <tr r="M772" s="1"/>
      </tp>
      <tp>
        <v>1.1882999999999999</v>
        <stp/>
        <stp>##V3_BDPV12</stp>
        <stp>EURUSD Curncy</stp>
        <stp>LAST_PRICE</stp>
        <stp>[Crispin Spreadsheet.xlsx]OEI!R773C13</stp>
        <tr r="M773" s="1"/>
      </tp>
      <tp>
        <v>1.1882999999999999</v>
        <stp/>
        <stp>##V3_BDPV12</stp>
        <stp>EURUSD Curncy</stp>
        <stp>LAST_PRICE</stp>
        <stp>[Crispin Spreadsheet.xlsx]OEI!R768C13</stp>
        <tr r="M768" s="1"/>
      </tp>
      <tp>
        <v>1.1882999999999999</v>
        <stp/>
        <stp>##V3_BDPV12</stp>
        <stp>EURUSD Curncy</stp>
        <stp>LAST_PRICE</stp>
        <stp>[Crispin Spreadsheet.xlsx]OEI!R769C13</stp>
        <tr r="M769" s="1"/>
      </tp>
      <tp>
        <v>1.1882999999999999</v>
        <stp/>
        <stp>##V3_BDPV12</stp>
        <stp>EURUSD Curncy</stp>
        <stp>LAST_PRICE</stp>
        <stp>[Crispin Spreadsheet.xlsx]OEI!R764C13</stp>
        <tr r="M764" s="1"/>
      </tp>
      <tp>
        <v>1.1882999999999999</v>
        <stp/>
        <stp>##V3_BDPV12</stp>
        <stp>EURUSD Curncy</stp>
        <stp>LAST_PRICE</stp>
        <stp>[Crispin Spreadsheet.xlsx]OEI!R765C13</stp>
        <tr r="M765" s="1"/>
      </tp>
      <tp>
        <v>1.1882999999999999</v>
        <stp/>
        <stp>##V3_BDPV12</stp>
        <stp>EURUSD Curncy</stp>
        <stp>LAST_PRICE</stp>
        <stp>[Crispin Spreadsheet.xlsx]OEI!R766C13</stp>
        <tr r="M766" s="1"/>
      </tp>
      <tp>
        <v>1.1882999999999999</v>
        <stp/>
        <stp>##V3_BDPV12</stp>
        <stp>EURUSD Curncy</stp>
        <stp>LAST_PRICE</stp>
        <stp>[Crispin Spreadsheet.xlsx]OEI!R767C13</stp>
        <tr r="M767" s="1"/>
      </tp>
      <tp>
        <v>1.1882999999999999</v>
        <stp/>
        <stp>##V3_BDPV12</stp>
        <stp>EURUSD Curncy</stp>
        <stp>LAST_PRICE</stp>
        <stp>[Crispin Spreadsheet.xlsx]OEI!R760C13</stp>
        <tr r="M760" s="1"/>
      </tp>
      <tp>
        <v>1.1882999999999999</v>
        <stp/>
        <stp>##V3_BDPV12</stp>
        <stp>EURUSD Curncy</stp>
        <stp>LAST_PRICE</stp>
        <stp>[Crispin Spreadsheet.xlsx]OEI!R761C13</stp>
        <tr r="M761" s="1"/>
      </tp>
      <tp>
        <v>1.1882999999999999</v>
        <stp/>
        <stp>##V3_BDPV12</stp>
        <stp>EURUSD Curncy</stp>
        <stp>LAST_PRICE</stp>
        <stp>[Crispin Spreadsheet.xlsx]OEI!R762C13</stp>
        <tr r="M762" s="1"/>
      </tp>
      <tp>
        <v>1.1882999999999999</v>
        <stp/>
        <stp>##V3_BDPV12</stp>
        <stp>EURUSD Curncy</stp>
        <stp>LAST_PRICE</stp>
        <stp>[Crispin Spreadsheet.xlsx]OEI!R763C13</stp>
        <tr r="M763" s="1"/>
      </tp>
      <tp>
        <v>1.1882999999999999</v>
        <stp/>
        <stp>##V3_BDPV12</stp>
        <stp>EURUSD Curncy</stp>
        <stp>LAST_PRICE</stp>
        <stp>[Crispin Spreadsheet.xlsx]OEI!R798C13</stp>
        <tr r="M798" s="1"/>
      </tp>
      <tp>
        <v>1.1882999999999999</v>
        <stp/>
        <stp>##V3_BDPV12</stp>
        <stp>EURUSD Curncy</stp>
        <stp>LAST_PRICE</stp>
        <stp>[Crispin Spreadsheet.xlsx]OEI!R799C13</stp>
        <tr r="M799" s="1"/>
      </tp>
      <tp>
        <v>1.1882999999999999</v>
        <stp/>
        <stp>##V3_BDPV12</stp>
        <stp>EURUSD Curncy</stp>
        <stp>LAST_PRICE</stp>
        <stp>[Crispin Spreadsheet.xlsx]OEI!R794C13</stp>
        <tr r="M794" s="1"/>
      </tp>
      <tp>
        <v>1.1882999999999999</v>
        <stp/>
        <stp>##V3_BDPV12</stp>
        <stp>EURUSD Curncy</stp>
        <stp>LAST_PRICE</stp>
        <stp>[Crispin Spreadsheet.xlsx]OEI!R795C13</stp>
        <tr r="M795" s="1"/>
      </tp>
      <tp>
        <v>1.1882999999999999</v>
        <stp/>
        <stp>##V3_BDPV12</stp>
        <stp>EURUSD Curncy</stp>
        <stp>LAST_PRICE</stp>
        <stp>[Crispin Spreadsheet.xlsx]OEI!R796C13</stp>
        <tr r="M796" s="1"/>
      </tp>
      <tp>
        <v>1.1882999999999999</v>
        <stp/>
        <stp>##V3_BDPV12</stp>
        <stp>EURUSD Curncy</stp>
        <stp>LAST_PRICE</stp>
        <stp>[Crispin Spreadsheet.xlsx]OEI!R797C13</stp>
        <tr r="M797" s="1"/>
      </tp>
      <tp>
        <v>1.1882999999999999</v>
        <stp/>
        <stp>##V3_BDPV12</stp>
        <stp>EURUSD Curncy</stp>
        <stp>LAST_PRICE</stp>
        <stp>[Crispin Spreadsheet.xlsx]OEI!R790C13</stp>
        <tr r="M790" s="1"/>
      </tp>
      <tp>
        <v>1.1882999999999999</v>
        <stp/>
        <stp>##V3_BDPV12</stp>
        <stp>EURUSD Curncy</stp>
        <stp>LAST_PRICE</stp>
        <stp>[Crispin Spreadsheet.xlsx]OEI!R791C13</stp>
        <tr r="M791" s="1"/>
      </tp>
      <tp>
        <v>1.1882999999999999</v>
        <stp/>
        <stp>##V3_BDPV12</stp>
        <stp>EURUSD Curncy</stp>
        <stp>LAST_PRICE</stp>
        <stp>[Crispin Spreadsheet.xlsx]OEI!R792C13</stp>
        <tr r="M792" s="1"/>
      </tp>
      <tp>
        <v>1.1882999999999999</v>
        <stp/>
        <stp>##V3_BDPV12</stp>
        <stp>EURUSD Curncy</stp>
        <stp>LAST_PRICE</stp>
        <stp>[Crispin Spreadsheet.xlsx]OEI!R793C13</stp>
        <tr r="M793" s="1"/>
      </tp>
      <tp>
        <v>1.1882999999999999</v>
        <stp/>
        <stp>##V3_BDPV12</stp>
        <stp>EURUSD Curncy</stp>
        <stp>LAST_PRICE</stp>
        <stp>[Crispin Spreadsheet.xlsx]OEI!R788C13</stp>
        <tr r="M788" s="1"/>
      </tp>
      <tp>
        <v>1.1882999999999999</v>
        <stp/>
        <stp>##V3_BDPV12</stp>
        <stp>EURUSD Curncy</stp>
        <stp>LAST_PRICE</stp>
        <stp>[Crispin Spreadsheet.xlsx]OEI!R789C13</stp>
        <tr r="M789" s="1"/>
      </tp>
      <tp>
        <v>1.1882999999999999</v>
        <stp/>
        <stp>##V3_BDPV12</stp>
        <stp>EURUSD Curncy</stp>
        <stp>LAST_PRICE</stp>
        <stp>[Crispin Spreadsheet.xlsx]OEI!R784C13</stp>
        <tr r="M784" s="1"/>
      </tp>
      <tp>
        <v>1.1882999999999999</v>
        <stp/>
        <stp>##V3_BDPV12</stp>
        <stp>EURUSD Curncy</stp>
        <stp>LAST_PRICE</stp>
        <stp>[Crispin Spreadsheet.xlsx]OEI!R785C13</stp>
        <tr r="M785" s="1"/>
      </tp>
      <tp>
        <v>1.1882999999999999</v>
        <stp/>
        <stp>##V3_BDPV12</stp>
        <stp>EURUSD Curncy</stp>
        <stp>LAST_PRICE</stp>
        <stp>[Crispin Spreadsheet.xlsx]OEI!R786C13</stp>
        <tr r="M786" s="1"/>
      </tp>
      <tp>
        <v>1.1882999999999999</v>
        <stp/>
        <stp>##V3_BDPV12</stp>
        <stp>EURUSD Curncy</stp>
        <stp>LAST_PRICE</stp>
        <stp>[Crispin Spreadsheet.xlsx]OEI!R787C13</stp>
        <tr r="M787" s="1"/>
      </tp>
      <tp>
        <v>1.1882999999999999</v>
        <stp/>
        <stp>##V3_BDPV12</stp>
        <stp>EURUSD Curncy</stp>
        <stp>LAST_PRICE</stp>
        <stp>[Crispin Spreadsheet.xlsx]OEI!R780C13</stp>
        <tr r="M780" s="1"/>
      </tp>
      <tp>
        <v>1.1882999999999999</v>
        <stp/>
        <stp>##V3_BDPV12</stp>
        <stp>EURUSD Curncy</stp>
        <stp>LAST_PRICE</stp>
        <stp>[Crispin Spreadsheet.xlsx]OEI!R781C13</stp>
        <tr r="M781" s="1"/>
      </tp>
      <tp>
        <v>1.1882999999999999</v>
        <stp/>
        <stp>##V3_BDPV12</stp>
        <stp>EURUSD Curncy</stp>
        <stp>LAST_PRICE</stp>
        <stp>[Crispin Spreadsheet.xlsx]OEI!R782C13</stp>
        <tr r="M782" s="1"/>
      </tp>
      <tp>
        <v>1.1882999999999999</v>
        <stp/>
        <stp>##V3_BDPV12</stp>
        <stp>EURUSD Curncy</stp>
        <stp>LAST_PRICE</stp>
        <stp>[Crispin Spreadsheet.xlsx]OEI!R783C13</stp>
        <tr r="M783" s="1"/>
      </tp>
      <tp>
        <v>1.1882999999999999</v>
        <stp/>
        <stp>##V3_BDPV12</stp>
        <stp>EURUSD Curncy</stp>
        <stp>LAST_PRICE</stp>
        <stp>[Crispin Spreadsheet.xlsx]OEI!R610C13</stp>
        <tr r="M610" s="1"/>
      </tp>
      <tp>
        <v>1.1882999999999999</v>
        <stp/>
        <stp>##V3_BDPV12</stp>
        <stp>EURUSD Curncy</stp>
        <stp>LAST_PRICE</stp>
        <stp>[Crispin Spreadsheet.xlsx]OEI!R604C13</stp>
        <tr r="M604" s="1"/>
      </tp>
      <tp>
        <v>1.1882999999999999</v>
        <stp/>
        <stp>##V3_BDPV12</stp>
        <stp>EURUSD Curncy</stp>
        <stp>LAST_PRICE</stp>
        <stp>[Crispin Spreadsheet.xlsx]OEI!R602C13</stp>
        <tr r="M602" s="1"/>
      </tp>
      <tp>
        <v>1.1882999999999999</v>
        <stp/>
        <stp>##V3_BDPV12</stp>
        <stp>EURUSD Curncy</stp>
        <stp>LAST_PRICE</stp>
        <stp>[Crispin Spreadsheet.xlsx]OEI!R622C13</stp>
        <tr r="M622" s="1"/>
      </tp>
      <tp>
        <v>1.1882999999999999</v>
        <stp/>
        <stp>##V3_BDPV12</stp>
        <stp>EURUSD Curncy</stp>
        <stp>LAST_PRICE</stp>
        <stp>[Crispin Spreadsheet.xlsx]OEI!R658C13</stp>
        <tr r="M658" s="1"/>
      </tp>
      <tp>
        <v>1.1882999999999999</v>
        <stp/>
        <stp>##V3_BDPV12</stp>
        <stp>EURUSD Curncy</stp>
        <stp>LAST_PRICE</stp>
        <stp>[Crispin Spreadsheet.xlsx]OEI!R659C13</stp>
        <tr r="M659" s="1"/>
      </tp>
      <tp>
        <v>1.1882999999999999</v>
        <stp/>
        <stp>##V3_BDPV12</stp>
        <stp>EURUSD Curncy</stp>
        <stp>LAST_PRICE</stp>
        <stp>[Crispin Spreadsheet.xlsx]OEI!R654C13</stp>
        <tr r="M654" s="1"/>
      </tp>
      <tp>
        <v>1.1882999999999999</v>
        <stp/>
        <stp>##V3_BDPV12</stp>
        <stp>EURUSD Curncy</stp>
        <stp>LAST_PRICE</stp>
        <stp>[Crispin Spreadsheet.xlsx]OEI!R655C13</stp>
        <tr r="M655" s="1"/>
      </tp>
      <tp>
        <v>1.1882999999999999</v>
        <stp/>
        <stp>##V3_BDPV12</stp>
        <stp>EURUSD Curncy</stp>
        <stp>LAST_PRICE</stp>
        <stp>[Crispin Spreadsheet.xlsx]OEI!R656C13</stp>
        <tr r="M656" s="1"/>
      </tp>
      <tp>
        <v>1.1882999999999999</v>
        <stp/>
        <stp>##V3_BDPV12</stp>
        <stp>EURUSD Curncy</stp>
        <stp>LAST_PRICE</stp>
        <stp>[Crispin Spreadsheet.xlsx]OEI!R657C13</stp>
        <tr r="M657" s="1"/>
      </tp>
      <tp>
        <v>1.1882999999999999</v>
        <stp/>
        <stp>##V3_BDPV12</stp>
        <stp>EURUSD Curncy</stp>
        <stp>LAST_PRICE</stp>
        <stp>[Crispin Spreadsheet.xlsx]OEI!R650C13</stp>
        <tr r="M650" s="1"/>
      </tp>
      <tp>
        <v>1.1882999999999999</v>
        <stp/>
        <stp>##V3_BDPV12</stp>
        <stp>EURUSD Curncy</stp>
        <stp>LAST_PRICE</stp>
        <stp>[Crispin Spreadsheet.xlsx]OEI!R651C13</stp>
        <tr r="M651" s="1"/>
      </tp>
      <tp>
        <v>1.1882999999999999</v>
        <stp/>
        <stp>##V3_BDPV12</stp>
        <stp>EURUSD Curncy</stp>
        <stp>LAST_PRICE</stp>
        <stp>[Crispin Spreadsheet.xlsx]OEI!R652C13</stp>
        <tr r="M652" s="1"/>
      </tp>
      <tp>
        <v>1.1882999999999999</v>
        <stp/>
        <stp>##V3_BDPV12</stp>
        <stp>EURUSD Curncy</stp>
        <stp>LAST_PRICE</stp>
        <stp>[Crispin Spreadsheet.xlsx]OEI!R653C13</stp>
        <tr r="M653" s="1"/>
      </tp>
      <tp>
        <v>1.1882999999999999</v>
        <stp/>
        <stp>##V3_BDPV12</stp>
        <stp>EURUSD Curncy</stp>
        <stp>LAST_PRICE</stp>
        <stp>[Crispin Spreadsheet.xlsx]OEI!R648C13</stp>
        <tr r="M648" s="1"/>
      </tp>
      <tp>
        <v>1.1882999999999999</v>
        <stp/>
        <stp>##V3_BDPV12</stp>
        <stp>EURUSD Curncy</stp>
        <stp>LAST_PRICE</stp>
        <stp>[Crispin Spreadsheet.xlsx]OEI!R649C13</stp>
        <tr r="M649" s="1"/>
      </tp>
      <tp>
        <v>1.1882999999999999</v>
        <stp/>
        <stp>##V3_BDPV12</stp>
        <stp>EURUSD Curncy</stp>
        <stp>LAST_PRICE</stp>
        <stp>[Crispin Spreadsheet.xlsx]OEI!R644C13</stp>
        <tr r="M644" s="1"/>
      </tp>
      <tp>
        <v>1.1882999999999999</v>
        <stp/>
        <stp>##V3_BDPV12</stp>
        <stp>EURUSD Curncy</stp>
        <stp>LAST_PRICE</stp>
        <stp>[Crispin Spreadsheet.xlsx]OEI!R645C13</stp>
        <tr r="M645" s="1"/>
      </tp>
      <tp>
        <v>1.1882999999999999</v>
        <stp/>
        <stp>##V3_BDPV12</stp>
        <stp>EURUSD Curncy</stp>
        <stp>LAST_PRICE</stp>
        <stp>[Crispin Spreadsheet.xlsx]OEI!R646C13</stp>
        <tr r="M646" s="1"/>
      </tp>
      <tp>
        <v>1.1882999999999999</v>
        <stp/>
        <stp>##V3_BDPV12</stp>
        <stp>EURUSD Curncy</stp>
        <stp>LAST_PRICE</stp>
        <stp>[Crispin Spreadsheet.xlsx]OEI!R647C13</stp>
        <tr r="M647" s="1"/>
      </tp>
      <tp>
        <v>1.1882999999999999</v>
        <stp/>
        <stp>##V3_BDPV12</stp>
        <stp>EURUSD Curncy</stp>
        <stp>LAST_PRICE</stp>
        <stp>[Crispin Spreadsheet.xlsx]OEI!R643C13</stp>
        <tr r="M643" s="1"/>
      </tp>
      <tp>
        <v>1.1882999999999999</v>
        <stp/>
        <stp>##V3_BDPV12</stp>
        <stp>EURUSD Curncy</stp>
        <stp>LAST_PRICE</stp>
        <stp>[Crispin Spreadsheet.xlsx]OEI!R678C13</stp>
        <tr r="M678" s="1"/>
      </tp>
      <tp>
        <v>1.1882999999999999</v>
        <stp/>
        <stp>##V3_BDPV12</stp>
        <stp>EURUSD Curncy</stp>
        <stp>LAST_PRICE</stp>
        <stp>[Crispin Spreadsheet.xlsx]OEI!R679C13</stp>
        <tr r="M679" s="1"/>
      </tp>
      <tp>
        <v>1.1882999999999999</v>
        <stp/>
        <stp>##V3_BDPV12</stp>
        <stp>EURUSD Curncy</stp>
        <stp>LAST_PRICE</stp>
        <stp>[Crispin Spreadsheet.xlsx]OEI!R674C13</stp>
        <tr r="M674" s="1"/>
      </tp>
      <tp>
        <v>1.1882999999999999</v>
        <stp/>
        <stp>##V3_BDPV12</stp>
        <stp>EURUSD Curncy</stp>
        <stp>LAST_PRICE</stp>
        <stp>[Crispin Spreadsheet.xlsx]OEI!R675C13</stp>
        <tr r="M675" s="1"/>
      </tp>
      <tp>
        <v>1.1882999999999999</v>
        <stp/>
        <stp>##V3_BDPV12</stp>
        <stp>EURUSD Curncy</stp>
        <stp>LAST_PRICE</stp>
        <stp>[Crispin Spreadsheet.xlsx]OEI!R676C13</stp>
        <tr r="M676" s="1"/>
      </tp>
      <tp>
        <v>1.1882999999999999</v>
        <stp/>
        <stp>##V3_BDPV12</stp>
        <stp>EURUSD Curncy</stp>
        <stp>LAST_PRICE</stp>
        <stp>[Crispin Spreadsheet.xlsx]OEI!R677C13</stp>
        <tr r="M677" s="1"/>
      </tp>
      <tp>
        <v>1.1882999999999999</v>
        <stp/>
        <stp>##V3_BDPV12</stp>
        <stp>EURUSD Curncy</stp>
        <stp>LAST_PRICE</stp>
        <stp>[Crispin Spreadsheet.xlsx]OEI!R670C13</stp>
        <tr r="M670" s="1"/>
      </tp>
      <tp>
        <v>1.1882999999999999</v>
        <stp/>
        <stp>##V3_BDPV12</stp>
        <stp>EURUSD Curncy</stp>
        <stp>LAST_PRICE</stp>
        <stp>[Crispin Spreadsheet.xlsx]OEI!R671C13</stp>
        <tr r="M671" s="1"/>
      </tp>
      <tp>
        <v>1.1882999999999999</v>
        <stp/>
        <stp>##V3_BDPV12</stp>
        <stp>EURUSD Curncy</stp>
        <stp>LAST_PRICE</stp>
        <stp>[Crispin Spreadsheet.xlsx]OEI!R672C13</stp>
        <tr r="M672" s="1"/>
      </tp>
      <tp>
        <v>1.1882999999999999</v>
        <stp/>
        <stp>##V3_BDPV12</stp>
        <stp>EURUSD Curncy</stp>
        <stp>LAST_PRICE</stp>
        <stp>[Crispin Spreadsheet.xlsx]OEI!R673C13</stp>
        <tr r="M673" s="1"/>
      </tp>
      <tp>
        <v>1.1882999999999999</v>
        <stp/>
        <stp>##V3_BDPV12</stp>
        <stp>EURUSD Curncy</stp>
        <stp>LAST_PRICE</stp>
        <stp>[Crispin Spreadsheet.xlsx]OEI!R668C13</stp>
        <tr r="M668" s="1"/>
      </tp>
      <tp>
        <v>1.1882999999999999</v>
        <stp/>
        <stp>##V3_BDPV12</stp>
        <stp>EURUSD Curncy</stp>
        <stp>LAST_PRICE</stp>
        <stp>[Crispin Spreadsheet.xlsx]OEI!R669C13</stp>
        <tr r="M669" s="1"/>
      </tp>
      <tp>
        <v>1.1882999999999999</v>
        <stp/>
        <stp>##V3_BDPV12</stp>
        <stp>EURUSD Curncy</stp>
        <stp>LAST_PRICE</stp>
        <stp>[Crispin Spreadsheet.xlsx]OEI!R664C13</stp>
        <tr r="M664" s="1"/>
      </tp>
      <tp>
        <v>1.1882999999999999</v>
        <stp/>
        <stp>##V3_BDPV12</stp>
        <stp>EURUSD Curncy</stp>
        <stp>LAST_PRICE</stp>
        <stp>[Crispin Spreadsheet.xlsx]OEI!R665C13</stp>
        <tr r="M665" s="1"/>
      </tp>
      <tp>
        <v>1.1882999999999999</v>
        <stp/>
        <stp>##V3_BDPV12</stp>
        <stp>EURUSD Curncy</stp>
        <stp>LAST_PRICE</stp>
        <stp>[Crispin Spreadsheet.xlsx]OEI!R666C13</stp>
        <tr r="M666" s="1"/>
      </tp>
      <tp>
        <v>1.1882999999999999</v>
        <stp/>
        <stp>##V3_BDPV12</stp>
        <stp>EURUSD Curncy</stp>
        <stp>LAST_PRICE</stp>
        <stp>[Crispin Spreadsheet.xlsx]OEI!R667C13</stp>
        <tr r="M667" s="1"/>
      </tp>
      <tp>
        <v>1.1882999999999999</v>
        <stp/>
        <stp>##V3_BDPV12</stp>
        <stp>EURUSD Curncy</stp>
        <stp>LAST_PRICE</stp>
        <stp>[Crispin Spreadsheet.xlsx]OEI!R660C13</stp>
        <tr r="M660" s="1"/>
      </tp>
      <tp>
        <v>1.1882999999999999</v>
        <stp/>
        <stp>##V3_BDPV12</stp>
        <stp>EURUSD Curncy</stp>
        <stp>LAST_PRICE</stp>
        <stp>[Crispin Spreadsheet.xlsx]OEI!R661C13</stp>
        <tr r="M661" s="1"/>
      </tp>
      <tp>
        <v>1.1882999999999999</v>
        <stp/>
        <stp>##V3_BDPV12</stp>
        <stp>EURUSD Curncy</stp>
        <stp>LAST_PRICE</stp>
        <stp>[Crispin Spreadsheet.xlsx]OEI!R662C13</stp>
        <tr r="M662" s="1"/>
      </tp>
      <tp>
        <v>1.1882999999999999</v>
        <stp/>
        <stp>##V3_BDPV12</stp>
        <stp>EURUSD Curncy</stp>
        <stp>LAST_PRICE</stp>
        <stp>[Crispin Spreadsheet.xlsx]OEI!R663C13</stp>
        <tr r="M663" s="1"/>
      </tp>
      <tp>
        <v>1.1882999999999999</v>
        <stp/>
        <stp>##V3_BDPV12</stp>
        <stp>EURUSD Curncy</stp>
        <stp>LAST_PRICE</stp>
        <stp>[Crispin Spreadsheet.xlsx]OEI!R698C13</stp>
        <tr r="M698" s="1"/>
      </tp>
      <tp>
        <v>1.1882999999999999</v>
        <stp/>
        <stp>##V3_BDPV12</stp>
        <stp>EURUSD Curncy</stp>
        <stp>LAST_PRICE</stp>
        <stp>[Crispin Spreadsheet.xlsx]OEI!R699C13</stp>
        <tr r="M699" s="1"/>
      </tp>
      <tp>
        <v>1.1882999999999999</v>
        <stp/>
        <stp>##V3_BDPV12</stp>
        <stp>EURUSD Curncy</stp>
        <stp>LAST_PRICE</stp>
        <stp>[Crispin Spreadsheet.xlsx]OEI!R694C13</stp>
        <tr r="M694" s="1"/>
      </tp>
      <tp>
        <v>1.1882999999999999</v>
        <stp/>
        <stp>##V3_BDPV12</stp>
        <stp>EURUSD Curncy</stp>
        <stp>LAST_PRICE</stp>
        <stp>[Crispin Spreadsheet.xlsx]OEI!R695C13</stp>
        <tr r="M695" s="1"/>
      </tp>
      <tp>
        <v>1.1882999999999999</v>
        <stp/>
        <stp>##V3_BDPV12</stp>
        <stp>EURUSD Curncy</stp>
        <stp>LAST_PRICE</stp>
        <stp>[Crispin Spreadsheet.xlsx]OEI!R696C13</stp>
        <tr r="M696" s="1"/>
      </tp>
      <tp>
        <v>1.1882999999999999</v>
        <stp/>
        <stp>##V3_BDPV12</stp>
        <stp>EURUSD Curncy</stp>
        <stp>LAST_PRICE</stp>
        <stp>[Crispin Spreadsheet.xlsx]OEI!R697C13</stp>
        <tr r="M697" s="1"/>
      </tp>
      <tp>
        <v>1.1882999999999999</v>
        <stp/>
        <stp>##V3_BDPV12</stp>
        <stp>EURUSD Curncy</stp>
        <stp>LAST_PRICE</stp>
        <stp>[Crispin Spreadsheet.xlsx]OEI!R690C13</stp>
        <tr r="M690" s="1"/>
      </tp>
      <tp>
        <v>1.1882999999999999</v>
        <stp/>
        <stp>##V3_BDPV12</stp>
        <stp>EURUSD Curncy</stp>
        <stp>LAST_PRICE</stp>
        <stp>[Crispin Spreadsheet.xlsx]OEI!R691C13</stp>
        <tr r="M691" s="1"/>
      </tp>
      <tp>
        <v>1.1882999999999999</v>
        <stp/>
        <stp>##V3_BDPV12</stp>
        <stp>EURUSD Curncy</stp>
        <stp>LAST_PRICE</stp>
        <stp>[Crispin Spreadsheet.xlsx]OEI!R692C13</stp>
        <tr r="M692" s="1"/>
      </tp>
      <tp>
        <v>1.1882999999999999</v>
        <stp/>
        <stp>##V3_BDPV12</stp>
        <stp>EURUSD Curncy</stp>
        <stp>LAST_PRICE</stp>
        <stp>[Crispin Spreadsheet.xlsx]OEI!R693C13</stp>
        <tr r="M693" s="1"/>
      </tp>
      <tp>
        <v>1.1882999999999999</v>
        <stp/>
        <stp>##V3_BDPV12</stp>
        <stp>EURUSD Curncy</stp>
        <stp>LAST_PRICE</stp>
        <stp>[Crispin Spreadsheet.xlsx]OEI!R688C13</stp>
        <tr r="M688" s="1"/>
      </tp>
      <tp>
        <v>1.1882999999999999</v>
        <stp/>
        <stp>##V3_BDPV12</stp>
        <stp>EURUSD Curncy</stp>
        <stp>LAST_PRICE</stp>
        <stp>[Crispin Spreadsheet.xlsx]OEI!R689C13</stp>
        <tr r="M689" s="1"/>
      </tp>
      <tp>
        <v>1.1882999999999999</v>
        <stp/>
        <stp>##V3_BDPV12</stp>
        <stp>EURUSD Curncy</stp>
        <stp>LAST_PRICE</stp>
        <stp>[Crispin Spreadsheet.xlsx]OEI!R684C13</stp>
        <tr r="M684" s="1"/>
      </tp>
      <tp>
        <v>1.1882999999999999</v>
        <stp/>
        <stp>##V3_BDPV12</stp>
        <stp>EURUSD Curncy</stp>
        <stp>LAST_PRICE</stp>
        <stp>[Crispin Spreadsheet.xlsx]OEI!R685C13</stp>
        <tr r="M685" s="1"/>
      </tp>
      <tp>
        <v>1.1882999999999999</v>
        <stp/>
        <stp>##V3_BDPV12</stp>
        <stp>EURUSD Curncy</stp>
        <stp>LAST_PRICE</stp>
        <stp>[Crispin Spreadsheet.xlsx]OEI!R686C13</stp>
        <tr r="M686" s="1"/>
      </tp>
      <tp>
        <v>1.1882999999999999</v>
        <stp/>
        <stp>##V3_BDPV12</stp>
        <stp>EURUSD Curncy</stp>
        <stp>LAST_PRICE</stp>
        <stp>[Crispin Spreadsheet.xlsx]OEI!R687C13</stp>
        <tr r="M687" s="1"/>
      </tp>
      <tp>
        <v>1.1882999999999999</v>
        <stp/>
        <stp>##V3_BDPV12</stp>
        <stp>EURUSD Curncy</stp>
        <stp>LAST_PRICE</stp>
        <stp>[Crispin Spreadsheet.xlsx]OEI!R680C13</stp>
        <tr r="M680" s="1"/>
      </tp>
      <tp>
        <v>1.1882999999999999</v>
        <stp/>
        <stp>##V3_BDPV12</stp>
        <stp>EURUSD Curncy</stp>
        <stp>LAST_PRICE</stp>
        <stp>[Crispin Spreadsheet.xlsx]OEI!R681C13</stp>
        <tr r="M681" s="1"/>
      </tp>
      <tp>
        <v>1.1882999999999999</v>
        <stp/>
        <stp>##V3_BDPV12</stp>
        <stp>EURUSD Curncy</stp>
        <stp>LAST_PRICE</stp>
        <stp>[Crispin Spreadsheet.xlsx]OEI!R682C13</stp>
        <tr r="M682" s="1"/>
      </tp>
      <tp>
        <v>1.1882999999999999</v>
        <stp/>
        <stp>##V3_BDPV12</stp>
        <stp>EURUSD Curncy</stp>
        <stp>LAST_PRICE</stp>
        <stp>[Crispin Spreadsheet.xlsx]OEI!R683C13</stp>
        <tr r="M683" s="1"/>
      </tp>
      <tp>
        <v>1.1882999999999999</v>
        <stp/>
        <stp>##V3_BDPV12</stp>
        <stp>EURUSD Curncy</stp>
        <stp>LAST_PRICE</stp>
        <stp>[Crispin Spreadsheet.xlsx]OEI!R355C13</stp>
        <tr r="M355" s="1"/>
      </tp>
      <tp>
        <v>1.1882999999999999</v>
        <stp/>
        <stp>##V3_BDPV12</stp>
        <stp>EURUSD Curncy</stp>
        <stp>LAST_PRICE</stp>
        <stp>[Crispin Spreadsheet.xlsx]OEI!R352C13</stp>
        <tr r="M352" s="1"/>
      </tp>
      <tp>
        <v>1.1882999999999999</v>
        <stp/>
        <stp>##V3_BDPV12</stp>
        <stp>EURUSD Curncy</stp>
        <stp>LAST_PRICE</stp>
        <stp>[Crispin Spreadsheet.xlsx]OEI!R353C13</stp>
        <tr r="M353" s="1"/>
      </tp>
      <tp>
        <v>1.1882999999999999</v>
        <stp/>
        <stp>##V3_BDPV12</stp>
        <stp>EURUSD Curncy</stp>
        <stp>LAST_PRICE</stp>
        <stp>[Crispin Spreadsheet.xlsx]OEI!R365C13</stp>
        <tr r="M365" s="1"/>
      </tp>
      <tp>
        <v>1.1882999999999999</v>
        <stp/>
        <stp>##V3_BDPV12</stp>
        <stp>EURUSD Curncy</stp>
        <stp>LAST_PRICE</stp>
        <stp>[Crispin Spreadsheet.xlsx]OEI!R204C13</stp>
        <tr r="M204" s="1"/>
      </tp>
      <tp>
        <v>1.1882999999999999</v>
        <stp/>
        <stp>##V3_BDPV12</stp>
        <stp>EURUSD Curncy</stp>
        <stp>LAST_PRICE</stp>
        <stp>[Crispin Spreadsheet.xlsx]OEI!R203C13</stp>
        <tr r="M203" s="1"/>
      </tp>
      <tp>
        <v>1.1882999999999999</v>
        <stp/>
        <stp>##V3_BDPV12</stp>
        <stp>EURUSD Curncy</stp>
        <stp>LAST_PRICE</stp>
        <stp>[Crispin Spreadsheet.xlsx]OEI!R232C13</stp>
        <tr r="M232" s="1"/>
      </tp>
      <tp>
        <v>1.1882999999999999</v>
        <stp/>
        <stp>##V3_BDPV12</stp>
        <stp>EURUSD Curncy</stp>
        <stp>LAST_PRICE</stp>
        <stp>[Crispin Spreadsheet.xlsx]OEI!R818C13</stp>
        <tr r="M818" s="1"/>
      </tp>
      <tp>
        <v>1.1882999999999999</v>
        <stp/>
        <stp>##V3_BDPV12</stp>
        <stp>EURUSD Curncy</stp>
        <stp>LAST_PRICE</stp>
        <stp>[Crispin Spreadsheet.xlsx]OEI!R814C13</stp>
        <tr r="M814" s="1"/>
      </tp>
      <tp>
        <v>1.1882999999999999</v>
        <stp/>
        <stp>##V3_BDPV12</stp>
        <stp>EURUSD Curncy</stp>
        <stp>LAST_PRICE</stp>
        <stp>[Crispin Spreadsheet.xlsx]OEI!R815C13</stp>
        <tr r="M815" s="1"/>
      </tp>
      <tp>
        <v>1.1882999999999999</v>
        <stp/>
        <stp>##V3_BDPV12</stp>
        <stp>EURUSD Curncy</stp>
        <stp>LAST_PRICE</stp>
        <stp>[Crispin Spreadsheet.xlsx]OEI!R816C13</stp>
        <tr r="M816" s="1"/>
      </tp>
      <tp>
        <v>1.1882999999999999</v>
        <stp/>
        <stp>##V3_BDPV12</stp>
        <stp>EURUSD Curncy</stp>
        <stp>LAST_PRICE</stp>
        <stp>[Crispin Spreadsheet.xlsx]OEI!R817C13</stp>
        <tr r="M817" s="1"/>
      </tp>
      <tp>
        <v>1.1882999999999999</v>
        <stp/>
        <stp>##V3_BDPV12</stp>
        <stp>EURUSD Curncy</stp>
        <stp>LAST_PRICE</stp>
        <stp>[Crispin Spreadsheet.xlsx]OEI!R810C13</stp>
        <tr r="M810" s="1"/>
      </tp>
      <tp>
        <v>1.1882999999999999</v>
        <stp/>
        <stp>##V3_BDPV12</stp>
        <stp>EURUSD Curncy</stp>
        <stp>LAST_PRICE</stp>
        <stp>[Crispin Spreadsheet.xlsx]OEI!R811C13</stp>
        <tr r="M811" s="1"/>
      </tp>
      <tp>
        <v>1.1882999999999999</v>
        <stp/>
        <stp>##V3_BDPV12</stp>
        <stp>EURUSD Curncy</stp>
        <stp>LAST_PRICE</stp>
        <stp>[Crispin Spreadsheet.xlsx]OEI!R812C13</stp>
        <tr r="M812" s="1"/>
      </tp>
      <tp>
        <v>1.1882999999999999</v>
        <stp/>
        <stp>##V3_BDPV12</stp>
        <stp>EURUSD Curncy</stp>
        <stp>LAST_PRICE</stp>
        <stp>[Crispin Spreadsheet.xlsx]OEI!R813C13</stp>
        <tr r="M813" s="1"/>
      </tp>
      <tp>
        <v>1.1882999999999999</v>
        <stp/>
        <stp>##V3_BDPV12</stp>
        <stp>EURUSD Curncy</stp>
        <stp>LAST_PRICE</stp>
        <stp>[Crispin Spreadsheet.xlsx]OEI!R808C13</stp>
        <tr r="M808" s="1"/>
      </tp>
      <tp>
        <v>1.1882999999999999</v>
        <stp/>
        <stp>##V3_BDPV12</stp>
        <stp>EURUSD Curncy</stp>
        <stp>LAST_PRICE</stp>
        <stp>[Crispin Spreadsheet.xlsx]OEI!R809C13</stp>
        <tr r="M809" s="1"/>
      </tp>
      <tp>
        <v>1.1882999999999999</v>
        <stp/>
        <stp>##V3_BDPV12</stp>
        <stp>EURUSD Curncy</stp>
        <stp>LAST_PRICE</stp>
        <stp>[Crispin Spreadsheet.xlsx]OEI!R804C13</stp>
        <tr r="M804" s="1"/>
      </tp>
      <tp>
        <v>1.1882999999999999</v>
        <stp/>
        <stp>##V3_BDPV12</stp>
        <stp>EURUSD Curncy</stp>
        <stp>LAST_PRICE</stp>
        <stp>[Crispin Spreadsheet.xlsx]OEI!R805C13</stp>
        <tr r="M805" s="1"/>
      </tp>
      <tp>
        <v>1.1882999999999999</v>
        <stp/>
        <stp>##V3_BDPV12</stp>
        <stp>EURUSD Curncy</stp>
        <stp>LAST_PRICE</stp>
        <stp>[Crispin Spreadsheet.xlsx]OEI!R806C13</stp>
        <tr r="M806" s="1"/>
      </tp>
      <tp>
        <v>1.1882999999999999</v>
        <stp/>
        <stp>##V3_BDPV12</stp>
        <stp>EURUSD Curncy</stp>
        <stp>LAST_PRICE</stp>
        <stp>[Crispin Spreadsheet.xlsx]OEI!R807C13</stp>
        <tr r="M807" s="1"/>
      </tp>
      <tp>
        <v>1.1882999999999999</v>
        <stp/>
        <stp>##V3_BDPV12</stp>
        <stp>EURUSD Curncy</stp>
        <stp>LAST_PRICE</stp>
        <stp>[Crispin Spreadsheet.xlsx]OEI!R800C13</stp>
        <tr r="M800" s="1"/>
      </tp>
      <tp>
        <v>1.1882999999999999</v>
        <stp/>
        <stp>##V3_BDPV12</stp>
        <stp>EURUSD Curncy</stp>
        <stp>LAST_PRICE</stp>
        <stp>[Crispin Spreadsheet.xlsx]OEI!R801C13</stp>
        <tr r="M801" s="1"/>
      </tp>
      <tp>
        <v>1.1882999999999999</v>
        <stp/>
        <stp>##V3_BDPV12</stp>
        <stp>EURUSD Curncy</stp>
        <stp>LAST_PRICE</stp>
        <stp>[Crispin Spreadsheet.xlsx]OEI!R802C13</stp>
        <tr r="M802" s="1"/>
      </tp>
      <tp>
        <v>1.1882999999999999</v>
        <stp/>
        <stp>##V3_BDPV12</stp>
        <stp>EURUSD Curncy</stp>
        <stp>LAST_PRICE</stp>
        <stp>[Crispin Spreadsheet.xlsx]OEI!R803C13</stp>
        <tr r="M803" s="1"/>
      </tp>
      <tp>
        <v>1.1882999999999999</v>
        <stp/>
        <stp>##V3_BDPV12</stp>
        <stp>EURUSD Curncy</stp>
        <stp>LAST_PRICE</stp>
        <stp>[Crispin Spreadsheet.xlsx]OEI!R834C13</stp>
        <tr r="M834" s="1"/>
      </tp>
      <tp>
        <v>1.1882999999999999</v>
        <stp/>
        <stp>##V3_BDPV12</stp>
        <stp>EURUSD Curncy</stp>
        <stp>LAST_PRICE</stp>
        <stp>[Crispin Spreadsheet.xlsx]OEI!R835C13</stp>
        <tr r="M835" s="1"/>
      </tp>
      <tp>
        <v>1.1882999999999999</v>
        <stp/>
        <stp>##V3_BDPV12</stp>
        <stp>EURUSD Curncy</stp>
        <stp>LAST_PRICE</stp>
        <stp>[Crispin Spreadsheet.xlsx]OEI!R836C13</stp>
        <tr r="M836" s="1"/>
      </tp>
      <tp>
        <v>1.1882999999999999</v>
        <stp/>
        <stp>##V3_BDPV12</stp>
        <stp>EURUSD Curncy</stp>
        <stp>LAST_PRICE</stp>
        <stp>[Crispin Spreadsheet.xlsx]OEI!R837C13</stp>
        <tr r="M837" s="1"/>
      </tp>
      <tp>
        <v>1.1882999999999999</v>
        <stp/>
        <stp>##V3_BDPV12</stp>
        <stp>EURUSD Curncy</stp>
        <stp>LAST_PRICE</stp>
        <stp>[Crispin Spreadsheet.xlsx]OEI!R830C13</stp>
        <tr r="M830" s="1"/>
      </tp>
      <tp>
        <v>1.1882999999999999</v>
        <stp/>
        <stp>##V3_BDPV12</stp>
        <stp>EURUSD Curncy</stp>
        <stp>LAST_PRICE</stp>
        <stp>[Crispin Spreadsheet.xlsx]OEI!R831C13</stp>
        <tr r="M831" s="1"/>
      </tp>
      <tp>
        <v>1.1882999999999999</v>
        <stp/>
        <stp>##V3_BDPV12</stp>
        <stp>EURUSD Curncy</stp>
        <stp>LAST_PRICE</stp>
        <stp>[Crispin Spreadsheet.xlsx]OEI!R832C13</stp>
        <tr r="M832" s="1"/>
      </tp>
      <tp>
        <v>1.1882999999999999</v>
        <stp/>
        <stp>##V3_BDPV12</stp>
        <stp>EURUSD Curncy</stp>
        <stp>LAST_PRICE</stp>
        <stp>[Crispin Spreadsheet.xlsx]OEI!R833C13</stp>
        <tr r="M833" s="1"/>
      </tp>
      <tp>
        <v>1.1882999999999999</v>
        <stp/>
        <stp>##V3_BDPV12</stp>
        <stp>EURUSD Curncy</stp>
        <stp>LAST_PRICE</stp>
        <stp>[Crispin Spreadsheet.xlsx]OEI!R829C13</stp>
        <tr r="M829" s="1"/>
      </tp>
      <tp>
        <v>1.1882999999999999</v>
        <stp/>
        <stp>##V3_BDPV12</stp>
        <stp>EURUSD Curncy</stp>
        <stp>LAST_PRICE</stp>
        <stp>[Crispin Spreadsheet.xlsx]OEI!R827C13</stp>
        <tr r="M827" s="1"/>
      </tp>
      <tp>
        <v>1.1882999999999999</v>
        <stp/>
        <stp>##V3_BDPV12</stp>
        <stp>EURUSD Curncy</stp>
        <stp>LAST_PRICE</stp>
        <stp>[Crispin Spreadsheet.xlsx]OEI!R858C13</stp>
        <tr r="M858" s="1"/>
      </tp>
      <tp>
        <v>1.1882999999999999</v>
        <stp/>
        <stp>##V3_BDPV12</stp>
        <stp>EURUSD Curncy</stp>
        <stp>LAST_PRICE</stp>
        <stp>[Crispin Spreadsheet.xlsx]OEI!R859C13</stp>
        <tr r="M859" s="1"/>
      </tp>
      <tp>
        <v>1.1882999999999999</v>
        <stp/>
        <stp>##V3_BDPV12</stp>
        <stp>EURUSD Curncy</stp>
        <stp>LAST_PRICE</stp>
        <stp>[Crispin Spreadsheet.xlsx]OEI!R854C13</stp>
        <tr r="M854" s="1"/>
      </tp>
      <tp>
        <v>1.1882999999999999</v>
        <stp/>
        <stp>##V3_BDPV12</stp>
        <stp>EURUSD Curncy</stp>
        <stp>LAST_PRICE</stp>
        <stp>[Crispin Spreadsheet.xlsx]OEI!R856C13</stp>
        <tr r="M856" s="1"/>
      </tp>
      <tp>
        <v>1.1882999999999999</v>
        <stp/>
        <stp>##V3_BDPV12</stp>
        <stp>EURUSD Curncy</stp>
        <stp>LAST_PRICE</stp>
        <stp>[Crispin Spreadsheet.xlsx]OEI!R857C13</stp>
        <tr r="M857" s="1"/>
      </tp>
      <tp>
        <v>1.1882999999999999</v>
        <stp/>
        <stp>##V3_BDPV12</stp>
        <stp>EURUSD Curncy</stp>
        <stp>LAST_PRICE</stp>
        <stp>[Crispin Spreadsheet.xlsx]OEI!R853C13</stp>
        <tr r="M853" s="1"/>
      </tp>
      <tp>
        <v>1.1882999999999999</v>
        <stp/>
        <stp>##V3_BDPV12</stp>
        <stp>EURUSD Curncy</stp>
        <stp>LAST_PRICE</stp>
        <stp>[Crispin Spreadsheet.xlsx]OEI!R849C13</stp>
        <tr r="M849" s="1"/>
      </tp>
      <tp>
        <v>1.1882999999999999</v>
        <stp/>
        <stp>##V3_BDPV12</stp>
        <stp>EURUSD Curncy</stp>
        <stp>LAST_PRICE</stp>
        <stp>[Crispin Spreadsheet.xlsx]OEI!R841C13</stp>
        <tr r="M841" s="1"/>
      </tp>
      <tp>
        <v>1.1882999999999999</v>
        <stp/>
        <stp>##V3_BDPV12</stp>
        <stp>EURUSD Curncy</stp>
        <stp>LAST_PRICE</stp>
        <stp>[Crispin Spreadsheet.xlsx]OEI!R864C13</stp>
        <tr r="M864" s="1"/>
      </tp>
      <tp>
        <v>1.1882999999999999</v>
        <stp/>
        <stp>##V3_BDPV12</stp>
        <stp>EURUSD Curncy</stp>
        <stp>LAST_PRICE</stp>
        <stp>[Crispin Spreadsheet.xlsx]OEI!R860C13</stp>
        <tr r="M860" s="1"/>
      </tp>
      <tp>
        <v>1.1882999999999999</v>
        <stp/>
        <stp>##V3_BDPV12</stp>
        <stp>EURUSD Curncy</stp>
        <stp>LAST_PRICE</stp>
        <stp>[Crispin Spreadsheet.xlsx]OEI!R861C13</stp>
        <tr r="M861" s="1"/>
      </tp>
      <tp t="s">
        <v>SEK</v>
        <stp/>
        <stp>##V3_BDPV12</stp>
        <stp>ERICB SS Equity</stp>
        <stp>CRNCY</stp>
        <stp>[Crispin Spreadsheet.xlsx]OEI!R408C4</stp>
        <tr r="D408" s="1"/>
      </tp>
      <tp>
        <v>482.88</v>
        <stp/>
        <stp>##V3_BDPV12</stp>
        <stp>NFLX US Equity</stp>
        <stp>PX_YEST_CLOSE</stp>
        <stp>[Crispin Spreadsheet.xlsx]OEI!R756C6</stp>
        <tr r="F756" s="1"/>
      </tp>
      <tp>
        <v>204.6</v>
        <stp/>
        <stp>##V3_BDPV12</stp>
        <stp>IBST LN Equity</stp>
        <stp>PX_YEST_CLOSE</stp>
        <stp>[Crispin Spreadsheet.xlsx]OEI!R524C6</stp>
        <tr r="F524" s="1"/>
      </tp>
      <tp>
        <v>52.34</v>
        <stp/>
        <stp>##V3_BDPV12</stp>
        <stp>CMCSA US Equity</stp>
        <stp>PX_YEST_CLOSE</stp>
        <stp>[Crispin Spreadsheet.xlsx]OEI!R686C6</stp>
        <tr r="F686" s="1"/>
      </tp>
      <tp>
        <v>4340</v>
        <stp/>
        <stp>##V3_BDPV12</stp>
        <stp>ULVR LN Equity</stp>
        <stp>PX_YEST_CLOSE</stp>
        <stp>[Crispin Spreadsheet.xlsx]OEI!R631C6</stp>
        <tr r="F631" s="1"/>
      </tp>
      <tp>
        <v>2.2400000000000002</v>
        <stp/>
        <stp>##V3_BDPV12</stp>
        <stp>SDRL NO Equity</stp>
        <stp>PX_YEST_CLOSE</stp>
        <stp>[Crispin Spreadsheet.xlsx]OEI!R344C6</stp>
        <tr r="F344" s="1"/>
      </tp>
      <tp>
        <v>305.63</v>
        <stp/>
        <stp>##V3_BDPV12</stp>
        <stp>ILMN US Equity</stp>
        <stp>PX_YEST_CLOSE</stp>
        <stp>[Crispin Spreadsheet.xlsx]OEI!R727C6</stp>
        <tr r="F727" s="1"/>
      </tp>
      <tp>
        <v>11.85</v>
        <stp/>
        <stp>##V3_BDPV12</stp>
        <stp>CSGN SW Equity</stp>
        <stp>PX_YEST_CLOSE</stp>
        <stp>[Crispin Spreadsheet.xlsx]OEI!R419C6</stp>
        <tr r="F419" s="1"/>
      </tp>
      <tp>
        <v>5682</v>
        <stp/>
        <stp>##V3_BDPV12</stp>
        <stp>ITRK LN Equity</stp>
        <stp>PX_YEST_CLOSE</stp>
        <stp>[Crispin Spreadsheet.xlsx]OEI!R535C6</stp>
        <tr r="F535" s="1"/>
      </tp>
      <tp>
        <v>41.22</v>
        <stp/>
        <stp>##V3_BDPV12</stp>
        <stp>FIBK US Equity</stp>
        <stp>PX_YEST_CLOSE</stp>
        <stp>[Crispin Spreadsheet.xlsx]OEI!R708C6</stp>
        <tr r="F708" s="1"/>
      </tp>
      <tp t="s">
        <v>SEK</v>
        <stp/>
        <stp>##V3_BDPV12</stp>
        <stp>ENRO SS Equity</stp>
        <stp>CRNCY</stp>
        <stp>[Crispin Spreadsheet.xlsx]OEI!R396C4</stp>
        <tr r="D396" s="1"/>
      </tp>
      <tp t="s">
        <v>GBp</v>
        <stp/>
        <stp>##V3_BDPV12</stp>
        <stp>STAN LN Equity</stp>
        <stp>CRNCY</stp>
        <stp>[Crispin Spreadsheet.xlsx]OEI!R618C4</stp>
        <tr r="D618" s="1"/>
      </tp>
      <tp>
        <v>1</v>
        <stp/>
        <stp>##V3_BDPV12</stp>
        <stp>USDGBp Curncy</stp>
        <stp>QUOTE_FACTOR</stp>
        <stp>[Crispin Spreadsheet.xlsx]FDXC!R51C12</stp>
        <tr r="L51" s="8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Spreadsheet.xlsx]FDXC!R55C12</stp>
        <tr r="L55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Spreadsheet.xlsx]FDXC!R57C12</stp>
        <tr r="L57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1</v>
        <stp/>
        <stp>##V3_BDPV12</stp>
        <stp>USDGBp Curncy</stp>
        <stp>QUOTE_FACTOR</stp>
        <stp>[Crispin Spreadsheet.xlsx]FDXC!R63C12</stp>
        <tr r="L63" s="8"/>
      </tp>
      <tp>
        <v>1</v>
        <stp/>
        <stp>##V3_BDPV12</stp>
        <stp>USDGBp Curncy</stp>
        <stp>QUOTE_FACTOR</stp>
        <stp>[Crispin Spreadsheet.xlsx]FDXC!R62C12</stp>
        <tr r="L62" s="8"/>
      </tp>
      <tp>
        <v>1</v>
        <stp/>
        <stp>##V3_BDPV12</stp>
        <stp>USDGBp Curncy</stp>
        <stp>QUOTE_FACTOR</stp>
        <stp>[Crispin Spreadsheet.xlsx]FDXC!R64C12</stp>
        <tr r="L64" s="8"/>
      </tp>
      <tp>
        <v>15.58</v>
        <stp/>
        <stp>##V3_BDPV12</stp>
        <stp>3333 HK Equity</stp>
        <stp>LAST_PRICE</stp>
        <stp>[Crispin Spreadsheet.xlsx]OEI!R210C7</stp>
        <tr r="G210" s="1"/>
      </tp>
      <tp>
        <v>5630</v>
        <stp/>
        <stp>##V3_BDPV12</stp>
        <stp>2331 JT Equity</stp>
        <stp>LAST_PRICE</stp>
        <stp>[Crispin Spreadsheet.xlsx]OEI!R302C7</stp>
        <tr r="G302" s="1"/>
      </tp>
      <tp>
        <v>473</v>
        <stp/>
        <stp>##V3_BDPV12</stp>
        <stp>8306 JT Equity</stp>
        <stp>LAST_PRICE</stp>
        <stp>[Crispin Spreadsheet.xlsx]OEI!R285C7</stp>
        <tr r="G285" s="1"/>
      </tp>
      <tp t="s">
        <v>#N/A Real Time</v>
        <stp/>
        <stp>##V3_BDPV12</stp>
        <stp>INTU LN Equity</stp>
        <stp>LAST_PRICE</stp>
        <stp>[Crispin Spreadsheet.xlsx]SWAN!R99C7</stp>
        <tr r="G99" s="3"/>
      </tp>
      <tp>
        <v>35.4</v>
        <stp/>
        <stp>##V3_BDPV12</stp>
        <stp>SKG ID Equity</stp>
        <stp>LAST_PRICE</stp>
        <stp>[Crispin Spreadsheet.xlsx]FDXC!R18C7</stp>
        <tr r="G18" s="8"/>
      </tp>
      <tp>
        <v>6.98</v>
        <stp/>
        <stp>##V3_BDPV12</stp>
        <stp>KGC US Equity</stp>
        <stp>LAST_PRICE</stp>
        <stp>[Crispin Spreadsheet.xlsx]ALEG!R68C7</stp>
        <tr r="G68" s="5"/>
      </tp>
      <tp>
        <v>1568</v>
        <stp/>
        <stp>##V3_BDPV12</stp>
        <stp>PLUS LN Equity</stp>
        <stp>LAST_PRICE</stp>
        <stp>[Crispin Spreadsheet.xlsx]ALEG!R56C7</stp>
        <tr r="G56" s="5"/>
      </tp>
      <tp>
        <v>302.2</v>
        <stp/>
        <stp>##V3_BDPV12</stp>
        <stp>QQ/ LN Equity</stp>
        <stp>LAST_PRICE</stp>
        <stp>[Crispin Spreadsheet.xlsx]OEI!R583C7</stp>
        <tr r="G583" s="1"/>
      </tp>
      <tp>
        <v>84.57</v>
        <stp/>
        <stp>##V3_BDPV12</stp>
        <stp>REDFTPB GU Equity</stp>
        <stp>PX_YEST_CLOSE</stp>
        <stp>[Crispin Spreadsheet.xlsx]OEI!R204C6</stp>
        <tr r="F204" s="1"/>
      </tp>
      <tp>
        <v>28.14</v>
        <stp/>
        <stp>##V3_BDPV12</stp>
        <stp>UN01 GY Equity</stp>
        <stp>LAST_PRICE</stp>
        <stp>[Crispin Spreadsheet.xlsx]OEI!R193C7</stp>
        <tr r="G193" s="1"/>
      </tp>
      <tp t="s">
        <v>EUR</v>
        <stp/>
        <stp>##V3_BDPV12</stp>
        <stp>MOCORP FH Equity</stp>
        <stp>CRNCY</stp>
        <stp>[Crispin Spreadsheet.xlsx]OEI!R80C4</stp>
        <tr r="D80" s="1"/>
      </tp>
      <tp t="s">
        <v>BRL</v>
        <stp/>
        <stp>##V3_BDPV12</stp>
        <stp>VALE3 BS Equity</stp>
        <stp>CRNCY</stp>
        <stp>[Crispin Spreadsheet.xlsx]OEI!R47C4</stp>
        <tr r="D47" s="1"/>
      </tp>
      <tp>
        <v>9.4601000000000006</v>
        <stp/>
        <stp>##V3_BDPV12</stp>
        <stp>EURTRY Curncy</stp>
        <stp>LAST_PRICE</stp>
        <stp>[Crispin Spreadsheet.xlsx]OEI!R439C13</stp>
        <tr r="M439" s="1"/>
      </tp>
    </main>
    <main first="bofaddin.rtdserver">
      <tp t="s">
        <v>#N/A Requesting Data...3077234565</v>
        <stp/>
        <stp>BDH|995072565722598421</stp>
        <tr r="Z107" s="1"/>
      </tp>
    </main>
    <main first="bloomberg.rtd">
      <tp>
        <v>1</v>
        <stp/>
        <stp>##V3_BDPV12</stp>
        <stp>EURGBp Curncy</stp>
        <stp>QUOTE_FACTOR</stp>
        <stp>[Crispin Spreadsheet.xlsx]ALEG!R45C12</stp>
        <tr r="L45" s="5"/>
      </tp>
      <tp>
        <v>1</v>
        <stp/>
        <stp>##V3_BDPV12</stp>
        <stp>EURGBp Curncy</stp>
        <stp>QUOTE_FACTOR</stp>
        <stp>[Crispin Spreadsheet.xlsx]ALEG!R44C12</stp>
        <tr r="L44" s="5"/>
      </tp>
      <tp>
        <v>1</v>
        <stp/>
        <stp>##V3_BDPV12</stp>
        <stp>EURGBp Curncy</stp>
        <stp>QUOTE_FACTOR</stp>
        <stp>[Crispin Spreadsheet.xlsx]ALEG!R47C12</stp>
        <tr r="L47" s="5"/>
      </tp>
      <tp>
        <v>1</v>
        <stp/>
        <stp>##V3_BDPV12</stp>
        <stp>EURGBp Curncy</stp>
        <stp>QUOTE_FACTOR</stp>
        <stp>[Crispin Spreadsheet.xlsx]ALEG!R46C12</stp>
        <tr r="L46" s="5"/>
      </tp>
      <tp>
        <v>1</v>
        <stp/>
        <stp>##V3_BDPV12</stp>
        <stp>EURGBp Curncy</stp>
        <stp>QUOTE_FACTOR</stp>
        <stp>[Crispin Spreadsheet.xlsx]ALEG!R41C12</stp>
        <tr r="L41" s="5"/>
      </tp>
      <tp>
        <v>1</v>
        <stp/>
        <stp>##V3_BDPV12</stp>
        <stp>EURGBp Curncy</stp>
        <stp>QUOTE_FACTOR</stp>
        <stp>[Crispin Spreadsheet.xlsx]ALEG!R43C12</stp>
        <tr r="L43" s="5"/>
      </tp>
      <tp>
        <v>1</v>
        <stp/>
        <stp>##V3_BDPV12</stp>
        <stp>EURGBp Curncy</stp>
        <stp>QUOTE_FACTOR</stp>
        <stp>[Crispin Spreadsheet.xlsx]ALEG!R42C12</stp>
        <tr r="L42" s="5"/>
      </tp>
      <tp>
        <v>1</v>
        <stp/>
        <stp>##V3_BDPV12</stp>
        <stp>EURGBp Curncy</stp>
        <stp>QUOTE_FACTOR</stp>
        <stp>[Crispin Spreadsheet.xlsx]ALEG!R49C12</stp>
        <tr r="L49" s="5"/>
      </tp>
      <tp>
        <v>1</v>
        <stp/>
        <stp>##V3_BDPV12</stp>
        <stp>EURGBp Curncy</stp>
        <stp>QUOTE_FACTOR</stp>
        <stp>[Crispin Spreadsheet.xlsx]ALEG!R55C12</stp>
        <tr r="L55" s="5"/>
      </tp>
      <tp>
        <v>1</v>
        <stp/>
        <stp>##V3_BDPV12</stp>
        <stp>EURGBp Curncy</stp>
        <stp>QUOTE_FACTOR</stp>
        <stp>[Crispin Spreadsheet.xlsx]ALEG!R54C12</stp>
        <tr r="L54" s="5"/>
      </tp>
      <tp>
        <v>1</v>
        <stp/>
        <stp>##V3_BDPV12</stp>
        <stp>EURGBp Curncy</stp>
        <stp>QUOTE_FACTOR</stp>
        <stp>[Crispin Spreadsheet.xlsx]ALEG!R57C12</stp>
        <tr r="L57" s="5"/>
      </tp>
      <tp>
        <v>1</v>
        <stp/>
        <stp>##V3_BDPV12</stp>
        <stp>EURGBp Curncy</stp>
        <stp>QUOTE_FACTOR</stp>
        <stp>[Crispin Spreadsheet.xlsx]ALEG!R56C12</stp>
        <tr r="L56" s="5"/>
      </tp>
      <tp>
        <v>1</v>
        <stp/>
        <stp>##V3_BDPV12</stp>
        <stp>EURGBp Curncy</stp>
        <stp>QUOTE_FACTOR</stp>
        <stp>[Crispin Spreadsheet.xlsx]ALEG!R50C12</stp>
        <tr r="L50" s="5"/>
      </tp>
      <tp>
        <v>1</v>
        <stp/>
        <stp>##V3_BDPV12</stp>
        <stp>EURGBp Curncy</stp>
        <stp>QUOTE_FACTOR</stp>
        <stp>[Crispin Spreadsheet.xlsx]ALEG!R53C12</stp>
        <tr r="L53" s="5"/>
      </tp>
      <tp>
        <v>1</v>
        <stp/>
        <stp>##V3_BDPV12</stp>
        <stp>EURGBp Curncy</stp>
        <stp>QUOTE_FACTOR</stp>
        <stp>[Crispin Spreadsheet.xlsx]ALEG!R52C12</stp>
        <tr r="L52" s="5"/>
      </tp>
      <tp>
        <v>1</v>
        <stp/>
        <stp>##V3_BDPV12</stp>
        <stp>EURGBp Curncy</stp>
        <stp>QUOTE_FACTOR</stp>
        <stp>[Crispin Spreadsheet.xlsx]ALEG!R58C12</stp>
        <tr r="L58" s="5"/>
      </tp>
      <tp>
        <v>1</v>
        <stp/>
        <stp>##V3_BDPV12</stp>
        <stp>EURGBp Curncy</stp>
        <stp>QUOTE_FACTOR</stp>
        <stp>[Crispin Spreadsheet.xlsx]ALEG!R61C12</stp>
        <tr r="L61" s="5"/>
      </tp>
      <tp>
        <v>1</v>
        <stp/>
        <stp>##V3_BDPV12</stp>
        <stp>EURGBp Curncy</stp>
        <stp>QUOTE_FACTOR</stp>
        <stp>[Crispin Spreadsheet.xlsx]ALEG!R60C12</stp>
        <tr r="L60" s="5"/>
      </tp>
      <tp>
        <v>1</v>
        <stp/>
        <stp>##V3_BDPV12</stp>
        <stp>EURGBp Curncy</stp>
        <stp>QUOTE_FACTOR</stp>
        <stp>[Crispin Spreadsheet.xlsx]ALEG!R62C12</stp>
        <tr r="L62" s="5"/>
      </tp>
    </main>
    <main first="bofaddin.rtdserver">
      <tp t="s">
        <v>#N/A Requesting Data...3068728154</v>
        <stp/>
        <stp>BDH|686660166330955006</stp>
        <tr r="Z54" s="1"/>
      </tp>
    </main>
    <main first="bloomberg.rtd">
      <tp>
        <v>219.9</v>
        <stp/>
        <stp>##V3_BDPV12</stp>
        <stp>SBRY LN Equity</stp>
        <stp>PX_YEST_CLOSE</stp>
        <stp>[Crispin Spreadsheet.xlsx]OEI!R544C6</stp>
        <tr r="F544" s="1"/>
      </tp>
      <tp t="s">
        <v>USD</v>
        <stp/>
        <stp>##V3_BDPV12</stp>
        <stp>CRUS US Equity</stp>
        <stp>CRNCY</stp>
        <stp>[Crispin Spreadsheet.xlsx]OEI!R680C4</stp>
        <tr r="D680" s="1"/>
      </tp>
      <tp>
        <v>803.8</v>
        <stp/>
        <stp>##V3_BDPV12</stp>
        <stp>ALIV SS Equity</stp>
        <stp>PX_YEST_CLOSE</stp>
        <stp>[Crispin Spreadsheet.xlsx]OEI!R392C6</stp>
        <tr r="F392" s="1"/>
      </tp>
      <tp t="s">
        <v>NOK</v>
        <stp/>
        <stp>##V3_BDPV12</stp>
        <stp>AKERBP NO Equity</stp>
        <stp>CRNCY</stp>
        <stp>[Crispin Spreadsheet.xlsx]OEI!R334C4</stp>
        <tr r="D334" s="1"/>
      </tp>
      <tp>
        <v>81.02</v>
        <stp/>
        <stp>##V3_BDPV12</stp>
        <stp>LAMR US Equity</stp>
        <stp>PX_YEST_CLOSE</stp>
        <stp>[Crispin Spreadsheet.xlsx]OEI!R736C6</stp>
        <tr r="F736" s="1"/>
      </tp>
      <tp t="s">
        <v>EUR</v>
        <stp/>
        <stp>##V3_BDPV12</stp>
        <stp>AIBG ID Equity</stp>
        <stp>CRNCY</stp>
        <stp>[Crispin Spreadsheet.xlsx]OEI!R230C4</stp>
        <tr r="D230" s="1"/>
      </tp>
      <tp>
        <v>1525</v>
        <stp/>
        <stp>##V3_BDPV12</stp>
        <stp>SMSN LI Equity</stp>
        <stp>PX_YEST_CLOSE</stp>
        <stp>[Crispin Spreadsheet.xlsx]OEI!R602C6</stp>
        <tr r="F602" s="1"/>
      </tp>
      <tp>
        <v>24.05</v>
        <stp/>
        <stp>##V3_BDPV12</stp>
        <stp>HMSO LN Equity</stp>
        <stp>PX_YEST_CLOSE</stp>
        <stp>[Crispin Spreadsheet.xlsx]OEI!R515C6</stp>
        <tr r="F515" s="1"/>
      </tp>
      <tp t="s">
        <v>USD</v>
        <stp/>
        <stp>##V3_BDPV12</stp>
        <stp>AGRO US Equity</stp>
        <stp>CRNCY</stp>
        <stp>[Crispin Spreadsheet.xlsx]OEI!R647C4</stp>
        <tr r="D647" s="1"/>
      </tp>
      <tp>
        <v>88.596999999999994</v>
        <stp/>
        <stp>##V3_BDPV12</stp>
        <stp>GB00BMBL1D50 LN Govt</stp>
        <stp>PX_YEST_CLOSE</stp>
        <stp>[Crispin Spreadsheet.xlsx]SWAN!R166C6</stp>
        <tr r="F166" s="3"/>
      </tp>
      <tp>
        <v>307.70999999999998</v>
        <stp/>
        <stp>##V3_BDPV12</stp>
        <stp>CACC US Equity</stp>
        <stp>PX_YEST_CLOSE</stp>
        <stp>[Crispin Spreadsheet.xlsx]OEI!R688C6</stp>
        <tr r="F688" s="1"/>
      </tp>
      <tp>
        <v>2258.5</v>
        <stp/>
        <stp>##V3_BDPV12</stp>
        <stp>2503 JT Equity</stp>
        <stp>LAST_PRICE</stp>
        <stp>[Crispin Spreadsheet.xlsx]OEI!R281C7</stp>
        <tr r="G281" s="1"/>
      </tp>
      <tp>
        <v>124.1</v>
        <stp/>
        <stp>##V3_BDPV12</stp>
        <stp>BT/A LN Equity</stp>
        <stp>LAST_PRICE</stp>
        <stp>[Crispin Spreadsheet.xlsx]OPUS!R51C7</stp>
        <tr r="G51" s="6"/>
      </tp>
      <tp>
        <v>669</v>
        <stp/>
        <stp>##V3_BDPV12</stp>
        <stp>7261 JT Equity</stp>
        <stp>LAST_PRICE</stp>
        <stp>[Crispin Spreadsheet.xlsx]OEI!R283C7</stp>
        <tr r="G283" s="1"/>
      </tp>
      <tp>
        <v>7350</v>
        <stp/>
        <stp>##V3_BDPV12</stp>
        <stp>7203 JT Equity</stp>
        <stp>LAST_PRICE</stp>
        <stp>[Crispin Spreadsheet.xlsx]OEI!R311C7</stp>
        <tr r="G311" s="1"/>
      </tp>
      <tp>
        <v>1611</v>
        <stp/>
        <stp>##V3_BDPV12</stp>
        <stp>7012 JT Equity</stp>
        <stp>LAST_PRICE</stp>
        <stp>[Crispin Spreadsheet.xlsx]OEI!R280C7</stp>
        <tr r="G280" s="1"/>
      </tp>
      <tp>
        <v>833</v>
        <stp/>
        <stp>##V3_BDPV12</stp>
        <stp>6395 JT Equity</stp>
        <stp>LAST_PRICE</stp>
        <stp>[Crispin Spreadsheet.xlsx]OEI!R307C7</stp>
        <tr r="G307" s="1"/>
      </tp>
      <tp>
        <v>875</v>
        <stp/>
        <stp>##V3_BDPV12</stp>
        <stp>5726 JT Equity</stp>
        <stp>LAST_PRICE</stp>
        <stp>[Crispin Spreadsheet.xlsx]OEI!R294C7</stp>
        <tr r="G294" s="1"/>
      </tp>
      <tp>
        <v>458.8</v>
        <stp/>
        <stp>##V3_BDPV12</stp>
        <stp>FRAS LN Equity</stp>
        <stp>LAST_PRICE</stp>
        <stp>[Crispin Spreadsheet.xlsx]ALEG!R47C7</stp>
        <tr r="G47" s="5"/>
      </tp>
      <tp>
        <v>13335</v>
        <stp/>
        <stp>##V3_BDPV12</stp>
        <stp>FLTR LN Equity</stp>
        <stp>LAST_PRICE</stp>
        <stp>[Crispin Spreadsheet.xlsx]ALEG!R46C7</stp>
        <tr r="G46" s="5"/>
      </tp>
      <tp>
        <v>1624</v>
        <stp/>
        <stp>##V3_BDPV12</stp>
        <stp>8591 JT Equity</stp>
        <stp>LAST_PRICE</stp>
        <stp>[Crispin Spreadsheet.xlsx]OEI!R293C7</stp>
        <tr r="G293" s="1"/>
      </tp>
      <tp>
        <v>13286</v>
        <stp/>
        <stp>##V3_BDPV12</stp>
        <stp>GXA Index</stp>
        <stp>PX_YEST_CLOSE</stp>
        <stp>[Crispin Spreadsheet.xlsx]OEI!R147C6</stp>
        <tr r="F147" s="1"/>
      </tp>
      <tp>
        <v>118</v>
        <stp/>
        <stp>##V3_BDPV12</stp>
        <stp>GNC LN Equity</stp>
        <stp>LAST_PRICE</stp>
        <stp>[Crispin Spreadsheet.xlsx]ALEG!R49C7</stp>
        <tr r="G49" s="5"/>
      </tp>
      <tp>
        <v>4.25</v>
        <stp/>
        <stp>##V3_BDPV12</stp>
        <stp>TSTR LN Equity</stp>
        <stp>LAST_PRICE</stp>
        <stp>[Crispin Spreadsheet.xlsx]FDXC!R62C7</stp>
        <tr r="G62" s="8"/>
      </tp>
      <tp>
        <v>36.68</v>
        <stp/>
        <stp>##V3_BDPV12</stp>
        <stp>VSAT US Equity</stp>
        <stp>LAST_PRICE</stp>
        <stp>[Crispin Spreadsheet.xlsx]FDXC!R74C7</stp>
        <tr r="G74" s="8"/>
      </tp>
      <tp t="s">
        <v>DKK</v>
        <stp/>
        <stp>##V3_BDPV12</stp>
        <stp>COLOB DC Equity</stp>
        <stp>CRNCY</stp>
        <stp>[Crispin Spreadsheet.xlsx]OEI!R62C4</stp>
        <tr r="D62" s="1"/>
      </tp>
      <tp>
        <v>14.02</v>
        <stp/>
        <stp>##V3_BDPV12</stp>
        <stp>ZIL2 GY Equity</stp>
        <stp>LAST_PRICE</stp>
        <stp>[Crispin Spreadsheet.xlsx]OEI!R163C7</stp>
        <tr r="G163" s="1"/>
      </tp>
      <tp>
        <v>1.54728</v>
        <stp/>
        <stp>##V3_BDPV12</stp>
        <stp>EURCAD Curncy</stp>
        <stp>LAST_PRICE</stp>
        <stp>[Crispin Spreadsheet.xlsx]SWAN!R178C7</stp>
        <tr r="G178" s="3"/>
      </tp>
    </main>
    <main first="bofaddin.rtdserver">
      <tp t="s">
        <v>#N/A Requesting Data...3539794337</v>
        <stp/>
        <stp>BDH|849822128860517989</stp>
        <tr r="Z69" s="1"/>
      </tp>
      <tp t="s">
        <v>#N/A Requesting Data...3403786667</v>
        <stp/>
        <stp>BDH|996208557625018176</stp>
        <tr r="Z541" s="1"/>
      </tp>
    </main>
    <main first="bloomberg.rtd">
      <tp t="s">
        <v>USD</v>
        <stp/>
        <stp>##V3_BDPV12</stp>
        <stp>TCEHY US Equity</stp>
        <stp>CRNCY</stp>
        <stp>[Crispin Spreadsheet.xlsx]OEI!R791C4</stp>
        <tr r="D791" s="1"/>
      </tp>
      <tp>
        <v>297.17</v>
        <stp/>
        <stp>##V3_BDPV12</stp>
        <stp>PANW US Equity</stp>
        <stp>PX_YEST_CLOSE</stp>
        <stp>[Crispin Spreadsheet.xlsx]OEI!R766C6</stp>
        <tr r="F766" s="1"/>
      </tp>
      <tp>
        <v>3.28</v>
        <stp/>
        <stp>##V3_BDPV12</stp>
        <stp>BBAR US Equity</stp>
        <stp>PX_YEST_CLOSE</stp>
        <stp>[Crispin Spreadsheet.xlsx]OEI!R669C6</stp>
        <tr r="F669" s="1"/>
      </tp>
      <tp>
        <v>2424</v>
        <stp/>
        <stp>##V3_BDPV12</stp>
        <stp>FEVR LN Equity</stp>
        <stp>PX_YEST_CLOSE</stp>
        <stp>[Crispin Spreadsheet.xlsx]OEI!R503C6</stp>
        <tr r="F503" s="1"/>
      </tp>
      <tp t="s">
        <v>JPY</v>
        <stp/>
        <stp>##V3_BDPV12</stp>
        <stp>8848 JT Equity</stp>
        <stp>CRNCY</stp>
        <stp>[Crispin Spreadsheet.xlsx]ALEG!R23C4</stp>
        <tr r="D23" s="5"/>
      </tp>
      <tp>
        <v>102.76</v>
        <stp/>
        <stp>##V3_BDPV12</stp>
        <stp>WYNN US Equity</stp>
        <stp>PX_YEST_CLOSE</stp>
        <stp>[Crispin Spreadsheet.xlsx]OEI!R816C6</stp>
        <tr r="F816" s="1"/>
      </tp>
      <tp>
        <v>106.26</v>
        <stp/>
        <stp>##V3_BDPV12</stp>
        <stp>DNKN US Equity</stp>
        <stp>PX_YEST_CLOSE</stp>
        <stp>[Crispin Spreadsheet.xlsx]OEI!R693C6</stp>
        <tr r="F693" s="1"/>
      </tp>
      <tp>
        <v>5.19</v>
        <stp/>
        <stp>##V3_BDPV12</stp>
        <stp>IRAO RX Equity</stp>
        <stp>PX_YEST_CLOSE</stp>
        <stp>[Crispin Spreadsheet.xlsx]OEI!R362C6</stp>
        <tr r="F362" s="1"/>
      </tp>
      <tp>
        <v>1226</v>
        <stp/>
        <stp>##V3_BDPV12</stp>
        <stp>ANTO LN Equity</stp>
        <stp>PX_YEST_CLOSE</stp>
        <stp>[Crispin Spreadsheet.xlsx]OEI!R451C6</stp>
        <tr r="F451" s="1"/>
      </tp>
      <tp t="s">
        <v>GBp</v>
        <stp/>
        <stp>##V3_BDPV12</stp>
        <stp>BVIC LN Equity</stp>
        <stp>CRNCY</stp>
        <stp>[Crispin Spreadsheet.xlsx]OEI!R472C4</stp>
        <tr r="D472" s="1"/>
      </tp>
      <tp t="s">
        <v>GBp</v>
        <stp/>
        <stp>##V3_BDPV12</stp>
        <stp>ASHM LN Equity</stp>
        <stp>CRNCY</stp>
        <stp>[Crispin Spreadsheet.xlsx]OEI!R453C4</stp>
        <tr r="D453" s="1"/>
      </tp>
      <tp>
        <v>92.837999999999994</v>
        <stp/>
        <stp>##V3_BDPV12</stp>
        <stp>GB00BMBL1F74 LN Govt</stp>
        <stp>PX_YEST_CLOSE</stp>
        <stp>[Crispin Spreadsheet.xlsx]SWAN!R167C6</stp>
        <tr r="F167" s="3"/>
      </tp>
      <tp>
        <v>357</v>
        <stp/>
        <stp>##V3_BDPV12</stp>
        <stp>SSPG LN Equity</stp>
        <stp>PX_YEST_CLOSE</stp>
        <stp>[Crispin Spreadsheet.xlsx]OEI!R615C6</stp>
        <tr r="F615" s="1"/>
      </tp>
      <tp t="s">
        <v>CHF</v>
        <stp/>
        <stp>##V3_BDPV12</stp>
        <stp>SGSN SW Equity</stp>
        <stp>CRNCY</stp>
        <stp>[Crispin Spreadsheet.xlsx]OEI!R431C4</stp>
        <tr r="D431" s="1"/>
      </tp>
      <tp>
        <v>1</v>
        <stp/>
        <stp>##V3_BDPV12</stp>
        <stp>USDZAr Curncy</stp>
        <stp>QUOTE_FACTOR</stp>
        <stp>[Crispin Spreadsheet.xlsx]FDXC!R37C12</stp>
        <tr r="L37" s="8"/>
      </tp>
      <tp>
        <v>1</v>
        <stp/>
        <stp>##V3_BDPV12</stp>
        <stp>USDZAr Curncy</stp>
        <stp>QUOTE_FACTOR</stp>
        <stp>[Crispin Spreadsheet.xlsx]FDXC!R38C12</stp>
        <tr r="L38" s="8"/>
      </tp>
      <tp>
        <v>33.5</v>
        <stp/>
        <stp>##V3_BDPV12</stp>
        <stp>1928 HK Equity</stp>
        <stp>LAST_PRICE</stp>
        <stp>[Crispin Spreadsheet.xlsx]OEI!R219C7</stp>
        <tr r="G219" s="1"/>
      </tp>
      <tp>
        <v>1990</v>
        <stp/>
        <stp>##V3_BDPV12</stp>
        <stp>1820 JT Equity</stp>
        <stp>LAST_PRICE</stp>
        <stp>[Crispin Spreadsheet.xlsx]OEI!R291C7</stp>
        <tr r="G291" s="1"/>
      </tp>
      <tp>
        <v>143.08000000000001</v>
        <stp/>
        <stp>##V3_BDPV12</stp>
        <stp>BARC LN Equity</stp>
        <stp>LAST_PRICE</stp>
        <stp>[Crispin Spreadsheet.xlsx]OPUS!R50C7</stp>
        <tr r="G50" s="6"/>
      </tp>
      <tp>
        <v>11.24</v>
        <stp/>
        <stp>##V3_BDPV12</stp>
        <stp>1233 HK Equity</stp>
        <stp>LAST_PRICE</stp>
        <stp>[Crispin Spreadsheet.xlsx]OEI!R222C7</stp>
        <tr r="G222" s="1"/>
      </tp>
      <tp>
        <v>1062</v>
        <stp/>
        <stp>##V3_BDPV12</stp>
        <stp>7202 JT Equity</stp>
        <stp>LAST_PRICE</stp>
        <stp>[Crispin Spreadsheet.xlsx]OEI!R273C7</stp>
        <tr r="G273" s="1"/>
      </tp>
      <tp>
        <v>7720</v>
        <stp/>
        <stp>##V3_BDPV12</stp>
        <stp>6201 JT Equity</stp>
        <stp>LAST_PRICE</stp>
        <stp>[Crispin Spreadsheet.xlsx]OEI!R310C7</stp>
        <tr r="G310" s="1"/>
      </tp>
      <tp>
        <v>1050</v>
        <stp/>
        <stp>##V3_BDPV12</stp>
        <stp>6113 JT Equity</stp>
        <stp>LAST_PRICE</stp>
        <stp>[Crispin Spreadsheet.xlsx]OEI!R262C7</stp>
        <tr r="G262" s="1"/>
      </tp>
      <tp>
        <v>1329</v>
        <stp/>
        <stp>##V3_BDPV12</stp>
        <stp>5401 JT Equity</stp>
        <stp>LAST_PRICE</stp>
        <stp>[Crispin Spreadsheet.xlsx]OEI!R290C7</stp>
        <tr r="G290" s="1"/>
      </tp>
      <tp t="s">
        <v>JPY</v>
        <stp/>
        <stp>##V3_BDPV12</stp>
        <stp>NKA Index</stp>
        <stp>CRNCY</stp>
        <stp>[Crispin Spreadsheet.xlsx]OEI!R259C4</stp>
        <tr r="D259" s="1"/>
      </tp>
      <tp>
        <v>458.8</v>
        <stp/>
        <stp>##V3_BDPV12</stp>
        <stp>FRAS LN Equity</stp>
        <stp>LAST_PRICE</stp>
        <stp>[Crispin Spreadsheet.xlsx]FDXC!R60C7</stp>
        <tr r="G60" s="8"/>
      </tp>
      <tp>
        <v>1076.5</v>
        <stp/>
        <stp>##V3_BDPV12</stp>
        <stp>III LN Equity</stp>
        <stp>LAST_PRICE</stp>
        <stp>[Crispin Spreadsheet.xlsx]FDXC!R44C7</stp>
        <tr r="G44" s="8"/>
      </tp>
      <tp>
        <v>520.6</v>
        <stp/>
        <stp>##V3_BDPV12</stp>
        <stp>BA/ LN Equity</stp>
        <stp>LAST_PRICE</stp>
        <stp>[Crispin Spreadsheet.xlsx]OEI!R461C7</stp>
        <tr r="G461" s="1"/>
      </tp>
      <tp t="s">
        <v>GBp</v>
        <stp/>
        <stp>##V3_BDPV12</stp>
        <stp>BT/A LN Equity</stp>
        <stp>CRNCY</stp>
        <stp>[Crispin Spreadsheet.xlsx]FDXC!R47C4</stp>
        <tr r="D47" s="8"/>
      </tp>
      <tp>
        <v>1</v>
        <stp/>
        <stp>##V3_BDPV12</stp>
        <stp>EURZAr Curncy</stp>
        <stp>QUOTE_FACTOR</stp>
        <stp>[Crispin Spreadsheet.xlsx]ALEG!R34C12</stp>
        <tr r="L34" s="5"/>
      </tp>
      <tp>
        <v>1</v>
        <stp/>
        <stp>##V3_BDPV12</stp>
        <stp>EURZAr Curncy</stp>
        <stp>QUOTE_FACTOR</stp>
        <stp>[Crispin Spreadsheet.xlsx]ALEG!R35C12</stp>
        <tr r="L35" s="5"/>
      </tp>
      <tp t="s">
        <v>NOK</v>
        <stp/>
        <stp>##V3_BDPV12</stp>
        <stp>EQNR NO Equity</stp>
        <stp>CRNCY</stp>
        <stp>[Crispin Spreadsheet.xlsx]OEI!R345C4</stp>
        <tr r="D345" s="1"/>
      </tp>
      <tp>
        <v>36.68</v>
        <stp/>
        <stp>##V3_BDPV12</stp>
        <stp>VSAT US Equity</stp>
        <stp>PX_YEST_CLOSE</stp>
        <stp>[Crispin Spreadsheet.xlsx]OEI!R808C6</stp>
        <tr r="F808" s="1"/>
      </tp>
      <tp>
        <v>60.15</v>
        <stp/>
        <stp>##V3_BDPV12</stp>
        <stp>JUST LN Equity</stp>
        <stp>PX_YEST_CLOSE</stp>
        <stp>[Crispin Spreadsheet.xlsx]OEI!R547C6</stp>
        <tr r="F547" s="1"/>
      </tp>
    </main>
    <main first="bofaddin.rtdserver">
      <tp t="s">
        <v>#N/A Requesting Data...4272145786</v>
        <stp/>
        <stp>BDH|125083684828886235</stp>
        <tr r="Z762" s="1"/>
      </tp>
      <tp t="s">
        <v>#N/A Requesting Data...3186060961</v>
        <stp/>
        <stp>BDH|748174141886224106</stp>
        <tr r="Z619" s="1"/>
      </tp>
    </main>
    <main first="bloomberg.rtd">
      <tp>
        <v>2685.5</v>
        <stp/>
        <stp>##V3_BDPV12</stp>
        <stp>BATS LN Equity</stp>
        <stp>PX_YEST_CLOSE</stp>
        <stp>[Crispin Spreadsheet.xlsx]OEI!R470C6</stp>
        <tr r="F470" s="1"/>
      </tp>
      <tp t="s">
        <v>SEK</v>
        <stp/>
        <stp>##V3_BDPV12</stp>
        <stp>HEXAB SS Equity</stp>
        <stp>CRNCY</stp>
        <stp>[Crispin Spreadsheet.xlsx]OEI!R399C4</stp>
        <tr r="D399" s="1"/>
      </tp>
      <tp>
        <v>199.7</v>
        <stp/>
        <stp>##V3_BDPV12</stp>
        <stp>KNIN SW Equity</stp>
        <stp>PX_YEST_CLOSE</stp>
        <stp>[Crispin Spreadsheet.xlsx]OEI!R424C6</stp>
        <tr r="F424" s="1"/>
      </tp>
      <tp>
        <v>8.9640000000000004</v>
        <stp/>
        <stp>##V3_BDPV12</stp>
        <stp>EOAN GY Equity</stp>
        <stp>PX_YEST_CLOSE</stp>
        <stp>[Crispin Spreadsheet.xlsx]OEI!R162C6</stp>
        <tr r="F162" s="1"/>
      </tp>
      <tp t="s">
        <v>USD</v>
        <stp/>
        <stp>##V3_BDPV12</stp>
        <stp>PLUG US Equity</stp>
        <stp>CRNCY</stp>
        <stp>[Crispin Spreadsheet.xlsx]OEI!R772C4</stp>
        <tr r="D772" s="1"/>
      </tp>
      <tp t="s">
        <v>JPY</v>
        <stp/>
        <stp>##V3_BDPV12</stp>
        <stp>8848 JT Equity</stp>
        <stp>CRNCY</stp>
        <stp>[Crispin Spreadsheet.xlsx]FDXC!R26C4</stp>
        <tr r="D26" s="8"/>
      </tp>
      <tp>
        <v>4.9039999999999999</v>
        <stp/>
        <stp>##V3_BDPV12</stp>
        <stp>OGZD LI Equity</stp>
        <stp>PX_YEST_CLOSE</stp>
        <stp>[Crispin Spreadsheet.xlsx]OEI!R509C6</stp>
        <tr r="F509" s="1"/>
      </tp>
      <tp>
        <v>1373.4</v>
        <stp/>
        <stp>##V3_BDPV12</stp>
        <stp>RDSA LN Equity</stp>
        <stp>PX_YEST_CLOSE</stp>
        <stp>[Crispin Spreadsheet.xlsx]OEI!R597C6</stp>
        <tr r="F597" s="1"/>
      </tp>
      <tp>
        <v>144.6</v>
        <stp/>
        <stp>##V3_BDPV12</stp>
        <stp>SECUB SS Equity</stp>
        <stp>PX_YEST_CLOSE</stp>
        <stp>[Crispin Spreadsheet.xlsx]OEI!R403C6</stp>
        <tr r="F403" s="1"/>
      </tp>
      <tp>
        <v>12.19</v>
        <stp/>
        <stp>##V3_BDPV12</stp>
        <stp>ERIC US Equity</stp>
        <stp>PX_YEST_CLOSE</stp>
        <stp>[Crispin Spreadsheet.xlsx]OEI!R790C6</stp>
        <tr r="F790" s="1"/>
      </tp>
      <tp>
        <v>4.16</v>
        <stp/>
        <stp>##V3_BDPV12</stp>
        <stp>3328 HK Equity</stp>
        <stp>LAST_PRICE</stp>
        <stp>[Crispin Spreadsheet.xlsx]OEI!R208C7</stp>
        <tr r="G208" s="1"/>
      </tp>
      <tp>
        <v>1470</v>
        <stp/>
        <stp>##V3_BDPV12</stp>
        <stp>2975 JT Equity</stp>
        <stp>LAST_PRICE</stp>
        <stp>[Crispin Spreadsheet.xlsx]OEI!R305C7</stp>
        <tr r="G305" s="1"/>
      </tp>
      <tp>
        <v>5890</v>
        <stp/>
        <stp>##V3_BDPV12</stp>
        <stp>2670 JT Equity</stp>
        <stp>LAST_PRICE</stp>
        <stp>[Crispin Spreadsheet.xlsx]OEI!R260C7</stp>
        <tr r="G260" s="1"/>
      </tp>
      <tp>
        <v>7388</v>
        <stp/>
        <stp>##V3_BDPV12</stp>
        <stp>4911 JT Equity</stp>
        <stp>LAST_PRICE</stp>
        <stp>[Crispin Spreadsheet.xlsx]OEI!R301C7</stp>
        <tr r="G301" s="1"/>
      </tp>
      <tp>
        <v>1694</v>
        <stp/>
        <stp>##V3_BDPV12</stp>
        <stp>4536 JT Equity</stp>
        <stp>LAST_PRICE</stp>
        <stp>[Crispin Spreadsheet.xlsx]OEI!R296C7</stp>
        <tr r="G296" s="1"/>
      </tp>
      <tp>
        <v>2705</v>
        <stp/>
        <stp>##V3_BDPV12</stp>
        <stp>9064 JT Equity</stp>
        <stp>LAST_PRICE</stp>
        <stp>[Crispin Spreadsheet.xlsx]OEI!R314C7</stp>
        <tr r="G314" s="1"/>
      </tp>
      <tp>
        <v>5790</v>
        <stp/>
        <stp>##V3_BDPV12</stp>
        <stp>9684 JT Equity</stp>
        <stp>LAST_PRICE</stp>
        <stp>[Crispin Spreadsheet.xlsx]OEI!R304C7</stp>
        <tr r="G304" s="1"/>
      </tp>
      <tp>
        <v>3140</v>
        <stp/>
        <stp>##V3_BDPV12</stp>
        <stp>8919 JT Equity</stp>
        <stp>LAST_PRICE</stp>
        <stp>[Crispin Spreadsheet.xlsx]OEI!R279C7</stp>
        <tr r="G279" s="1"/>
      </tp>
      <tp>
        <v>3204</v>
        <stp/>
        <stp>##V3_BDPV12</stp>
        <stp>8316 JT Equity</stp>
        <stp>LAST_PRICE</stp>
        <stp>[Crispin Spreadsheet.xlsx]OEI!R306C7</stp>
        <tr r="G306" s="1"/>
      </tp>
      <tp>
        <v>31583</v>
        <stp/>
        <stp>##V3_BDPV12</stp>
        <stp>ANG SJ Equity</stp>
        <stp>LAST_PRICE</stp>
        <stp>[Crispin Spreadsheet.xlsx]SWAN!R66C7</stp>
        <tr r="G66" s="3"/>
      </tp>
      <tp>
        <v>54.4</v>
        <stp/>
        <stp>##V3_BDPV12</stp>
        <stp>HDG NA Equity</stp>
        <stp>LAST_PRICE</stp>
        <stp>[Crispin Spreadsheet.xlsx]SWAN!R56C7</stp>
        <tr r="G56" s="3"/>
      </tp>
      <tp>
        <v>36.68</v>
        <stp/>
        <stp>##V3_BDPV12</stp>
        <stp>VSAT US Equity</stp>
        <stp>LAST_PRICE</stp>
        <stp>[Crispin Spreadsheet.xlsx]ALEG!R72C7</stp>
        <tr r="G72" s="5"/>
      </tp>
      <tp>
        <v>188.1</v>
        <stp/>
        <stp>##V3_BDPV12</stp>
        <stp>DRLCO DC Equity</stp>
        <stp>LAST_PRICE</stp>
        <stp>[Crispin Spreadsheet.xlsx]SWAN!R24C7</stp>
        <tr r="G24" s="3"/>
      </tp>
      <tp>
        <v>1076.5</v>
        <stp/>
        <stp>##V3_BDPV12</stp>
        <stp>III LN Equity</stp>
        <stp>LAST_PRICE</stp>
        <stp>[Crispin Spreadsheet.xlsx]ALEG!R41C7</stp>
        <tr r="G41" s="5"/>
      </tp>
      <tp>
        <v>205.5</v>
        <stp/>
        <stp>##V3_BDPV12</stp>
        <stp>AKERBP NO Equity</stp>
        <stp>LAST_PRICE</stp>
        <stp>[Crispin Spreadsheet.xlsx]SWAN!R59C7</stp>
        <tr r="G59" s="3"/>
      </tp>
      <tp t="s">
        <v>GBp</v>
        <stp/>
        <stp>##V3_BDPV12</stp>
        <stp>BT/A LN Equity</stp>
        <stp>CRNCY</stp>
        <stp>[Crispin Spreadsheet.xlsx]SWAN!R85C4</stp>
        <tr r="D85" s="3"/>
      </tp>
    </main>
    <main first="bofaddin.rtdserver">
      <tp t="s">
        <v>#N/A Requesting Data...2880130181</v>
        <stp/>
        <stp>BDH|926749650007444803</stp>
        <tr r="Z832" s="1"/>
      </tp>
    </main>
    <main first="bloomberg.rtd">
      <tp t="s">
        <v>EUR</v>
        <stp/>
        <stp>##V3_BDPV12</stp>
        <stp>BOSS GY Equity</stp>
        <stp>CRNCY</stp>
        <stp>[Crispin Spreadsheet.xlsx]OEI!R171C4</stp>
        <tr r="D171" s="1"/>
      </tp>
      <tp>
        <v>480</v>
        <stp/>
        <stp>##V3_BDPV12</stp>
        <stp>AVST LN Equity</stp>
        <stp>PX_YEST_CLOSE</stp>
        <stp>[Crispin Spreadsheet.xlsx]OEI!R458C6</stp>
        <tr r="F458" s="1"/>
      </tp>
    </main>
    <main first="bofaddin.rtdserver">
      <tp t="s">
        <v>#N/A Requesting Data...4175660671</v>
        <stp/>
        <stp>BDH|286146653349210003</stp>
        <tr r="Z147" s="1"/>
      </tp>
    </main>
    <main first="bloomberg.rtd">
      <tp t="s">
        <v>JPY</v>
        <stp/>
        <stp>##V3_BDPV12</stp>
        <stp>8001 JT Equity</stp>
        <stp>CRNCY</stp>
        <stp>[Crispin Spreadsheet.xlsx]SWAN!R50C4</stp>
        <tr r="D50" s="3"/>
      </tp>
    </main>
    <main first="bofaddin.rtdserver">
      <tp t="s">
        <v>#N/A Requesting Data...3718003873</v>
        <stp/>
        <stp>BDH|388897664602819151</stp>
        <tr r="Z443" s="1"/>
      </tp>
    </main>
    <main first="bloomberg.rtd">
      <tp>
        <v>105.42</v>
        <stp/>
        <stp>##V3_BDPV12</stp>
        <stp>PTON US Equity</stp>
        <stp>PX_YEST_CLOSE</stp>
        <stp>[Crispin Spreadsheet.xlsx]OEI!R769C6</stp>
        <tr r="F769" s="1"/>
      </tp>
      <tp>
        <v>371.7</v>
        <stp/>
        <stp>##V3_BDPV12</stp>
        <stp>MCRO LN Equity</stp>
        <stp>PX_YEST_CLOSE</stp>
        <stp>[Crispin Spreadsheet.xlsx]OEI!R559C6</stp>
        <tr r="F559" s="1"/>
      </tp>
      <tp t="s">
        <v>GBp</v>
        <stp/>
        <stp>##V3_BDPV12</stp>
        <stp>FCCN LN Equity</stp>
        <stp>CRNCY</stp>
        <stp>[Crispin Spreadsheet.xlsx]OEI!R506C4</stp>
        <tr r="D506" s="1"/>
      </tp>
      <tp t="s">
        <v>USD</v>
        <stp/>
        <stp>##V3_BDPV12</stp>
        <stp>CDZI US Equity</stp>
        <stp>CRNCY</stp>
        <stp>[Crispin Spreadsheet.xlsx]OEI!R672C4</stp>
        <tr r="D672" s="1"/>
      </tp>
      <tp>
        <v>1326.2</v>
        <stp/>
        <stp>##V3_BDPV12</stp>
        <stp>RDSB LN Equity</stp>
        <stp>PX_YEST_CLOSE</stp>
        <stp>[Crispin Spreadsheet.xlsx]OEI!R598C6</stp>
        <tr r="F598" s="1"/>
      </tp>
      <tp>
        <v>196.55</v>
        <stp/>
        <stp>##V3_BDPV12</stp>
        <stp>AMBUB DC Equity</stp>
        <stp>LAST_PRICE</stp>
        <stp>[Crispin Spreadsheet.xlsx]SWAN!R23C7</stp>
        <tr r="G23" s="3"/>
      </tp>
      <tp>
        <v>732</v>
        <stp/>
        <stp>##V3_BDPV12</stp>
        <stp>5727 JT Equity</stp>
        <stp>LAST_PRICE</stp>
        <stp>[Crispin Spreadsheet.xlsx]OEI!R308C7</stp>
        <tr r="G308" s="1"/>
      </tp>
      <tp>
        <v>188.1</v>
        <stp/>
        <stp>##V3_BDPV12</stp>
        <stp>DRLCO DC Equity</stp>
        <stp>LAST_PRICE</stp>
        <stp>[Crispin Spreadsheet.xlsx]ALEG!R12C7</stp>
        <tr r="G12" s="5"/>
      </tp>
      <tp>
        <v>67.55</v>
        <stp/>
        <stp>##V3_BDPV12</stp>
        <stp>ERF FP Equity</stp>
        <stp>LAST_PRICE</stp>
        <stp>[Crispin Spreadsheet.xlsx]SWAN!R28C7</stp>
        <tr r="G28" s="3"/>
      </tp>
      <tp>
        <v>118</v>
        <stp/>
        <stp>##V3_BDPV12</stp>
        <stp>GNC LN Equity</stp>
        <stp>LAST_PRICE</stp>
        <stp>[Crispin Spreadsheet.xlsx]FDXC!R50C7</stp>
        <tr r="G50" s="8"/>
      </tp>
      <tp>
        <v>2129</v>
        <stp/>
        <stp>##V3_BDPV12</stp>
        <stp>ABF LN Equity</stp>
        <stp>LAST_PRICE</stp>
        <stp>[Crispin Spreadsheet.xlsx]FDXC!R45C7</stp>
        <tr r="G45" s="8"/>
      </tp>
      <tp>
        <v>458.8</v>
        <stp/>
        <stp>##V3_BDPV12</stp>
        <stp>FRAS LN Equity</stp>
        <stp>LAST_PRICE</stp>
        <stp>[Crispin Spreadsheet.xlsx]SWAN!R93C7</stp>
        <tr r="G93" s="3"/>
      </tp>
      <tp>
        <v>6.98</v>
        <stp/>
        <stp>##V3_BDPV12</stp>
        <stp>KGC US Equity</stp>
        <stp>LAST_PRICE</stp>
        <stp>[Crispin Spreadsheet.xlsx]FDXC!R70C7</stp>
        <tr r="G70" s="8"/>
      </tp>
      <tp>
        <v>57</v>
        <stp/>
        <stp>##V3_BDPV12</stp>
        <stp>JSE LN Equity</stp>
        <stp>LAST_PRICE</stp>
        <stp>[Crispin Spreadsheet.xlsx]ALEG!R52C7</stp>
        <tr r="G52" s="5"/>
      </tp>
      <tp>
        <v>16.489999999999998</v>
        <stp/>
        <stp>##V3_BDPV12</stp>
        <stp>BMA US Equity</stp>
        <stp>LAST_PRICE</stp>
        <stp>[Crispin Spreadsheet.xlsx]ALEG!R66C7</stp>
        <tr r="G66" s="5"/>
      </tp>
      <tp t="s">
        <v>EUR</v>
        <stp/>
        <stp>##V3_BDPV12</stp>
        <stp>NOKIA FH Equity</stp>
        <stp>CRNCY</stp>
        <stp>[Crispin Spreadsheet.xlsx]OEI!R78C4</stp>
        <tr r="D78" s="1"/>
      </tp>
      <tp t="s">
        <v>DKK</v>
        <stp/>
        <stp>##V3_BDPV12</stp>
        <stp>DEMANT DC Equity</stp>
        <stp>CRNCY</stp>
        <stp>[Crispin Spreadsheet.xlsx]OEI!R70C4</stp>
        <tr r="D70" s="1"/>
      </tp>
      <tp t="s">
        <v>EUR</v>
        <stp/>
        <stp>##V3_BDPV12</stp>
        <stp>MUV2 GY Equity</stp>
        <stp>CRNCY</stp>
        <stp>[Crispin Spreadsheet.xlsx]OEI!R175C4</stp>
        <tr r="D175" s="1"/>
      </tp>
    </main>
    <main first="bofaddin.rtdserver">
      <tp t="s">
        <v>#N/A Requesting Data...3982739391</v>
        <stp/>
        <stp>BDH|469642267839992500</stp>
        <tr r="Z650" s="1"/>
        <tr r="Z125" s="3"/>
      </tp>
    </main>
    <main first="bloomberg.rtd">
      <tp>
        <v>50.53</v>
        <stp/>
        <stp>##V3_BDPV12</stp>
        <stp>EBAY US Equity</stp>
        <stp>PX_YEST_CLOSE</stp>
        <stp>[Crispin Spreadsheet.xlsx]OEI!R696C6</stp>
        <tr r="F696" s="1"/>
      </tp>
      <tp>
        <v>8.2000000000000003E-2</v>
        <stp/>
        <stp>##V3_BDPV12</stp>
        <stp>VALPQ US Equity</stp>
        <stp>PX_YEST_CLOSE</stp>
        <stp>[Crispin Spreadsheet.xlsx]OEI!R698C6</stp>
        <tr r="F698" s="1"/>
      </tp>
    </main>
    <main first="bofaddin.rtdserver">
      <tp t="s">
        <v>#N/A Requesting Data...3029623758</v>
        <stp/>
        <stp>BDH|112847395448014539</stp>
        <tr r="Z277" s="1"/>
      </tp>
    </main>
    <main first="bloomberg.rtd">
      <tp>
        <v>145.93</v>
        <stp/>
        <stp>##V3_BDPV12</stp>
        <stp>QCOM US Equity</stp>
        <stp>PX_YEST_CLOSE</stp>
        <stp>[Crispin Spreadsheet.xlsx]OEI!R778C6</stp>
        <tr r="F778" s="1"/>
      </tp>
      <tp t="s">
        <v>EUR</v>
        <stp/>
        <stp>##V3_BDPV12</stp>
        <stp>SESG FP Equity</stp>
        <stp>CRNCY</stp>
        <stp>[Crispin Spreadsheet.xlsx]OEI!R129C4</stp>
        <tr r="D129" s="1"/>
      </tp>
      <tp>
        <v>128</v>
        <stp/>
        <stp>##V3_BDPV12</stp>
        <stp>MTRO LN Equity</stp>
        <stp>PX_YEST_CLOSE</stp>
        <stp>[Crispin Spreadsheet.xlsx]OEI!R558C6</stp>
        <tr r="F558" s="1"/>
      </tp>
      <tp>
        <v>17.940000000000001</v>
        <stp/>
        <stp>##V3_BDPV12</stp>
        <stp>NTCO US Equity</stp>
        <stp>PX_YEST_CLOSE</stp>
        <stp>[Crispin Spreadsheet.xlsx]OEI!R754C6</stp>
        <tr r="F754" s="1"/>
      </tp>
      <tp t="s">
        <v>USD</v>
        <stp/>
        <stp>##V3_BDPV12</stp>
        <stp>FOXA US Equity</stp>
        <stp>CRNCY</stp>
        <stp>[Crispin Spreadsheet.xlsx]OEI!R711C4</stp>
        <tr r="D711" s="1"/>
      </tp>
      <tp t="s">
        <v>NOK</v>
        <stp/>
        <stp>##V3_BDPV12</stp>
        <stp>SUBC NO Equity</stp>
        <stp>CRNCY</stp>
        <stp>[Crispin Spreadsheet.xlsx]OEI!R347C4</stp>
        <tr r="D347" s="1"/>
      </tp>
      <tp t="s">
        <v>NOK</v>
        <stp/>
        <stp>##V3_BDPV12</stp>
        <stp>NODL NO Equity</stp>
        <stp>CRNCY</stp>
        <stp>[Crispin Spreadsheet.xlsx]OEI!R341C4</stp>
        <tr r="D341" s="1"/>
      </tp>
      <tp t="s">
        <v>GBp</v>
        <stp/>
        <stp>##V3_BDPV12</stp>
        <stp>HWDN LN Equity</stp>
        <stp>CRNCY</stp>
        <stp>[Crispin Spreadsheet.xlsx]OEI!R520C4</stp>
        <tr r="D520" s="1"/>
      </tp>
      <tp t="s">
        <v>GBp</v>
        <stp/>
        <stp>##V3_BDPV12</stp>
        <stp>GLEN LN Equity</stp>
        <stp>CRNCY</stp>
        <stp>[Crispin Spreadsheet.xlsx]OEI!R511C4</stp>
        <tr r="D511" s="1"/>
      </tp>
      <tp t="s">
        <v>NOK</v>
        <stp/>
        <stp>##V3_BDPV12</stp>
        <stp>BDRILL NO Equity</stp>
        <stp>CRNCY</stp>
        <stp>[Crispin Spreadsheet.xlsx]OEI!R335C4</stp>
        <tr r="D335" s="1"/>
      </tp>
      <tp>
        <v>10.52</v>
        <stp/>
        <stp>##V3_BDPV12</stp>
        <stp>2689 HK Equity</stp>
        <stp>LAST_PRICE</stp>
        <stp>[Crispin Spreadsheet.xlsx]OEI!R217C7</stp>
        <tr r="G217" s="1"/>
      </tp>
      <tp>
        <v>96.21</v>
        <stp/>
        <stp>##V3_BDPV12</stp>
        <stp>AGCO US Equity</stp>
        <stp>LAST_PRICE</stp>
        <stp>[Crispin Spreadsheet.xlsx]OPUS!R73C7</stp>
        <tr r="G73" s="6"/>
      </tp>
      <tp>
        <v>9.4700000000000006</v>
        <stp/>
        <stp>##V3_BDPV12</stp>
        <stp>CNHI IM Equity</stp>
        <stp>LAST_PRICE</stp>
        <stp>[Crispin Spreadsheet.xlsx]OPUS!R25C7</stp>
        <tr r="G25" s="6"/>
      </tp>
      <tp>
        <v>5840</v>
        <stp/>
        <stp>##V3_BDPV12</stp>
        <stp>9719 JT Equity</stp>
        <stp>LAST_PRICE</stp>
        <stp>[Crispin Spreadsheet.xlsx]OEI!R297C7</stp>
        <tr r="G297" s="1"/>
      </tp>
      <tp>
        <v>3632.7</v>
        <stp/>
        <stp>##V3_BDPV12</stp>
        <stp>SPA Index</stp>
        <stp>PX_YEST_CLOSE</stp>
        <stp>[Crispin Spreadsheet.xlsx]OEI!R643C6</stp>
        <tr r="F643" s="1"/>
      </tp>
      <tp>
        <v>22131</v>
        <stp/>
        <stp>##V3_BDPV12</stp>
        <stp>STA Index</stp>
        <stp>PX_YEST_CLOSE</stp>
        <stp>[Crispin Spreadsheet.xlsx]OEI!R237C6</stp>
        <tr r="F237" s="1"/>
      </tp>
      <tp>
        <v>134.15</v>
        <stp/>
        <stp>##V3_BDPV12</stp>
        <stp>MKS LN Equity</stp>
        <stp>LAST_PRICE</stp>
        <stp>[Crispin Spreadsheet.xlsx]OPUS!R61C7</stp>
        <tr r="G61" s="6"/>
      </tp>
      <tp>
        <v>13.92</v>
        <stp/>
        <stp>##V3_BDPV12</stp>
        <stp>PDG LN Equity</stp>
        <stp>LAST_PRICE</stp>
        <stp>[Crispin Spreadsheet.xlsx]FDXC!R55C7</stp>
        <tr r="G55" s="8"/>
      </tp>
      <tp>
        <v>124.16</v>
        <stp/>
        <stp>##V3_BDPV12</stp>
        <stp>VOD LN Equity</stp>
        <stp>LAST_PRICE</stp>
        <stp>[Crispin Spreadsheet.xlsx]ALEG!R62C7</stp>
        <tr r="G62" s="5"/>
      </tp>
      <tp>
        <v>89.224999999999994</v>
        <stp/>
        <stp>##V3_BDPV12</stp>
        <stp>GB00BMBL1D50 LN Govt</stp>
        <stp>LAST_PRICE</stp>
        <stp>[Crispin Spreadsheet.xlsx]SWAN!R166C7</stp>
        <tr r="G166" s="3"/>
      </tp>
      <tp>
        <v>194.1</v>
        <stp/>
        <stp>##V3_BDPV12</stp>
        <stp>DRLCO DC Equity</stp>
        <stp>PX_YEST_CLOSE</stp>
        <stp>[Crispin Spreadsheet.xlsx]OEI!R64C6</stp>
        <tr r="F64" s="1"/>
      </tp>
      <tp>
        <v>10.98</v>
        <stp/>
        <stp>##V3_BDPV12</stp>
        <stp>NELES FH Equity</stp>
        <stp>PX_YEST_CLOSE</stp>
        <stp>[Crispin Spreadsheet.xlsx]OEI!R76C6</stp>
        <tr r="F76" s="1"/>
      </tp>
      <tp t="s">
        <v>NOK</v>
        <stp/>
        <stp>##V3_BDPV12</stp>
        <stp>HUNT NO Equity</stp>
        <stp>CRNCY</stp>
        <stp>[Crispin Spreadsheet.xlsx]OEI!R338C4</stp>
        <tr r="D338" s="1"/>
      </tp>
      <tp t="s">
        <v>GBp</v>
        <stp/>
        <stp>##V3_BDPV12</stp>
        <stp>JMAT LN Equity</stp>
        <stp>CRNCY</stp>
        <stp>[Crispin Spreadsheet.xlsx]OEI!R546C4</stp>
        <tr r="D546" s="1"/>
      </tp>
    </main>
    <main first="bofaddin.rtdserver">
      <tp t="s">
        <v>#N/A Requesting Data...4259832201</v>
        <stp/>
        <stp>BDH|245539684603209195</stp>
        <tr r="Z106" s="1"/>
        <tr r="Z28" s="3"/>
      </tp>
    </main>
    <main first="bloomberg.rtd">
      <tp>
        <v>213.14</v>
        <stp/>
        <stp>##V3_BDPV12</stp>
        <stp>WDAY US Equity</stp>
        <stp>PX_YEST_CLOSE</stp>
        <stp>[Crispin Spreadsheet.xlsx]OEI!R815C6</stp>
        <tr r="F815" s="1"/>
      </tp>
      <tp>
        <v>213.86</v>
        <stp/>
        <stp>##V3_BDPV12</stp>
        <stp>MSFT US Equity</stp>
        <stp>PX_YEST_CLOSE</stp>
        <stp>[Crispin Spreadsheet.xlsx]OEI!R752C6</stp>
        <tr r="F752" s="1"/>
      </tp>
      <tp>
        <v>90.41</v>
        <stp/>
        <stp>##V3_BDPV12</stp>
        <stp>PCAR US Equity</stp>
        <stp>PX_YEST_CLOSE</stp>
        <stp>[Crispin Spreadsheet.xlsx]OEI!R765C6</stp>
        <tr r="F765" s="1"/>
      </tp>
      <tp t="s">
        <v>GBp</v>
        <stp/>
        <stp>##V3_BDPV12</stp>
        <stp>LGEN LN Equity</stp>
        <stp>CRNCY</stp>
        <stp>[Crispin Spreadsheet.xlsx]OEI!R552C4</stp>
        <tr r="D552" s="1"/>
      </tp>
      <tp t="s">
        <v>CHF</v>
        <stp/>
        <stp>##V3_BDPV12</stp>
        <stp>NOVN SW Equity</stp>
        <stp>CRNCY</stp>
        <stp>[Crispin Spreadsheet.xlsx]OEI!R428C4</stp>
        <tr r="D428" s="1"/>
      </tp>
      <tp t="s">
        <v>EUR</v>
        <stp/>
        <stp>##V3_BDPV12</stp>
        <stp>FNTN GY Equity</stp>
        <stp>CRNCY</stp>
        <stp>[Crispin Spreadsheet.xlsx]OEI!R164C4</stp>
        <tr r="D164" s="1"/>
      </tp>
      <tp>
        <v>7.29</v>
        <stp/>
        <stp>##V3_BDPV12</stp>
        <stp>2899 HK Equity</stp>
        <stp>LAST_PRICE</stp>
        <stp>[Crispin Spreadsheet.xlsx]OEI!R214C7</stp>
        <tr r="G214" s="1"/>
      </tp>
      <tp>
        <v>2415</v>
        <stp/>
        <stp>##V3_BDPV12</stp>
        <stp>FEVR LN Equity</stp>
        <stp>LAST_PRICE</stp>
        <stp>[Crispin Spreadsheet.xlsx]SWAN!R90C7</stp>
        <tr r="G90" s="3"/>
      </tp>
      <tp>
        <v>93.328999999999994</v>
        <stp/>
        <stp>##V3_BDPV12</stp>
        <stp>GB00BMBL1F74 LN Govt</stp>
        <stp>LAST_PRICE</stp>
        <stp>[Crispin Spreadsheet.xlsx]SWAN!R167C7</stp>
        <tr r="G167" s="3"/>
      </tp>
      <tp>
        <v>90.8</v>
        <stp/>
        <stp>##V3_BDPV12</stp>
        <stp>SNE US Equity</stp>
        <stp>LAST_PRICE</stp>
        <stp>[Crispin Spreadsheet.xlsx]ALEG!R70C7</stp>
        <tr r="G70" s="5"/>
      </tp>
      <tp t="s">
        <v>EUR</v>
        <stp/>
        <stp>##V3_BDPV12</stp>
        <stp>KNEBV FH Equity</stp>
        <stp>CRNCY</stp>
        <stp>[Crispin Spreadsheet.xlsx]OEI!R74C4</stp>
        <tr r="D74" s="1"/>
      </tp>
      <tp t="s">
        <v>DKK</v>
        <stp/>
        <stp>##V3_BDPV12</stp>
        <stp>AMBUB DC Equity</stp>
        <stp>CRNCY</stp>
        <stp>[Crispin Spreadsheet.xlsx]OEI!R61C4</stp>
        <tr r="D61" s="1"/>
      </tp>
      <tp t="s">
        <v>BRL</v>
        <stp/>
        <stp>##V3_BDPV12</stp>
        <stp>SLCE3 BS Equity</stp>
        <stp>CRNCY</stp>
        <stp>[Crispin Spreadsheet.xlsx]OEI!R46C4</stp>
        <tr r="D46" s="1"/>
      </tp>
      <tp>
        <v>18.120699999999999</v>
        <stp/>
        <stp>##V3_BDPV12</stp>
        <stp>EURZAr Curncy</stp>
        <stp>LAST_PRICE</stp>
        <stp>[Crispin Spreadsheet.xlsx]OEI!R370C13</stp>
        <tr r="M370" s="1"/>
      </tp>
      <tp>
        <v>18.120699999999999</v>
        <stp/>
        <stp>##V3_BDPV12</stp>
        <stp>EURZAr Curncy</stp>
        <stp>LAST_PRICE</stp>
        <stp>[Crispin Spreadsheet.xlsx]OEI!R371C13</stp>
        <tr r="M371" s="1"/>
      </tp>
      <tp>
        <v>18.120699999999999</v>
        <stp/>
        <stp>##V3_BDPV12</stp>
        <stp>EURZAr Curncy</stp>
        <stp>LAST_PRICE</stp>
        <stp>[Crispin Spreadsheet.xlsx]OEI!R372C13</stp>
        <tr r="M372" s="1"/>
      </tp>
      <tp>
        <v>18.120699999999999</v>
        <stp/>
        <stp>##V3_BDPV12</stp>
        <stp>EURZAr Curncy</stp>
        <stp>LAST_PRICE</stp>
        <stp>[Crispin Spreadsheet.xlsx]OEI!R369C13</stp>
        <tr r="M369" s="1"/>
      </tp>
      <tp>
        <v>14.1</v>
        <stp/>
        <stp>##V3_BDPV12</stp>
        <stp>ZIL2 GY Equity</stp>
        <stp>PX_YEST_CLOSE</stp>
        <stp>[Crispin Spreadsheet.xlsx]OEI!R163C6</stp>
        <tr r="F163" s="1"/>
      </tp>
    </main>
    <main first="bofaddin.rtdserver">
      <tp t="s">
        <v>#N/A Requesting Data...3406439259</v>
        <stp/>
        <stp>BDH|295941959714700669</stp>
        <tr r="Z775" s="1"/>
      </tp>
    </main>
    <main first="bloomberg.rtd">
      <tp t="s">
        <v>SEK</v>
        <stp/>
        <stp>##V3_BDPV12</stp>
        <stp>EKTAB SS Equity</stp>
        <stp>CRNCY</stp>
        <stp>[Crispin Spreadsheet.xlsx]OEI!R395C4</stp>
        <tr r="D395" s="1"/>
      </tp>
      <tp t="s">
        <v>USD</v>
        <stp/>
        <stp>##V3_BDPV12</stp>
        <stp>SBER LI Equity</stp>
        <stp>CRNCY</stp>
        <stp>[Crispin Spreadsheet.xlsx]OEI!R604C4</stp>
        <tr r="D604" s="1"/>
      </tp>
      <tp>
        <v>0.68</v>
        <stp/>
        <stp>##V3_BDPV12</stp>
        <stp>ALPHA GA Equity</stp>
        <stp>PX_YEST_CLOSE</stp>
        <stp>[Crispin Spreadsheet.xlsx]OEI!R200C6</stp>
        <tr r="F200" s="1"/>
      </tp>
      <tp>
        <v>44.29</v>
        <stp/>
        <stp>##V3_BDPV12</stp>
        <stp>SNAP US Equity</stp>
        <stp>PX_YEST_CLOSE</stp>
        <stp>[Crispin Spreadsheet.xlsx]OEI!R784C6</stp>
        <tr r="F784" s="1"/>
      </tp>
      <tp t="s">
        <v>GBp</v>
        <stp/>
        <stp>##V3_BDPV12</stp>
        <stp>BRBY LN Equity</stp>
        <stp>CRNCY</stp>
        <stp>[Crispin Spreadsheet.xlsx]OEI!R474C4</stp>
        <tr r="D474" s="1"/>
      </tp>
      <tp>
        <v>946</v>
        <stp/>
        <stp>##V3_BDPV12</stp>
        <stp>PGHN SW Equity</stp>
        <stp>PX_YEST_CLOSE</stp>
        <stp>[Crispin Spreadsheet.xlsx]OEI!R429C6</stp>
        <tr r="F429" s="1"/>
      </tp>
      <tp>
        <v>24.24</v>
        <stp/>
        <stp>##V3_BDPV12</stp>
        <stp>ABBN SW Equity</stp>
        <stp>PX_YEST_CLOSE</stp>
        <stp>[Crispin Spreadsheet.xlsx]OEI!R413C6</stp>
        <tr r="F413" s="1"/>
      </tp>
      <tp>
        <v>54.08</v>
        <stp/>
        <stp>##V3_BDPV12</stp>
        <stp>ADEN SW Equity</stp>
        <stp>PX_YEST_CLOSE</stp>
        <stp>[Crispin Spreadsheet.xlsx]OEI!R414C6</stp>
        <tr r="F414" s="1"/>
      </tp>
      <tp t="s">
        <v>EUR</v>
        <stp/>
        <stp>##V3_BDPV12</stp>
        <stp>AIXA GY Equity</stp>
        <stp>CRNCY</stp>
        <stp>[Crispin Spreadsheet.xlsx]OEI!R149C4</stp>
        <tr r="D149" s="1"/>
      </tp>
      <tp t="s">
        <v>SEK</v>
        <stp/>
        <stp>##V3_BDPV12</stp>
        <stp>SSABA SS Equity</stp>
        <stp>CRNCY</stp>
        <stp>[Crispin Spreadsheet.xlsx]OEI!R406C4</stp>
        <tr r="D406" s="1"/>
      </tp>
      <tp>
        <v>210.3</v>
        <stp/>
        <stp>##V3_BDPV12</stp>
        <stp>RACE US Equity</stp>
        <stp>PX_YEST_CLOSE</stp>
        <stp>[Crispin Spreadsheet.xlsx]OEI!R706C6</stp>
        <tr r="F706" s="1"/>
      </tp>
      <tp t="s">
        <v>USD</v>
        <stp/>
        <stp>##V3_BDPV12</stp>
        <stp>NLSN US Equity</stp>
        <stp>CRNCY</stp>
        <stp>[Crispin Spreadsheet.xlsx]OEI!R758C4</stp>
        <tr r="D758" s="1"/>
      </tp>
      <tp t="s">
        <v>CHF</v>
        <stp/>
        <stp>##V3_BDPV12</stp>
        <stp>ARYN SW Equity</stp>
        <stp>CRNCY</stp>
        <stp>[Crispin Spreadsheet.xlsx]OEI!R416C4</stp>
        <tr r="D416" s="1"/>
      </tp>
      <tp>
        <v>8.7799999999999994</v>
        <stp/>
        <stp>##V3_BDPV12</stp>
        <stp>COFA FP Equity</stp>
        <stp>PX_YEST_CLOSE</stp>
        <stp>[Crispin Spreadsheet.xlsx]OEI!R100C6</stp>
        <tr r="F100" s="1"/>
      </tp>
      <tp>
        <v>209</v>
        <stp/>
        <stp>##V3_BDPV12</stp>
        <stp>SKAB SS Equity</stp>
        <stp>PX_YEST_CLOSE</stp>
        <stp>[Crispin Spreadsheet.xlsx]OEI!R404C6</stp>
        <tr r="F404" s="1"/>
      </tp>
      <tp>
        <v>25785</v>
        <stp/>
        <stp>##V3_BDPV12</stp>
        <stp>6954 JT Equity</stp>
        <stp>LAST_PRICE</stp>
        <stp>[Crispin Spreadsheet.xlsx]OEI!R268C7</stp>
        <tr r="G268" s="1"/>
      </tp>
      <tp t="s">
        <v>CHF</v>
        <stp/>
        <stp>##V3_BDPV12</stp>
        <stp>SMA Index</stp>
        <stp>CRNCY</stp>
        <stp>[Crispin Spreadsheet.xlsx]OEI!R412C4</stp>
        <tr r="D412" s="1"/>
      </tp>
      <tp>
        <v>33890</v>
        <stp/>
        <stp>##V3_BDPV12</stp>
        <stp>8035 JT Equity</stp>
        <stp>LAST_PRICE</stp>
        <stp>[Crispin Spreadsheet.xlsx]OEI!R309C7</stp>
        <tr r="G309" s="1"/>
      </tp>
      <tp>
        <v>30</v>
        <stp/>
        <stp>##V3_BDPV12</stp>
        <stp>TUNG LN Equity</stp>
        <stp>LAST_PRICE</stp>
        <stp>[Crispin Spreadsheet.xlsx]OPUS!R69C7</stp>
        <tr r="G69" s="6"/>
      </tp>
      <tp>
        <v>13335</v>
        <stp/>
        <stp>##V3_BDPV12</stp>
        <stp>FLTR LN Equity</stp>
        <stp>LAST_PRICE</stp>
        <stp>[Crispin Spreadsheet.xlsx]SWAN!R91C7</stp>
        <tr r="G91" s="3"/>
      </tp>
      <tp>
        <v>31583</v>
        <stp/>
        <stp>##V3_BDPV12</stp>
        <stp>ANG SJ Equity</stp>
        <stp>LAST_PRICE</stp>
        <stp>[Crispin Spreadsheet.xlsx]FDXC!R37C7</stp>
        <tr r="G37" s="8"/>
      </tp>
      <tp>
        <v>124.16</v>
        <stp/>
        <stp>##V3_BDPV12</stp>
        <stp>VOD LN Equity</stp>
        <stp>LAST_PRICE</stp>
        <stp>[Crispin Spreadsheet.xlsx]FDXC!R64C7</stp>
        <tr r="G64" s="8"/>
      </tp>
      <tp>
        <v>290</v>
        <stp/>
        <stp>##V3_BDPV12</stp>
        <stp>PFG LN Equity</stp>
        <stp>LAST_PRICE</stp>
        <stp>[Crispin Spreadsheet.xlsx]FDXC!R57C7</stp>
        <tr r="G57" s="8"/>
      </tp>
      <tp>
        <v>122.75</v>
        <stp/>
        <stp>##V3_BDPV12</stp>
        <stp>EMG LN Equity</stp>
        <stp>LAST_PRICE</stp>
        <stp>[Crispin Spreadsheet.xlsx]ALEG!R53C7</stp>
        <tr r="G53" s="5"/>
      </tp>
      <tp>
        <v>2129</v>
        <stp/>
        <stp>##V3_BDPV12</stp>
        <stp>ABF LN Equity</stp>
        <stp>LAST_PRICE</stp>
        <stp>[Crispin Spreadsheet.xlsx]ALEG!R42C7</stp>
        <tr r="G42" s="5"/>
      </tp>
      <tp>
        <v>118.24</v>
        <stp/>
        <stp>##V3_BDPV12</stp>
        <stp>FMC US Equity</stp>
        <stp>LAST_PRICE</stp>
        <stp>[Crispin Spreadsheet.xlsx]ALEG!R67C7</stp>
        <tr r="G67" s="5"/>
      </tp>
      <tp>
        <v>57.12</v>
        <stp/>
        <stp>##V3_BDPV12</stp>
        <stp>PAH3 GY Equity</stp>
        <stp>LAST_PRICE</stp>
        <stp>[Crispin Spreadsheet.xlsx]OEI!R178C7</stp>
        <tr r="G178" s="1"/>
      </tp>
      <tp>
        <v>1383</v>
        <stp/>
        <stp>##V3_BDPV12</stp>
        <stp>JET2 LN Equity</stp>
        <stp>LAST_PRICE</stp>
        <stp>[Crispin Spreadsheet.xlsx]OEI!R489C7</stp>
        <tr r="G489" s="1"/>
      </tp>
      <tp>
        <v>909</v>
        <stp/>
        <stp>##V3_BDPV12</stp>
        <stp>COLOB DC Equity</stp>
        <stp>PX_YEST_CLOSE</stp>
        <stp>[Crispin Spreadsheet.xlsx]OEI!R62C6</stp>
        <tr r="F62" s="1"/>
      </tp>
      <tp>
        <v>0.89166000000000001</v>
        <stp/>
        <stp>##V3_BDPV12</stp>
        <stp>EURGBP Curncy</stp>
        <stp>LAST_PRICE</stp>
        <stp>[Crispin Spreadsheet.xlsx]SWAN!R176C7</stp>
        <tr r="G176" s="3"/>
      </tp>
      <tp t="s">
        <v>USD</v>
        <stp/>
        <stp>##V3_BDPV12</stp>
        <stp>GOOGL US Equity</stp>
        <stp>CRNCY</stp>
        <stp>[Crispin Spreadsheet.xlsx]OEI!R654C4</stp>
        <tr r="D654" s="1"/>
      </tp>
      <tp>
        <v>51.62</v>
        <stp/>
        <stp>##V3_BDPV12</stp>
        <stp>BAER SW Equity</stp>
        <stp>PX_YEST_CLOSE</stp>
        <stp>[Crispin Spreadsheet.xlsx]OEI!R423C6</stp>
        <tr r="F423" s="1"/>
      </tp>
    </main>
    <main first="bofaddin.rtdserver">
      <tp t="s">
        <v>#N/A Requesting Data...4003928627</v>
        <stp/>
        <stp>BDH|141909771760169729</stp>
        <tr r="Z731" s="1"/>
      </tp>
    </main>
    <main first="bloomberg.rtd">
      <tp>
        <v>175.23</v>
        <stp/>
        <stp>##V3_BDPV12</stp>
        <stp>MSGS US Equity</stp>
        <stp>PX_YEST_CLOSE</stp>
        <stp>[Crispin Spreadsheet.xlsx]OEI!R745C6</stp>
        <tr r="F745" s="1"/>
      </tp>
      <tp t="s">
        <v>GBP</v>
        <stp/>
        <stp>##V3_BDPV12</stp>
        <stp>GB00BMBL1D50 LN Govt</stp>
        <stp>CRNCY</stp>
        <stp>[Crispin Spreadsheet.xlsx]SWAN!R166C4</stp>
        <tr r="D166" s="3"/>
      </tp>
      <tp>
        <v>4.84</v>
        <stp/>
        <stp>##V3_BDPV12</stp>
        <stp>PTEN US Equity</stp>
        <stp>PX_YEST_CLOSE</stp>
        <stp>[Crispin Spreadsheet.xlsx]OEI!R767C6</stp>
        <tr r="F767" s="1"/>
      </tp>
      <tp>
        <v>47.66</v>
        <stp/>
        <stp>##V3_BDPV12</stp>
        <stp>EDEN FP Equity</stp>
        <stp>PX_YEST_CLOSE</stp>
        <stp>[Crispin Spreadsheet.xlsx]OEI!R104C6</stp>
        <tr r="F104" s="1"/>
      </tp>
      <tp>
        <v>49.33</v>
        <stp/>
        <stp>##V3_BDPV12</stp>
        <stp>DUFN SW Equity</stp>
        <stp>PX_YEST_CLOSE</stp>
        <stp>[Crispin Spreadsheet.xlsx]OEI!R420C6</stp>
        <tr r="F420" s="1"/>
      </tp>
      <tp>
        <v>4.085</v>
        <stp/>
        <stp>##V3_BDPV12</stp>
        <stp>TLGO SQ Equity</stp>
        <stp>PX_YEST_CLOSE</stp>
        <stp>[Crispin Spreadsheet.xlsx]OEI!R387C6</stp>
        <tr r="F387" s="1"/>
      </tp>
      <tp>
        <v>42.61</v>
        <stp/>
        <stp>##V3_BDPV12</stp>
        <stp>CSCO US Equity</stp>
        <stp>PX_YEST_CLOSE</stp>
        <stp>[Crispin Spreadsheet.xlsx]OEI!R681C6</stp>
        <tr r="F681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176.95</v>
        <stp/>
        <stp>##V3_BDPV12</stp>
        <stp>MOWI NO Equity</stp>
        <stp>PX_YEST_CLOSE</stp>
        <stp>[Crispin Spreadsheet.xlsx]OEI!R339C6</stp>
        <tr r="F339" s="1"/>
      </tp>
      <tp t="s">
        <v>SEK</v>
        <stp/>
        <stp>##V3_BDPV12</stp>
        <stp>SWEDA SS Equity</stp>
        <stp>CRNCY</stp>
        <stp>[Crispin Spreadsheet.xlsx]OEI!R407C4</stp>
        <tr r="D407" s="1"/>
      </tp>
      <tp t="s">
        <v>USD</v>
        <stp/>
        <stp>##V3_BDPV12</stp>
        <stp>GRUB US Equity</stp>
        <stp>CRNCY</stp>
        <stp>[Crispin Spreadsheet.xlsx]OEI!R719C4</stp>
        <tr r="D719" s="1"/>
      </tp>
      <tp t="s">
        <v>GBp</v>
        <stp/>
        <stp>##V3_BDPV12</stp>
        <stp>OCDO LN Equity</stp>
        <stp>CRNCY</stp>
        <stp>[Crispin Spreadsheet.xlsx]OEI!R565C4</stp>
        <tr r="D565" s="1"/>
      </tp>
      <tp t="s">
        <v>GBp</v>
        <stp/>
        <stp>##V3_BDPV12</stp>
        <stp>FRAN LN Equity</stp>
        <stp>CRNCY</stp>
        <stp>[Crispin Spreadsheet.xlsx]OEI!R570C4</stp>
        <tr r="D570" s="1"/>
      </tp>
      <tp>
        <v>275</v>
        <stp/>
        <stp>##V3_BDPV12</stp>
        <stp>STVG LN Equity</stp>
        <stp>PX_YEST_CLOSE</stp>
        <stp>[Crispin Spreadsheet.xlsx]OEI!R619C6</stp>
        <tr r="F619" s="1"/>
      </tp>
      <tp t="s">
        <v>USD</v>
        <stp/>
        <stp>##V3_BDPV12</stp>
        <stp>AMZN US Equity</stp>
        <stp>CRNCY</stp>
        <stp>[Crispin Spreadsheet.xlsx]OEI!R656C4</stp>
        <tr r="D656" s="1"/>
      </tp>
      <tp t="s">
        <v>USD</v>
        <stp/>
        <stp>##V3_BDPV12</stp>
        <stp>HTZGQ US Equity</stp>
        <stp>CRNCY</stp>
        <stp>[Crispin Spreadsheet.xlsx]OEI!R724C4</stp>
        <tr r="D724" s="1"/>
      </tp>
      <tp>
        <v>23.44</v>
        <stp/>
        <stp>##V3_BDPV12</stp>
        <stp>CLAB SS Equity</stp>
        <stp>PX_YEST_CLOSE</stp>
        <stp>[Crispin Spreadsheet.xlsx]OEI!R393C6</stp>
        <tr r="F393" s="1"/>
      </tp>
      <tp>
        <v>595</v>
        <stp/>
        <stp>##V3_BDPV12</stp>
        <stp>3099 JT Equity</stp>
        <stp>LAST_PRICE</stp>
        <stp>[Crispin Spreadsheet.xlsx]OEI!R272C7</stp>
        <tr r="G272" s="1"/>
      </tp>
      <tp>
        <v>13.84</v>
        <stp/>
        <stp>##V3_BDPV12</stp>
        <stp>1128 HK Equity</stp>
        <stp>LAST_PRICE</stp>
        <stp>[Crispin Spreadsheet.xlsx]OEI!R223C7</stp>
        <tr r="G223" s="1"/>
      </tp>
      <tp>
        <v>9810</v>
        <stp/>
        <stp>##V3_BDPV12</stp>
        <stp>6758 JT Equity</stp>
        <stp>LAST_PRICE</stp>
        <stp>[Crispin Spreadsheet.xlsx]OEI!R303C7</stp>
        <tr r="G303" s="1"/>
      </tp>
      <tp>
        <v>438</v>
        <stp/>
        <stp>##V3_BDPV12</stp>
        <stp>5202 JT Equity</stp>
        <stp>LAST_PRICE</stp>
        <stp>[Crispin Spreadsheet.xlsx]OEI!R289C7</stp>
        <tr r="G289" s="1"/>
      </tp>
      <tp>
        <v>623.6</v>
        <stp/>
        <stp>##V3_BDPV12</stp>
        <stp>HWDN LN Equity</stp>
        <stp>LAST_PRICE</stp>
        <stp>[Crispin Spreadsheet.xlsx]OPUS!R57C7</stp>
        <tr r="G57" s="6"/>
      </tp>
      <tp>
        <v>188.1</v>
        <stp/>
        <stp>##V3_BDPV12</stp>
        <stp>DRLCO DC Equity</stp>
        <stp>LAST_PRICE</stp>
        <stp>[Crispin Spreadsheet.xlsx]FDXC!R12C7</stp>
        <tr r="G12" s="8"/>
      </tp>
      <tp>
        <v>37.869999999999997</v>
        <stp/>
        <stp>##V3_BDPV12</stp>
        <stp>UMI BB Equity</stp>
        <stp>LAST_PRICE</stp>
        <stp>[Crispin Spreadsheet.xlsx]SWAN!R13C7</stp>
        <tr r="G13" s="3"/>
      </tp>
      <tp>
        <v>30.25</v>
        <stp/>
        <stp>##V3_BDPV12</stp>
        <stp>HUM LN Equity</stp>
        <stp>LAST_PRICE</stp>
        <stp>[Crispin Spreadsheet.xlsx]SWAN!R97C7</stp>
        <tr r="G97" s="3"/>
      </tp>
      <tp>
        <v>57</v>
        <stp/>
        <stp>##V3_BDPV12</stp>
        <stp>JSE LN Equity</stp>
        <stp>LAST_PRICE</stp>
        <stp>[Crispin Spreadsheet.xlsx]FDXC!R52C7</stp>
        <tr r="G52" s="8"/>
      </tp>
      <tp>
        <v>90.8</v>
        <stp/>
        <stp>##V3_BDPV12</stp>
        <stp>SNE US Equity</stp>
        <stp>LAST_PRICE</stp>
        <stp>[Crispin Spreadsheet.xlsx]FDXC!R72C7</stp>
        <tr r="G72" s="8"/>
      </tp>
      <tp>
        <v>31583</v>
        <stp/>
        <stp>##V3_BDPV12</stp>
        <stp>ANG SJ Equity</stp>
        <stp>LAST_PRICE</stp>
        <stp>[Crispin Spreadsheet.xlsx]ALEG!R34C7</stp>
        <tr r="G34" s="5"/>
      </tp>
      <tp>
        <v>93.328999999999994</v>
        <stp/>
        <stp>##V3_BDPV12</stp>
        <stp>GB00BMBL1F74 Govt</stp>
        <stp>LAST_PRICE</stp>
        <stp>[Crispin Spreadsheet.xlsx]GILT!R7C7</stp>
        <tr r="G7" s="4"/>
      </tp>
      <tp t="s">
        <v>JPY</v>
        <stp/>
        <stp>##V3_BDPV12</stp>
        <stp>8848 JT Equity</stp>
        <stp>CRNCY</stp>
        <stp>[Crispin Spreadsheet.xlsx]SWAN!R51C4</stp>
        <tr r="D51" s="3"/>
      </tp>
    </main>
    <main first="bofaddin.rtdserver">
      <tp t="s">
        <v>#N/A Requesting Data...3958726421</v>
        <stp/>
        <stp>BDH|349879961714526280</stp>
        <tr r="Z167" s="3"/>
      </tp>
    </main>
    <main first="bloomberg.rtd">
      <tp>
        <v>204.4</v>
        <stp/>
        <stp>##V3_BDPV12</stp>
        <stp>ELUXB SS Equity</stp>
        <stp>PX_YEST_CLOSE</stp>
        <stp>[Crispin Spreadsheet.xlsx]OEI!R394C6</stp>
        <tr r="F394" s="1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EUR</v>
        <stp/>
        <stp>##V3_BDPV12</stp>
        <stp>ENEL IM Equity</stp>
        <stp>CRNCY</stp>
        <stp>[Crispin Spreadsheet.xlsx]OEI!R246C4</stp>
        <tr r="D246" s="1"/>
      </tp>
      <tp t="s">
        <v>GBp</v>
        <stp/>
        <stp>##V3_BDPV12</stp>
        <stp>TSCO LN Equity</stp>
        <stp>CRNCY</stp>
        <stp>[Crispin Spreadsheet.xlsx]OEI!R623C4</stp>
        <tr r="D623" s="1"/>
      </tp>
      <tp t="s">
        <v>GBp</v>
        <stp/>
        <stp>##V3_BDPV12</stp>
        <stp>SMIN LN Equity</stp>
        <stp>CRNCY</stp>
        <stp>[Crispin Spreadsheet.xlsx]OEI!R609C4</stp>
        <tr r="D609" s="1"/>
      </tp>
      <tp>
        <v>214.6</v>
        <stp/>
        <stp>##V3_BDPV12</stp>
        <stp>SKFB SS Equity</stp>
        <stp>PX_YEST_CLOSE</stp>
        <stp>[Crispin Spreadsheet.xlsx]OEI!R405C6</stp>
        <tr r="F405" s="1"/>
      </tp>
      <tp>
        <v>3459</v>
        <stp/>
        <stp>##V3_BDPV12</stp>
        <stp>3382 JT Equity</stp>
        <stp>LAST_PRICE</stp>
        <stp>[Crispin Spreadsheet.xlsx]OEI!R298C7</stp>
        <tr r="G298" s="1"/>
      </tp>
      <tp>
        <v>1410</v>
        <stp/>
        <stp>##V3_BDPV12</stp>
        <stp>6753 JT Equity</stp>
        <stp>LAST_PRICE</stp>
        <stp>[Crispin Spreadsheet.xlsx]OEI!R299C7</stp>
        <tr r="G299" s="1"/>
      </tp>
      <tp>
        <v>1827</v>
        <stp/>
        <stp>##V3_BDPV12</stp>
        <stp>4208 JT Equity</stp>
        <stp>LAST_PRICE</stp>
        <stp>[Crispin Spreadsheet.xlsx]OEI!R312C7</stp>
        <tr r="G312" s="1"/>
      </tp>
      <tp>
        <v>622.1</v>
        <stp/>
        <stp>##V3_BDPV12</stp>
        <stp>4689 JT Equity</stp>
        <stp>LAST_PRICE</stp>
        <stp>[Crispin Spreadsheet.xlsx]OEI!R313C7</stp>
        <tr r="G313" s="1"/>
      </tp>
      <tp>
        <v>158</v>
        <stp/>
        <stp>##V3_BDPV12</stp>
        <stp>8848 JT Equity</stp>
        <stp>LAST_PRICE</stp>
        <stp>[Crispin Spreadsheet.xlsx]OEI!R282C7</stp>
        <tr r="G282" s="1"/>
      </tp>
      <tp>
        <v>1538</v>
        <stp/>
        <stp>##V3_BDPV12</stp>
        <stp>8929 JT Equity</stp>
        <stp>LAST_PRICE</stp>
        <stp>[Crispin Spreadsheet.xlsx]OEI!R263C7</stp>
        <tr r="G263" s="1"/>
      </tp>
      <tp>
        <v>48.35</v>
        <stp/>
        <stp>##V3_BDPV12</stp>
        <stp>LHN SW Equity</stp>
        <stp>LAST_PRICE</stp>
        <stp>[Crispin Spreadsheet.xlsx]SWAN!R75C7</stp>
        <tr r="G75" s="3"/>
      </tp>
      <tp>
        <v>118.1</v>
        <stp/>
        <stp>##V3_BDPV12</stp>
        <stp>SRP LN Equity</stp>
        <stp>LAST_PRICE</stp>
        <stp>[Crispin Spreadsheet.xlsx]OPUS!R66C7</stp>
        <tr r="G66" s="6"/>
      </tp>
      <tp>
        <v>169.17</v>
        <stp/>
        <stp>##V3_BDPV12</stp>
        <stp>GBS LN Equity</stp>
        <stp>LAST_PRICE</stp>
        <stp>[Crispin Spreadsheet.xlsx]OPUS!R55C7</stp>
        <tr r="G55" s="6"/>
      </tp>
      <tp>
        <v>104.15</v>
        <stp/>
        <stp>##V3_BDPV12</stp>
        <stp>ERICB SS Equity</stp>
        <stp>LAST_PRICE</stp>
        <stp>[Crispin Spreadsheet.xlsx]SWAN!R72C7</stp>
        <tr r="G72" s="3"/>
      </tp>
      <tp>
        <v>35.4</v>
        <stp/>
        <stp>##V3_BDPV12</stp>
        <stp>SKG ID Equity</stp>
        <stp>LAST_PRICE</stp>
        <stp>[Crispin Spreadsheet.xlsx]ALEG!R15C7</stp>
        <tr r="G15" s="5"/>
      </tp>
      <tp>
        <v>13.92</v>
        <stp/>
        <stp>##V3_BDPV12</stp>
        <stp>PDG LN Equity</stp>
        <stp>LAST_PRICE</stp>
        <stp>[Crispin Spreadsheet.xlsx]ALEG!R55C7</stp>
        <tr r="G55" s="5"/>
      </tp>
      <tp>
        <v>1428.5</v>
        <stp/>
        <stp>##V3_BDPV12</stp>
        <stp>SN/ LN Equity</stp>
        <stp>LAST_PRICE</stp>
        <stp>[Crispin Spreadsheet.xlsx]OEI!R608C7</stp>
        <tr r="G608" s="1"/>
      </tp>
      <tp t="s">
        <v>EUR</v>
        <stp/>
        <stp>##V3_BDPV12</stp>
        <stp>STERV FH Equity</stp>
        <stp>CRNCY</stp>
        <stp>[Crispin Spreadsheet.xlsx]OEI!R81C4</stp>
        <tr r="D81" s="1"/>
      </tp>
      <tp>
        <v>205.5</v>
        <stp/>
        <stp>##V3_BDPV12</stp>
        <stp>AKERBP NO Equity</stp>
        <stp>LAST_PRICE</stp>
        <stp>[Crispin Spreadsheet.xlsx]FDXC!R32C7</stp>
        <tr r="G32" s="8"/>
      </tp>
      <tp>
        <v>1372</v>
        <stp/>
        <stp>##V3_BDPV12</stp>
        <stp>JET2 LN Equity</stp>
        <stp>PX_YEST_CLOSE</stp>
        <stp>[Crispin Spreadsheet.xlsx]OEI!R489C6</stp>
        <tr r="F489" s="1"/>
      </tp>
      <tp>
        <v>89.224999999999994</v>
        <stp/>
        <stp>##V3_BDPV12</stp>
        <stp>GB00BMBL1D50 Govt</stp>
        <stp>LAST_PRICE</stp>
        <stp>[Crispin Spreadsheet.xlsx]GILT!R6C7</stp>
        <tr r="G6" s="4"/>
      </tp>
      <tp>
        <v>217.7</v>
        <stp/>
        <stp>##V3_BDPV12</stp>
        <stp>DEMANT DC Equity</stp>
        <stp>LAST_PRICE</stp>
        <stp>[Crispin Spreadsheet.xlsx]SWAN!R25C7</stp>
        <tr r="G25" s="3"/>
      </tp>
    </main>
    <main first="bofaddin.rtdserver">
      <tp t="s">
        <v>#N/A Requesting Data...3728175067</v>
        <stp/>
        <stp>BDH|561284003379781070</stp>
        <tr r="Z607" s="1"/>
      </tp>
      <tp t="s">
        <v>#N/A Requesting Data...4066688831</v>
        <stp/>
        <stp>BDH|335309830953214899</stp>
        <tr r="Z40" s="1"/>
      </tp>
      <tp t="s">
        <v>#N/A Requesting Data...3933597975</v>
        <stp/>
        <stp>BDH|259910994172933968</stp>
        <tr r="Z268" s="1"/>
      </tp>
      <tp t="s">
        <v>#N/A Requesting Data...4187447725</v>
        <stp/>
        <stp>BDH|971956510812253171</stp>
        <tr r="Z740" s="1"/>
      </tp>
      <tp t="s">
        <v>#N/A Requesting Data...4103593579</v>
        <stp/>
        <stp>BDH|777949095592837948</stp>
        <tr r="Z124" s="1"/>
      </tp>
    </main>
    <main first="bloomberg.rtd">
      <tp t="s">
        <v>GBp</v>
        <stp/>
        <stp>##V3_BDPV12</stp>
        <stp>SMDS LN Equity</stp>
        <stp>CRNCY</stp>
        <stp>[Crispin Spreadsheet.xlsx]OEI!R497C4</stp>
        <tr r="D497" s="1"/>
      </tp>
    </main>
    <main first="bofaddin.rtdserver">
      <tp t="s">
        <v>#N/A Requesting Data...4240702752</v>
        <stp/>
        <stp>BDH|427728885915760119</stp>
        <tr r="Z173" s="1"/>
      </tp>
    </main>
    <main first="bloomberg.rtd">
      <tp>
        <v>7090</v>
        <stp/>
        <stp>##V3_BDPV12</stp>
        <stp>RICHT HB Equity</stp>
        <stp>PX_YEST_CLOSE</stp>
        <stp>[Crispin Spreadsheet.xlsx]OEI!R226C6</stp>
        <tr r="F226" s="1"/>
      </tp>
    </main>
    <main first="bofaddin.rtdserver">
      <tp t="s">
        <v>#N/A Requesting Data...3798157410</v>
        <stp/>
        <stp>BDH|220264997379596943</stp>
        <tr r="Z485" s="1"/>
      </tp>
    </main>
    <main first="bloomberg.rtd">
      <tp>
        <v>12940</v>
        <stp/>
        <stp>##V3_BDPV12</stp>
        <stp>FLTR LN Equity</stp>
        <stp>PX_YEST_CLOSE</stp>
        <stp>[Crispin Spreadsheet.xlsx]OEI!R569C6</stp>
        <tr r="F569" s="1"/>
      </tp>
      <tp>
        <v>57.57</v>
        <stp/>
        <stp>##V3_BDPV12</stp>
        <stp>ORCL US Equity</stp>
        <stp>PX_YEST_CLOSE</stp>
        <stp>[Crispin Spreadsheet.xlsx]OEI!R763C6</stp>
        <tr r="F763" s="1"/>
      </tp>
      <tp>
        <v>10.66</v>
        <stp/>
        <stp>##V3_BDPV12</stp>
        <stp>GOGO US Equity</stp>
        <stp>PX_YEST_CLOSE</stp>
        <stp>[Crispin Spreadsheet.xlsx]OEI!R717C6</stp>
        <tr r="F717" s="1"/>
      </tp>
      <tp t="s">
        <v>GBp</v>
        <stp/>
        <stp>##V3_BDPV12</stp>
        <stp>HSBA LN Equity</stp>
        <stp>CRNCY</stp>
        <stp>[Crispin Spreadsheet.xlsx]OEI!R521C4</stp>
        <tr r="D521" s="1"/>
      </tp>
      <tp t="s">
        <v>GBp</v>
        <stp/>
        <stp>##V3_BDPV12</stp>
        <stp>CRDA LN Equity</stp>
        <stp>CRNCY</stp>
        <stp>[Crispin Spreadsheet.xlsx]OEI!R487C4</stp>
        <tr r="D487" s="1"/>
      </tp>
      <tp>
        <v>31.98</v>
        <stp/>
        <stp>##V3_BDPV12</stp>
        <stp>USFD US Equity</stp>
        <stp>PX_YEST_CLOSE</stp>
        <stp>[Crispin Spreadsheet.xlsx]OEI!R806C6</stp>
        <tr r="F806" s="1"/>
      </tp>
      <tp>
        <v>203.3</v>
        <stp/>
        <stp>##V3_BDPV12</stp>
        <stp>VOLVB SS Equity</stp>
        <stp>PX_YEST_CLOSE</stp>
        <stp>[Crispin Spreadsheet.xlsx]OEI!R409C6</stp>
        <tr r="F409" s="1"/>
      </tp>
      <tp>
        <v>106.2</v>
        <stp/>
        <stp>##V3_BDPV12</stp>
        <stp>EKTAB SS Equity</stp>
        <stp>LAST_PRICE</stp>
        <stp>[Crispin Spreadsheet.xlsx]SWAN!R71C7</stp>
        <tr r="G71" s="3"/>
      </tp>
      <tp>
        <v>573000</v>
        <stp/>
        <stp>##V3_BDPV12</stp>
        <stp>8951 JT Equity</stp>
        <stp>LAST_PRICE</stp>
        <stp>[Crispin Spreadsheet.xlsx]OEI!R288C7</stp>
        <tr r="G288" s="1"/>
      </tp>
      <tp>
        <v>104.15</v>
        <stp/>
        <stp>##V3_BDPV12</stp>
        <stp>ERICB SS Equity</stp>
        <stp>LAST_PRICE</stp>
        <stp>[Crispin Spreadsheet.xlsx]ALEG!R38C7</stp>
        <tr r="G38" s="5"/>
      </tp>
      <tp>
        <v>6.23</v>
        <stp/>
        <stp>##V3_BDPV12</stp>
        <stp>NODL NO Equity</stp>
        <stp>LAST_PRICE</stp>
        <stp>[Crispin Spreadsheet.xlsx]OPUS!R37C7</stp>
        <tr r="G37" s="6"/>
      </tp>
      <tp>
        <v>51453</v>
        <stp/>
        <stp>##V3_BDPV12</stp>
        <stp>KIO SJ Equity</stp>
        <stp>LAST_PRICE</stp>
        <stp>[Crispin Spreadsheet.xlsx]SWAN!R67C7</stp>
        <tr r="G67" s="3"/>
      </tp>
      <tp>
        <v>13335</v>
        <stp/>
        <stp>##V3_BDPV12</stp>
        <stp>FLTR LN Equity</stp>
        <stp>LAST_PRICE</stp>
        <stp>[Crispin Spreadsheet.xlsx]FDXC!R49C7</stp>
        <tr r="G49" s="8"/>
      </tp>
      <tp>
        <v>0.59150000000000003</v>
        <stp/>
        <stp>##V3_BDPV12</stp>
        <stp>SRS IM Equity</stp>
        <stp>LAST_PRICE</stp>
        <stp>[Crispin Spreadsheet.xlsx]OPUS!R26C7</stp>
        <tr r="G26" s="6"/>
      </tp>
      <tp>
        <v>4983</v>
        <stp/>
        <stp>##V3_BDPV12</stp>
        <stp>SSW SJ Equity</stp>
        <stp>LAST_PRICE</stp>
        <stp>[Crispin Spreadsheet.xlsx]OPUS!R42C7</stp>
        <tr r="G42" s="6"/>
      </tp>
      <tp>
        <v>4.72</v>
        <stp/>
        <stp>##V3_BDPV12</stp>
        <stp>SLCJY US Equity</stp>
        <stp>LAST_PRICE</stp>
        <stp>[Crispin Spreadsheet.xlsx]FDXC!R71C7</stp>
        <tr r="G71" s="8"/>
      </tp>
      <tp>
        <v>1.54728</v>
        <stp/>
        <stp>##V3_BDPV12</stp>
        <stp>EURCAD Curncy</stp>
        <stp>LAST_PRICE</stp>
        <stp>[Crispin Spreadsheet.xlsx]OEI!R52C13</stp>
        <tr r="M52" s="1"/>
      </tp>
      <tp>
        <v>1.54728</v>
        <stp/>
        <stp>##V3_BDPV12</stp>
        <stp>EURCAD Curncy</stp>
        <stp>LAST_PRICE</stp>
        <stp>[Crispin Spreadsheet.xlsx]OEI!R53C13</stp>
        <tr r="M53" s="1"/>
      </tp>
      <tp>
        <v>1.54728</v>
        <stp/>
        <stp>##V3_BDPV12</stp>
        <stp>EURCAD Curncy</stp>
        <stp>LAST_PRICE</stp>
        <stp>[Crispin Spreadsheet.xlsx]OEI!R50C13</stp>
        <tr r="M50" s="1"/>
      </tp>
      <tp>
        <v>1.54728</v>
        <stp/>
        <stp>##V3_BDPV12</stp>
        <stp>EURCAD Curncy</stp>
        <stp>LAST_PRICE</stp>
        <stp>[Crispin Spreadsheet.xlsx]OEI!R51C13</stp>
        <tr r="M51" s="1"/>
      </tp>
      <tp>
        <v>1.54728</v>
        <stp/>
        <stp>##V3_BDPV12</stp>
        <stp>EURCAD Curncy</stp>
        <stp>LAST_PRICE</stp>
        <stp>[Crispin Spreadsheet.xlsx]OEI!R56C13</stp>
        <tr r="M56" s="1"/>
      </tp>
      <tp>
        <v>1.54728</v>
        <stp/>
        <stp>##V3_BDPV12</stp>
        <stp>EURCAD Curncy</stp>
        <stp>LAST_PRICE</stp>
        <stp>[Crispin Spreadsheet.xlsx]OEI!R57C13</stp>
        <tr r="M57" s="1"/>
      </tp>
      <tp>
        <v>1.54728</v>
        <stp/>
        <stp>##V3_BDPV12</stp>
        <stp>EURCAD Curncy</stp>
        <stp>LAST_PRICE</stp>
        <stp>[Crispin Spreadsheet.xlsx]OEI!R54C13</stp>
        <tr r="M54" s="1"/>
      </tp>
      <tp>
        <v>1.54728</v>
        <stp/>
        <stp>##V3_BDPV12</stp>
        <stp>EURCAD Curncy</stp>
        <stp>LAST_PRICE</stp>
        <stp>[Crispin Spreadsheet.xlsx]OEI!R55C13</stp>
        <tr r="M55" s="1"/>
      </tp>
      <tp>
        <v>1.54728</v>
        <stp/>
        <stp>##V3_BDPV12</stp>
        <stp>EURCAD Curncy</stp>
        <stp>LAST_PRICE</stp>
        <stp>[Crispin Spreadsheet.xlsx]OEI!R58C13</stp>
        <tr r="M58" s="1"/>
      </tp>
      <tp>
        <v>331.6</v>
        <stp/>
        <stp>##V3_BDPV12</stp>
        <stp>AV/ LN Equity</stp>
        <stp>LAST_PRICE</stp>
        <stp>[Crispin Spreadsheet.xlsx]OEI!R459C7</stp>
        <tr r="G459" s="1"/>
      </tp>
      <tp>
        <v>268.05</v>
        <stp/>
        <stp>##V3_BDPV12</stp>
        <stp>BP/ LN Equity</stp>
        <stp>LAST_PRICE</stp>
        <stp>[Crispin Spreadsheet.xlsx]OEI!R469C7</stp>
        <tr r="G469" s="1"/>
      </tp>
      <tp>
        <v>6.3989000000000003</v>
        <stp/>
        <stp>##V3_BDPV12</stp>
        <stp>EURBRL Curncy</stp>
        <stp>LAST_PRICE</stp>
        <stp>[Crispin Spreadsheet.xlsx]OEI!R46C13</stp>
        <tr r="M46" s="1"/>
      </tp>
      <tp>
        <v>6.3989000000000003</v>
        <stp/>
        <stp>##V3_BDPV12</stp>
        <stp>EURBRL Curncy</stp>
        <stp>LAST_PRICE</stp>
        <stp>[Crispin Spreadsheet.xlsx]OEI!R47C13</stp>
        <tr r="M47" s="1"/>
      </tp>
      <tp>
        <v>1.6187</v>
        <stp/>
        <stp>##V3_BDPV12</stp>
        <stp>EURAUD Curncy</stp>
        <stp>LAST_PRICE</stp>
        <stp>[Crispin Spreadsheet.xlsx]OEI!R16C13</stp>
        <tr r="M16" s="1"/>
      </tp>
      <tp>
        <v>1.6187</v>
        <stp/>
        <stp>##V3_BDPV12</stp>
        <stp>EURAUD Curncy</stp>
        <stp>LAST_PRICE</stp>
        <stp>[Crispin Spreadsheet.xlsx]OEI!R17C13</stp>
        <tr r="M17" s="1"/>
      </tp>
      <tp>
        <v>1.6187</v>
        <stp/>
        <stp>##V3_BDPV12</stp>
        <stp>EURAUD Curncy</stp>
        <stp>LAST_PRICE</stp>
        <stp>[Crispin Spreadsheet.xlsx]OEI!R15C13</stp>
        <tr r="M15" s="1"/>
      </tp>
      <tp>
        <v>1.6187</v>
        <stp/>
        <stp>##V3_BDPV12</stp>
        <stp>EURAUD Curncy</stp>
        <stp>LAST_PRICE</stp>
        <stp>[Crispin Spreadsheet.xlsx]OEI!R18C13</stp>
        <tr r="M18" s="1"/>
      </tp>
      <tp>
        <v>1.6187</v>
        <stp/>
        <stp>##V3_BDPV12</stp>
        <stp>EURAUD Curncy</stp>
        <stp>LAST_PRICE</stp>
        <stp>[Crispin Spreadsheet.xlsx]OEI!R19C13</stp>
        <tr r="M19" s="1"/>
      </tp>
      <tp>
        <v>1.6187</v>
        <stp/>
        <stp>##V3_BDPV12</stp>
        <stp>EURAUD Curncy</stp>
        <stp>LAST_PRICE</stp>
        <stp>[Crispin Spreadsheet.xlsx]OEI!R22C13</stp>
        <tr r="M22" s="1"/>
      </tp>
      <tp>
        <v>1.6187</v>
        <stp/>
        <stp>##V3_BDPV12</stp>
        <stp>EURAUD Curncy</stp>
        <stp>LAST_PRICE</stp>
        <stp>[Crispin Spreadsheet.xlsx]OEI!R23C13</stp>
        <tr r="M23" s="1"/>
      </tp>
      <tp>
        <v>1.6187</v>
        <stp/>
        <stp>##V3_BDPV12</stp>
        <stp>EURAUD Curncy</stp>
        <stp>LAST_PRICE</stp>
        <stp>[Crispin Spreadsheet.xlsx]OEI!R20C13</stp>
        <tr r="M20" s="1"/>
      </tp>
      <tp>
        <v>1.6187</v>
        <stp/>
        <stp>##V3_BDPV12</stp>
        <stp>EURAUD Curncy</stp>
        <stp>LAST_PRICE</stp>
        <stp>[Crispin Spreadsheet.xlsx]OEI!R21C13</stp>
        <tr r="M21" s="1"/>
      </tp>
      <tp>
        <v>1.6187</v>
        <stp/>
        <stp>##V3_BDPV12</stp>
        <stp>EURAUD Curncy</stp>
        <stp>LAST_PRICE</stp>
        <stp>[Crispin Spreadsheet.xlsx]OEI!R26C13</stp>
        <tr r="M26" s="1"/>
      </tp>
      <tp>
        <v>1.6187</v>
        <stp/>
        <stp>##V3_BDPV12</stp>
        <stp>EURAUD Curncy</stp>
        <stp>LAST_PRICE</stp>
        <stp>[Crispin Spreadsheet.xlsx]OEI!R27C13</stp>
        <tr r="M27" s="1"/>
      </tp>
      <tp>
        <v>1.6187</v>
        <stp/>
        <stp>##V3_BDPV12</stp>
        <stp>EURAUD Curncy</stp>
        <stp>LAST_PRICE</stp>
        <stp>[Crispin Spreadsheet.xlsx]OEI!R24C13</stp>
        <tr r="M24" s="1"/>
      </tp>
      <tp>
        <v>1.6187</v>
        <stp/>
        <stp>##V3_BDPV12</stp>
        <stp>EURAUD Curncy</stp>
        <stp>LAST_PRICE</stp>
        <stp>[Crispin Spreadsheet.xlsx]OEI!R25C13</stp>
        <tr r="M25" s="1"/>
      </tp>
      <tp>
        <v>0.89166000000000001</v>
        <stp/>
        <stp>##V3_BDPV12</stp>
        <stp>EURGBp Curncy</stp>
        <stp>LAST_PRICE</stp>
        <stp>[Crispin Spreadsheet.xlsx]OPE!R38C13</stp>
        <tr r="M38" s="7"/>
      </tp>
      <tp>
        <v>0.89166000000000001</v>
        <stp/>
        <stp>##V3_BDPV12</stp>
        <stp>EURGBp Curncy</stp>
        <stp>LAST_PRICE</stp>
        <stp>[Crispin Spreadsheet.xlsx]OPE!R39C13</stp>
        <tr r="M39" s="7"/>
      </tp>
      <tp>
        <v>0.89166000000000001</v>
        <stp/>
        <stp>##V3_BDPV12</stp>
        <stp>EURGBp Curncy</stp>
        <stp>LAST_PRICE</stp>
        <stp>[Crispin Spreadsheet.xlsx]OPE!R37C13</stp>
        <tr r="M37" s="7"/>
      </tp>
      <tp>
        <v>0.89166000000000001</v>
        <stp/>
        <stp>##V3_BDPV12</stp>
        <stp>EURGBp Curncy</stp>
        <stp>LAST_PRICE</stp>
        <stp>[Crispin Spreadsheet.xlsx]OPE!R48C13</stp>
        <tr r="M48" s="7"/>
      </tp>
      <tp>
        <v>0.89166000000000001</v>
        <stp/>
        <stp>##V3_BDPV12</stp>
        <stp>EURGBp Curncy</stp>
        <stp>LAST_PRICE</stp>
        <stp>[Crispin Spreadsheet.xlsx]OPE!R42C13</stp>
        <tr r="M42" s="7"/>
      </tp>
      <tp>
        <v>0.89166000000000001</v>
        <stp/>
        <stp>##V3_BDPV12</stp>
        <stp>EURGBp Curncy</stp>
        <stp>LAST_PRICE</stp>
        <stp>[Crispin Spreadsheet.xlsx]OPE!R43C13</stp>
        <tr r="M43" s="7"/>
      </tp>
      <tp>
        <v>0.89166000000000001</v>
        <stp/>
        <stp>##V3_BDPV12</stp>
        <stp>EURGBp Curncy</stp>
        <stp>LAST_PRICE</stp>
        <stp>[Crispin Spreadsheet.xlsx]OPE!R40C13</stp>
        <tr r="M40" s="7"/>
      </tp>
      <tp>
        <v>0.89166000000000001</v>
        <stp/>
        <stp>##V3_BDPV12</stp>
        <stp>EURGBp Curncy</stp>
        <stp>LAST_PRICE</stp>
        <stp>[Crispin Spreadsheet.xlsx]OPE!R41C13</stp>
        <tr r="M41" s="7"/>
      </tp>
      <tp>
        <v>0.89166000000000001</v>
        <stp/>
        <stp>##V3_BDPV12</stp>
        <stp>EURGBp Curncy</stp>
        <stp>LAST_PRICE</stp>
        <stp>[Crispin Spreadsheet.xlsx]OPE!R46C13</stp>
        <tr r="M46" s="7"/>
      </tp>
      <tp>
        <v>0.89166000000000001</v>
        <stp/>
        <stp>##V3_BDPV12</stp>
        <stp>EURGBp Curncy</stp>
        <stp>LAST_PRICE</stp>
        <stp>[Crispin Spreadsheet.xlsx]OPE!R47C13</stp>
        <tr r="M47" s="7"/>
      </tp>
      <tp>
        <v>0.89166000000000001</v>
        <stp/>
        <stp>##V3_BDPV12</stp>
        <stp>EURGBp Curncy</stp>
        <stp>LAST_PRICE</stp>
        <stp>[Crispin Spreadsheet.xlsx]OPE!R44C13</stp>
        <tr r="M44" s="7"/>
      </tp>
      <tp>
        <v>0.89166000000000001</v>
        <stp/>
        <stp>##V3_BDPV12</stp>
        <stp>EURGBp Curncy</stp>
        <stp>LAST_PRICE</stp>
        <stp>[Crispin Spreadsheet.xlsx]OPE!R58C13</stp>
        <tr r="M58" s="7"/>
      </tp>
      <tp>
        <v>0.89166000000000001</v>
        <stp/>
        <stp>##V3_BDPV12</stp>
        <stp>EURGBp Curncy</stp>
        <stp>LAST_PRICE</stp>
        <stp>[Crispin Spreadsheet.xlsx]OPE!R52C13</stp>
        <tr r="M52" s="7"/>
      </tp>
      <tp>
        <v>0.89166000000000001</v>
        <stp/>
        <stp>##V3_BDPV12</stp>
        <stp>EURGBp Curncy</stp>
        <stp>LAST_PRICE</stp>
        <stp>[Crispin Spreadsheet.xlsx]OPE!R53C13</stp>
        <tr r="M53" s="7"/>
      </tp>
      <tp>
        <v>0.89166000000000001</v>
        <stp/>
        <stp>##V3_BDPV12</stp>
        <stp>EURGBp Curncy</stp>
        <stp>LAST_PRICE</stp>
        <stp>[Crispin Spreadsheet.xlsx]OPE!R50C13</stp>
        <tr r="M50" s="7"/>
      </tp>
      <tp>
        <v>0.89166000000000001</v>
        <stp/>
        <stp>##V3_BDPV12</stp>
        <stp>EURGBp Curncy</stp>
        <stp>LAST_PRICE</stp>
        <stp>[Crispin Spreadsheet.xlsx]OPE!R51C13</stp>
        <tr r="M51" s="7"/>
      </tp>
      <tp>
        <v>0.89166000000000001</v>
        <stp/>
        <stp>##V3_BDPV12</stp>
        <stp>EURGBp Curncy</stp>
        <stp>LAST_PRICE</stp>
        <stp>[Crispin Spreadsheet.xlsx]OPE!R56C13</stp>
        <tr r="M56" s="7"/>
      </tp>
      <tp>
        <v>0.89166000000000001</v>
        <stp/>
        <stp>##V3_BDPV12</stp>
        <stp>EURGBp Curncy</stp>
        <stp>LAST_PRICE</stp>
        <stp>[Crispin Spreadsheet.xlsx]OPE!R57C13</stp>
        <tr r="M57" s="7"/>
      </tp>
      <tp>
        <v>0.89166000000000001</v>
        <stp/>
        <stp>##V3_BDPV12</stp>
        <stp>EURGBp Curncy</stp>
        <stp>LAST_PRICE</stp>
        <stp>[Crispin Spreadsheet.xlsx]OPE!R54C13</stp>
        <tr r="M54" s="7"/>
      </tp>
      <tp>
        <v>0.89166000000000001</v>
        <stp/>
        <stp>##V3_BDPV12</stp>
        <stp>EURGBp Curncy</stp>
        <stp>LAST_PRICE</stp>
        <stp>[Crispin Spreadsheet.xlsx]OPE!R55C13</stp>
        <tr r="M55" s="7"/>
      </tp>
      <tp>
        <v>7.4416000000000002</v>
        <stp/>
        <stp>##V3_BDPV12</stp>
        <stp>EURDKK Curncy</stp>
        <stp>LAST_PRICE</stp>
        <stp>[Crispin Spreadsheet.xlsx]OEI!R69C13</stp>
        <tr r="M69" s="1"/>
      </tp>
      <tp>
        <v>7.4416000000000002</v>
        <stp/>
        <stp>##V3_BDPV12</stp>
        <stp>EURDKK Curncy</stp>
        <stp>LAST_PRICE</stp>
        <stp>[Crispin Spreadsheet.xlsx]OEI!R68C13</stp>
        <tr r="M68" s="1"/>
      </tp>
      <tp>
        <v>7.4416000000000002</v>
        <stp/>
        <stp>##V3_BDPV12</stp>
        <stp>EURDKK Curncy</stp>
        <stp>LAST_PRICE</stp>
        <stp>[Crispin Spreadsheet.xlsx]OEI!R65C13</stp>
        <tr r="M65" s="1"/>
      </tp>
      <tp>
        <v>7.4416000000000002</v>
        <stp/>
        <stp>##V3_BDPV12</stp>
        <stp>EURDKK Curncy</stp>
        <stp>LAST_PRICE</stp>
        <stp>[Crispin Spreadsheet.xlsx]OEI!R64C13</stp>
        <tr r="M64" s="1"/>
      </tp>
      <tp>
        <v>7.4416000000000002</v>
        <stp/>
        <stp>##V3_BDPV12</stp>
        <stp>EURDKK Curncy</stp>
        <stp>LAST_PRICE</stp>
        <stp>[Crispin Spreadsheet.xlsx]OEI!R67C13</stp>
        <tr r="M67" s="1"/>
      </tp>
      <tp>
        <v>7.4416000000000002</v>
        <stp/>
        <stp>##V3_BDPV12</stp>
        <stp>EURDKK Curncy</stp>
        <stp>LAST_PRICE</stp>
        <stp>[Crispin Spreadsheet.xlsx]OEI!R66C13</stp>
        <tr r="M66" s="1"/>
      </tp>
      <tp>
        <v>7.4416000000000002</v>
        <stp/>
        <stp>##V3_BDPV12</stp>
        <stp>EURDKK Curncy</stp>
        <stp>LAST_PRICE</stp>
        <stp>[Crispin Spreadsheet.xlsx]OEI!R61C13</stp>
        <tr r="M61" s="1"/>
      </tp>
      <tp>
        <v>7.4416000000000002</v>
        <stp/>
        <stp>##V3_BDPV12</stp>
        <stp>EURDKK Curncy</stp>
        <stp>LAST_PRICE</stp>
        <stp>[Crispin Spreadsheet.xlsx]OEI!R63C13</stp>
        <tr r="M63" s="1"/>
      </tp>
      <tp>
        <v>7.4416000000000002</v>
        <stp/>
        <stp>##V3_BDPV12</stp>
        <stp>EURDKK Curncy</stp>
        <stp>LAST_PRICE</stp>
        <stp>[Crispin Spreadsheet.xlsx]OEI!R62C13</stp>
        <tr r="M62" s="1"/>
      </tp>
      <tp>
        <v>7.4416000000000002</v>
        <stp/>
        <stp>##V3_BDPV12</stp>
        <stp>EURDKK Curncy</stp>
        <stp>LAST_PRICE</stp>
        <stp>[Crispin Spreadsheet.xlsx]OEI!R70C13</stp>
        <tr r="M70" s="1"/>
      </tp>
      <tp>
        <v>74.8</v>
        <stp/>
        <stp>##V3_BDPV12</stp>
        <stp>VALE3 BS Equity</stp>
        <stp>PX_YEST_CLOSE</stp>
        <stp>[Crispin Spreadsheet.xlsx]OEI!R47C6</stp>
        <tr r="F47" s="1"/>
      </tp>
      <tp>
        <v>124.18</v>
        <stp/>
        <stp>##V3_BDPV12</stp>
        <stp>EURJPY Curncy</stp>
        <stp>LAST_PRICE</stp>
        <stp>[Crispin Spreadsheet.xlsx]OPE!R23C13</stp>
        <tr r="M23" s="7"/>
      </tp>
      <tp>
        <v>124.18</v>
        <stp/>
        <stp>##V3_BDPV12</stp>
        <stp>EURJPY Curncy</stp>
        <stp>LAST_PRICE</stp>
        <stp>[Crispin Spreadsheet.xlsx]OPE!R22C13</stp>
        <tr r="M22" s="7"/>
      </tp>
      <tp>
        <v>10.5657</v>
        <stp/>
        <stp>##V3_BDPV12</stp>
        <stp>EURNOK Curncy</stp>
        <stp>LAST_PRICE</stp>
        <stp>[Crispin Spreadsheet.xlsx]OPE!R31C13</stp>
        <tr r="M31" s="7"/>
      </tp>
      <tp>
        <v>10.5657</v>
        <stp/>
        <stp>##V3_BDPV12</stp>
        <stp>EURNOK Curncy</stp>
        <stp>LAST_PRICE</stp>
        <stp>[Crispin Spreadsheet.xlsx]OPE!R30C13</stp>
        <tr r="M30" s="7"/>
      </tp>
      <tp>
        <v>10.5657</v>
        <stp/>
        <stp>##V3_BDPV12</stp>
        <stp>EURNOK Curncy</stp>
        <stp>LAST_PRICE</stp>
        <stp>[Crispin Spreadsheet.xlsx]OPE!R29C13</stp>
        <tr r="M29" s="7"/>
      </tp>
      <tp>
        <v>10.1442</v>
        <stp/>
        <stp>##V3_BDPV12</stp>
        <stp>EURSEK Curncy</stp>
        <stp>LAST_PRICE</stp>
        <stp>[Crispin Spreadsheet.xlsx]OPE!R34C13</stp>
        <tr r="M34" s="7"/>
      </tp>
      <tp>
        <v>1.1882999999999999</v>
        <stp/>
        <stp>##V3_BDPV12</stp>
        <stp>EURUSD Curncy</stp>
        <stp>LAST_PRICE</stp>
        <stp>[Crispin Spreadsheet.xlsx]OPE!R62C13</stp>
        <tr r="M62" s="7"/>
      </tp>
      <tp>
        <v>1.1882999999999999</v>
        <stp/>
        <stp>##V3_BDPV12</stp>
        <stp>EURUSD Curncy</stp>
        <stp>LAST_PRICE</stp>
        <stp>[Crispin Spreadsheet.xlsx]OPE!R61C13</stp>
        <tr r="M61" s="7"/>
      </tp>
      <tp>
        <v>1.1882999999999999</v>
        <stp/>
        <stp>##V3_BDPV12</stp>
        <stp>EURUSD Curncy</stp>
        <stp>LAST_PRICE</stp>
        <stp>[Crispin Spreadsheet.xlsx]OPE!R49C13</stp>
        <tr r="M49" s="7"/>
      </tp>
      <tp>
        <v>1.1882999999999999</v>
        <stp/>
        <stp>##V3_BDPV12</stp>
        <stp>EURUSD Curncy</stp>
        <stp>LAST_PRICE</stp>
        <stp>[Crispin Spreadsheet.xlsx]OPE!R45C13</stp>
        <tr r="M45" s="7"/>
      </tp>
      <tp>
        <v>7.1</v>
        <stp/>
        <stp>##V3_BDPV12</stp>
        <stp>MOCORP FH Equity</stp>
        <stp>PX_YEST_CLOSE</stp>
        <stp>[Crispin Spreadsheet.xlsx]OEI!R80C6</stp>
        <tr r="F80" s="1"/>
      </tp>
      <tp>
        <v>6.1440000000000001</v>
        <stp/>
        <stp>##V3_BDPV12</stp>
        <stp>TUI1 GY Equity</stp>
        <stp>PX_YEST_CLOSE</stp>
        <stp>[Crispin Spreadsheet.xlsx]OEI!R192C6</stp>
        <tr r="F192" s="1"/>
      </tp>
      <tp>
        <v>125.25</v>
        <stp/>
        <stp>##V3_BDPV12</stp>
        <stp>BT/A LN Equity</stp>
        <stp>PX_YEST_CLOSE</stp>
        <stp>[Crispin Spreadsheet.xlsx]OPUS!R51C6</stp>
        <tr r="F51" s="6"/>
      </tp>
    </main>
    <main first="bofaddin.rtdserver">
      <tp t="s">
        <v>#N/A Requesting Data...4006193641</v>
        <stp/>
        <stp>BDH|236124845196804956</stp>
        <tr r="Z269" s="1"/>
      </tp>
    </main>
    <main first="bloomberg.rtd">
      <tp t="s">
        <v>GBp</v>
        <stp/>
        <stp>##V3_BDPV12</stp>
        <stp>FRAS LN Equity</stp>
        <stp>CRNCY</stp>
        <stp>[Crispin Spreadsheet.xlsx]OEI!R613C4</stp>
        <tr r="D613" s="1"/>
      </tp>
      <tp t="s">
        <v>GBp</v>
        <stp/>
        <stp>##V3_BDPV12</stp>
        <stp>FRES LN Equity</stp>
        <stp>CRNCY</stp>
        <stp>[Crispin Spreadsheet.xlsx]OEI!R507C4</stp>
        <tr r="D507" s="1"/>
      </tp>
      <tp t="s">
        <v>SEK</v>
        <stp/>
        <stp>##V3_BDPV12</stp>
        <stp>ASSAB SS Equity</stp>
        <stp>CRNCY</stp>
        <stp>[Crispin Spreadsheet.xlsx]OEI!R391C4</stp>
        <tr r="D391" s="1"/>
      </tp>
    </main>
    <main first="bofaddin.rtdserver">
      <tp t="s">
        <v>#N/A Requesting Data...4173784115</v>
        <stp/>
        <stp>BDH|574619183653368715</stp>
        <tr r="Z679" s="1"/>
      </tp>
      <tp t="s">
        <v>#N/A Requesting Data...4226061900</v>
        <stp/>
        <stp>BDH|716691436239613697</stp>
        <tr r="Z383" s="1"/>
      </tp>
    </main>
    <main first="bloomberg.rtd">
      <tp t="s">
        <v>GBP</v>
        <stp/>
        <stp>##V3_BDPV12</stp>
        <stp>GB00BMBL1F74 LN Govt</stp>
        <stp>CRNCY</stp>
        <stp>[Crispin Spreadsheet.xlsx]SWAN!R167C4</stp>
        <tr r="D167" s="3"/>
      </tp>
      <tp>
        <v>4.5</v>
        <stp/>
        <stp>##V3_BDPV12</stp>
        <stp>TSTR LN Equity</stp>
        <stp>PX_YEST_CLOSE</stp>
        <stp>[Crispin Spreadsheet.xlsx]OEI!R628C6</stp>
        <tr r="F628" s="1"/>
      </tp>
    </main>
    <main first="bofaddin.rtdserver">
      <tp t="s">
        <v>#N/A Requesting Data...4194842484</v>
        <stp/>
        <stp>BDH|762836894189588262</stp>
        <tr r="Z605" s="1"/>
      </tp>
    </main>
    <main first="bloomberg.rtd">
      <tp>
        <v>8.82</v>
        <stp/>
        <stp>##V3_BDPV12</stp>
        <stp>GGAL US Equity</stp>
        <stp>PX_YEST_CLOSE</stp>
        <stp>[Crispin Spreadsheet.xlsx]OEI!R720C6</stp>
        <tr r="F720" s="1"/>
      </tp>
      <tp>
        <v>96.21</v>
        <stp/>
        <stp>##V3_BDPV12</stp>
        <stp>AGCO US Equity</stp>
        <stp>PX_YEST_CLOSE</stp>
        <stp>[Crispin Spreadsheet.xlsx]OEI!R652C6</stp>
        <tr r="F652" s="1"/>
      </tp>
      <tp t="s">
        <v>EUR</v>
        <stp/>
        <stp>##V3_BDPV12</stp>
        <stp>HEIA NA Equity</stp>
        <stp>CRNCY</stp>
        <stp>[Crispin Spreadsheet.xlsx]OEI!R324C4</stp>
        <tr r="D324" s="1"/>
      </tp>
      <tp>
        <v>161</v>
        <stp/>
        <stp>##V3_BDPV12</stp>
        <stp>8848 JT Equity</stp>
        <stp>PX_YEST_CLOSE</stp>
        <stp>[Crispin Spreadsheet.xlsx]OPUS!R30C6</stp>
        <tr r="F30" s="6"/>
      </tp>
      <tp>
        <v>2.2839999999999998</v>
        <stp/>
        <stp>##V3_BDPV12</stp>
        <stp>CABK SQ Equity</stp>
        <stp>PX_YEST_CLOSE</stp>
        <stp>[Crispin Spreadsheet.xlsx]OEI!R381C6</stp>
        <tr r="F381" s="1"/>
      </tp>
      <tp t="s">
        <v>USD</v>
        <stp/>
        <stp>##V3_BDPV12</stp>
        <stp>TTWO US Equity</stp>
        <stp>CRNCY</stp>
        <stp>[Crispin Spreadsheet.xlsx]OEI!R788C4</stp>
        <tr r="D788" s="1"/>
      </tp>
      <tp t="s">
        <v>GBp</v>
        <stp/>
        <stp>##V3_BDPV12</stp>
        <stp>INCH LN Equity</stp>
        <stp>CRNCY</stp>
        <stp>[Crispin Spreadsheet.xlsx]OEI!R531C4</stp>
        <tr r="D531" s="1"/>
      </tp>
      <tp>
        <v>15.608000000000001</v>
        <stp/>
        <stp>##V3_BDPV12</stp>
        <stp>RDSA NA Equity</stp>
        <stp>PX_YEST_CLOSE</stp>
        <stp>[Crispin Spreadsheet.xlsx]OEI!R330C6</stp>
        <tr r="F330" s="1"/>
      </tp>
      <tp>
        <v>279.95999999999998</v>
        <stp/>
        <stp>##V3_BDPV12</stp>
        <stp>BABA US Equity</stp>
        <stp>PX_YEST_CLOSE</stp>
        <stp>[Crispin Spreadsheet.xlsx]OEI!R653C6</stp>
        <tr r="F653" s="1"/>
      </tp>
      <tp>
        <v>7.73</v>
        <stp/>
        <stp>##V3_BDPV12</stp>
        <stp>1919 HK Equity</stp>
        <stp>LAST_PRICE</stp>
        <stp>[Crispin Spreadsheet.xlsx]OEI!R211C7</stp>
        <tr r="G211" s="1"/>
      </tp>
      <tp>
        <v>1175</v>
        <stp/>
        <stp>##V3_BDPV12</stp>
        <stp>1808 JT Equity</stp>
        <stp>LAST_PRICE</stp>
        <stp>[Crispin Spreadsheet.xlsx]OEI!R270C7</stp>
        <tr r="G270" s="1"/>
      </tp>
      <tp>
        <v>12.19</v>
        <stp/>
        <stp>##V3_BDPV12</stp>
        <stp>ERIC US Equity</stp>
        <stp>LAST_PRICE</stp>
        <stp>[Crispin Spreadsheet.xlsx]OPUS!R79C7</stp>
        <tr r="G79" s="6"/>
      </tp>
      <tp>
        <v>378.4</v>
        <stp/>
        <stp>##V3_BDPV12</stp>
        <stp>5020 JT Equity</stp>
        <stp>LAST_PRICE</stp>
        <stp>[Crispin Spreadsheet.xlsx]OEI!R278C7</stp>
        <tr r="G278" s="1"/>
      </tp>
      <tp>
        <v>2247</v>
        <stp/>
        <stp>##V3_BDPV12</stp>
        <stp>5019 JT Equity</stp>
        <stp>LAST_PRICE</stp>
        <stp>[Crispin Spreadsheet.xlsx]OEI!R271C7</stp>
        <tr r="G271" s="1"/>
      </tp>
      <tp>
        <v>1427</v>
        <stp/>
        <stp>##V3_BDPV12</stp>
        <stp>8871 JT Equity</stp>
        <stp>LAST_PRICE</stp>
        <stp>[Crispin Spreadsheet.xlsx]OEI!R269C7</stp>
        <tr r="G269" s="1"/>
      </tp>
      <tp>
        <v>1076.5</v>
        <stp/>
        <stp>##V3_BDPV12</stp>
        <stp>III LN Equity</stp>
        <stp>LAST_PRICE</stp>
        <stp>[Crispin Spreadsheet.xlsx]SWAN!R80C7</stp>
        <tr r="G80" s="3"/>
      </tp>
      <tp>
        <v>30.15</v>
        <stp/>
        <stp>##V3_BDPV12</stp>
        <stp>TCS LI Equity</stp>
        <stp>LAST_PRICE</stp>
        <stp>[Crispin Spreadsheet.xlsx]OPUS!R67C7</stp>
        <tr r="G67" s="6"/>
      </tp>
      <tp>
        <v>122.75</v>
        <stp/>
        <stp>##V3_BDPV12</stp>
        <stp>EMG LN Equity</stp>
        <stp>LAST_PRICE</stp>
        <stp>[Crispin Spreadsheet.xlsx]FDXC!R53C7</stp>
        <tr r="G53" s="8"/>
      </tp>
      <tp>
        <v>290</v>
        <stp/>
        <stp>##V3_BDPV12</stp>
        <stp>PFG LN Equity</stp>
        <stp>LAST_PRICE</stp>
        <stp>[Crispin Spreadsheet.xlsx]ALEG!R57C7</stp>
        <tr r="G57" s="5"/>
      </tp>
      <tp>
        <v>10.1</v>
        <stp/>
        <stp>##V3_BDPV12</stp>
        <stp>ONTEX BB Equity</stp>
        <stp>PX_YEST_CLOSE</stp>
        <stp>[Crispin Spreadsheet.xlsx]OEI!R40C6</stp>
        <tr r="F40" s="1"/>
      </tp>
      <tp>
        <v>0.88978999999999997</v>
        <stp/>
        <stp>##V3_BDPV12</stp>
        <stp>EURGBp Curncy</stp>
        <stp>PX_YEST_CLOSE</stp>
        <stp>[Crispin Spreadsheet.xlsx]OPE!R47C26</stp>
        <tr r="Z47" s="7"/>
      </tp>
      <tp>
        <v>0.88978999999999997</v>
        <stp/>
        <stp>##V3_BDPV12</stp>
        <stp>EURGBp Curncy</stp>
        <stp>PX_YEST_CLOSE</stp>
        <stp>[Crispin Spreadsheet.xlsx]OPE!R46C26</stp>
        <tr r="Z46" s="7"/>
      </tp>
      <tp>
        <v>0.88978999999999997</v>
        <stp/>
        <stp>##V3_BDPV12</stp>
        <stp>EURGBp Curncy</stp>
        <stp>PX_YEST_CLOSE</stp>
        <stp>[Crispin Spreadsheet.xlsx]OPE!R44C26</stp>
        <tr r="Z44" s="7"/>
      </tp>
      <tp>
        <v>0.88978999999999997</v>
        <stp/>
        <stp>##V3_BDPV12</stp>
        <stp>EURGBp Curncy</stp>
        <stp>PX_YEST_CLOSE</stp>
        <stp>[Crispin Spreadsheet.xlsx]OPE!R43C26</stp>
        <tr r="Z43" s="7"/>
      </tp>
      <tp>
        <v>0.88978999999999997</v>
        <stp/>
        <stp>##V3_BDPV12</stp>
        <stp>EURGBp Curncy</stp>
        <stp>PX_YEST_CLOSE</stp>
        <stp>[Crispin Spreadsheet.xlsx]OPE!R42C26</stp>
        <tr r="Z42" s="7"/>
      </tp>
      <tp>
        <v>0.88978999999999997</v>
        <stp/>
        <stp>##V3_BDPV12</stp>
        <stp>EURGBp Curncy</stp>
        <stp>PX_YEST_CLOSE</stp>
        <stp>[Crispin Spreadsheet.xlsx]OPE!R41C26</stp>
        <tr r="Z41" s="7"/>
      </tp>
      <tp>
        <v>0.88978999999999997</v>
        <stp/>
        <stp>##V3_BDPV12</stp>
        <stp>EURGBp Curncy</stp>
        <stp>PX_YEST_CLOSE</stp>
        <stp>[Crispin Spreadsheet.xlsx]OPE!R40C26</stp>
        <tr r="Z40" s="7"/>
      </tp>
      <tp>
        <v>0.88978999999999997</v>
        <stp/>
        <stp>##V3_BDPV12</stp>
        <stp>EURGBp Curncy</stp>
        <stp>PX_YEST_CLOSE</stp>
        <stp>[Crispin Spreadsheet.xlsx]OPE!R48C26</stp>
        <tr r="Z48" s="7"/>
      </tp>
      <tp>
        <v>0.88978999999999997</v>
        <stp/>
        <stp>##V3_BDPV12</stp>
        <stp>EURGBp Curncy</stp>
        <stp>PX_YEST_CLOSE</stp>
        <stp>[Crispin Spreadsheet.xlsx]OPE!R57C26</stp>
        <tr r="Z57" s="7"/>
      </tp>
      <tp>
        <v>0.88978999999999997</v>
        <stp/>
        <stp>##V3_BDPV12</stp>
        <stp>EURGBp Curncy</stp>
        <stp>PX_YEST_CLOSE</stp>
        <stp>[Crispin Spreadsheet.xlsx]OPE!R56C26</stp>
        <tr r="Z56" s="7"/>
      </tp>
      <tp>
        <v>0.88978999999999997</v>
        <stp/>
        <stp>##V3_BDPV12</stp>
        <stp>EURGBp Curncy</stp>
        <stp>PX_YEST_CLOSE</stp>
        <stp>[Crispin Spreadsheet.xlsx]OPE!R55C26</stp>
        <tr r="Z55" s="7"/>
      </tp>
      <tp>
        <v>0.88978999999999997</v>
        <stp/>
        <stp>##V3_BDPV12</stp>
        <stp>EURGBp Curncy</stp>
        <stp>PX_YEST_CLOSE</stp>
        <stp>[Crispin Spreadsheet.xlsx]OPE!R54C26</stp>
        <tr r="Z54" s="7"/>
      </tp>
      <tp>
        <v>0.88978999999999997</v>
        <stp/>
        <stp>##V3_BDPV12</stp>
        <stp>EURGBp Curncy</stp>
        <stp>PX_YEST_CLOSE</stp>
        <stp>[Crispin Spreadsheet.xlsx]OPE!R53C26</stp>
        <tr r="Z53" s="7"/>
      </tp>
      <tp>
        <v>0.88978999999999997</v>
        <stp/>
        <stp>##V3_BDPV12</stp>
        <stp>EURGBp Curncy</stp>
        <stp>PX_YEST_CLOSE</stp>
        <stp>[Crispin Spreadsheet.xlsx]OPE!R52C26</stp>
        <tr r="Z52" s="7"/>
      </tp>
      <tp>
        <v>0.88978999999999997</v>
        <stp/>
        <stp>##V3_BDPV12</stp>
        <stp>EURGBp Curncy</stp>
        <stp>PX_YEST_CLOSE</stp>
        <stp>[Crispin Spreadsheet.xlsx]OPE!R51C26</stp>
        <tr r="Z51" s="7"/>
      </tp>
      <tp>
        <v>0.88978999999999997</v>
        <stp/>
        <stp>##V3_BDPV12</stp>
        <stp>EURGBp Curncy</stp>
        <stp>PX_YEST_CLOSE</stp>
        <stp>[Crispin Spreadsheet.xlsx]OPE!R50C26</stp>
        <tr r="Z50" s="7"/>
      </tp>
      <tp>
        <v>0.88978999999999997</v>
        <stp/>
        <stp>##V3_BDPV12</stp>
        <stp>EURGBp Curncy</stp>
        <stp>PX_YEST_CLOSE</stp>
        <stp>[Crispin Spreadsheet.xlsx]OPE!R58C26</stp>
        <tr r="Z58" s="7"/>
      </tp>
      <tp>
        <v>0.88978999999999997</v>
        <stp/>
        <stp>##V3_BDPV12</stp>
        <stp>EURGBp Curncy</stp>
        <stp>PX_YEST_CLOSE</stp>
        <stp>[Crispin Spreadsheet.xlsx]OPE!R37C26</stp>
        <tr r="Z37" s="7"/>
      </tp>
      <tp>
        <v>0.88978999999999997</v>
        <stp/>
        <stp>##V3_BDPV12</stp>
        <stp>EURGBp Curncy</stp>
        <stp>PX_YEST_CLOSE</stp>
        <stp>[Crispin Spreadsheet.xlsx]OPE!R39C26</stp>
        <tr r="Z39" s="7"/>
      </tp>
      <tp>
        <v>0.88978999999999997</v>
        <stp/>
        <stp>##V3_BDPV12</stp>
        <stp>EURGBp Curncy</stp>
        <stp>PX_YEST_CLOSE</stp>
        <stp>[Crispin Spreadsheet.xlsx]OPE!R38C26</stp>
        <tr r="Z38" s="7"/>
      </tp>
      <tp t="s">
        <v>GBp</v>
        <stp/>
        <stp>##V3_BDPV12</stp>
        <stp>JET2 LN Equity</stp>
        <stp>CRNCY</stp>
        <stp>[Crispin Spreadsheet.xlsx]OEI!R489C4</stp>
        <tr r="D489" s="1"/>
      </tp>
      <tp>
        <v>1.6187</v>
        <stp/>
        <stp>##V3_BDPV12</stp>
        <stp>EURAUD Curncy</stp>
        <stp>LAST_PRICE</stp>
        <stp>[Crispin Spreadsheet.xlsx]OEI!R851C13</stp>
        <tr r="M851" s="1"/>
      </tp>
      <tp t="s">
        <v>HUF</v>
        <stp/>
        <stp>##V3_BDPV12</stp>
        <stp>RICHT HB Equity</stp>
        <stp>CRNCY</stp>
        <stp>[Crispin Spreadsheet.xlsx]OEI!R226C4</stp>
        <tr r="D226" s="1"/>
      </tp>
      <tp t="s">
        <v>GBp</v>
        <stp/>
        <stp>##V3_BDPV12</stp>
        <stp>FLTR LN Equity</stp>
        <stp>CRNCY</stp>
        <stp>[Crispin Spreadsheet.xlsx]OEI!R569C4</stp>
        <tr r="D569" s="1"/>
      </tp>
      <tp>
        <v>326.5</v>
        <stp/>
        <stp>##V3_BDPV12</stp>
        <stp>SMDS LN Equity</stp>
        <stp>PX_YEST_CLOSE</stp>
        <stp>[Crispin Spreadsheet.xlsx]OEI!R497C6</stp>
        <tr r="F497" s="1"/>
      </tp>
      <tp t="s">
        <v>SEK</v>
        <stp/>
        <stp>##V3_BDPV12</stp>
        <stp>VOLVB SS Equity</stp>
        <stp>CRNCY</stp>
        <stp>[Crispin Spreadsheet.xlsx]OEI!R409C4</stp>
        <tr r="D409" s="1"/>
      </tp>
      <tp t="s">
        <v>USD</v>
        <stp/>
        <stp>##V3_BDPV12</stp>
        <stp>USFD US Equity</stp>
        <stp>CRNCY</stp>
        <stp>[Crispin Spreadsheet.xlsx]OEI!R806C4</stp>
        <tr r="D806" s="1"/>
      </tp>
      <tp t="s">
        <v>USD</v>
        <stp/>
        <stp>##V3_BDPV12</stp>
        <stp>ORCL US Equity</stp>
        <stp>CRNCY</stp>
        <stp>[Crispin Spreadsheet.xlsx]OEI!R763C4</stp>
        <tr r="D763" s="1"/>
      </tp>
      <tp t="s">
        <v>USD</v>
        <stp/>
        <stp>##V3_BDPV12</stp>
        <stp>GOGO US Equity</stp>
        <stp>CRNCY</stp>
        <stp>[Crispin Spreadsheet.xlsx]OEI!R717C4</stp>
        <tr r="D717" s="1"/>
      </tp>
      <tp>
        <v>399.65</v>
        <stp/>
        <stp>##V3_BDPV12</stp>
        <stp>HSBA LN Equity</stp>
        <stp>PX_YEST_CLOSE</stp>
        <stp>[Crispin Spreadsheet.xlsx]OEI!R521C6</stp>
        <tr r="F521" s="1"/>
      </tp>
      <tp>
        <v>5860</v>
        <stp/>
        <stp>##V3_BDPV12</stp>
        <stp>CRDA LN Equity</stp>
        <stp>PX_YEST_CLOSE</stp>
        <stp>[Crispin Spreadsheet.xlsx]OEI!R487C6</stp>
        <tr r="F487" s="1"/>
      </tp>
      <tp>
        <v>143.08000000000001</v>
        <stp/>
        <stp>##V3_BDPV12</stp>
        <stp>BARC LN Equity</stp>
        <stp>LAST_PRICE</stp>
        <stp>[Crispin Spreadsheet.xlsx]FDXC!R46C7</stp>
        <tr r="G46" s="8"/>
      </tp>
      <tp>
        <v>955.6</v>
        <stp/>
        <stp>##V3_BDPV12</stp>
        <stp>PGHN SW Equity</stp>
        <stp>LAST_PRICE</stp>
        <stp>[Crispin Spreadsheet.xlsx]SWAN!R76C7</stp>
        <tr r="G76" s="3"/>
      </tp>
      <tp>
        <v>9.4700000000000006</v>
        <stp/>
        <stp>##V3_BDPV12</stp>
        <stp>CNHI IM Equity</stp>
        <stp>LAST_PRICE</stp>
        <stp>[Crispin Spreadsheet.xlsx]ALEG!R18C7</stp>
        <tr r="G18" s="5"/>
      </tp>
      <tp>
        <v>623.6</v>
        <stp/>
        <stp>##V3_BDPV12</stp>
        <stp>HWDN LN Equity</stp>
        <stp>LAST_PRICE</stp>
        <stp>[Crispin Spreadsheet.xlsx]SWAN!R96C7</stp>
        <tr r="G96" s="3"/>
      </tp>
      <tp t="s">
        <v>EUR</v>
        <stp/>
        <stp>##V3_BDPV12</stp>
        <stp>TYRES FH Equity</stp>
        <stp>CRNCY</stp>
        <stp>[Crispin Spreadsheet.xlsx]OEI!R79C4</stp>
        <tr r="D79" s="1"/>
      </tp>
      <tp>
        <v>1063</v>
        <stp/>
        <stp>##V3_BDPV12</stp>
        <stp>ORSTED DC Equity</stp>
        <stp>PX_YEST_CLOSE</stp>
        <stp>[Crispin Spreadsheet.xlsx]OEI!R67C6</stp>
        <tr r="F67" s="1"/>
      </tp>
      <tp>
        <v>1.1882999999999999</v>
        <stp/>
        <stp>##V3_BDPV12</stp>
        <stp>EURUSD Curncy</stp>
        <stp>LAST_PRICE</stp>
        <stp>[Crispin Spreadsheet.xlsx]OEI!R3C19</stp>
        <tr r="S3" s="1"/>
      </tp>
      <tp t="s">
        <v>EUR</v>
        <stp/>
        <stp>##V3_BDPV12</stp>
        <stp>TUI1 GY Equity</stp>
        <stp>CRNCY</stp>
        <stp>[Crispin Spreadsheet.xlsx]OEI!R192C4</stp>
        <tr r="D192" s="1"/>
      </tp>
      <tp t="s">
        <v>GBp</v>
        <stp/>
        <stp>##V3_BDPV12</stp>
        <stp>BT/A LN Equity</stp>
        <stp>CRNCY</stp>
        <stp>[Crispin Spreadsheet.xlsx]OPUS!R51C4</stp>
        <tr r="D51" s="6"/>
      </tp>
      <tp t="s">
        <v>GBp</v>
        <stp/>
        <stp>##V3_BDPV12</stp>
        <stp>TSTR LN Equity</stp>
        <stp>CRNCY</stp>
        <stp>[Crispin Spreadsheet.xlsx]OEI!R628C4</stp>
        <tr r="D628" s="1"/>
      </tp>
      <tp>
        <v>212.8</v>
        <stp/>
        <stp>##V3_BDPV12</stp>
        <stp>ASSAB SS Equity</stp>
        <stp>PX_YEST_CLOSE</stp>
        <stp>[Crispin Spreadsheet.xlsx]OEI!R391C6</stp>
        <tr r="F391" s="1"/>
      </tp>
      <tp>
        <v>1048</v>
        <stp/>
        <stp>##V3_BDPV12</stp>
        <stp>FRES LN Equity</stp>
        <stp>PX_YEST_CLOSE</stp>
        <stp>[Crispin Spreadsheet.xlsx]OEI!R507C6</stp>
        <tr r="F507" s="1"/>
      </tp>
      <tp>
        <v>451.2</v>
        <stp/>
        <stp>##V3_BDPV12</stp>
        <stp>FRAS LN Equity</stp>
        <stp>PX_YEST_CLOSE</stp>
        <stp>[Crispin Spreadsheet.xlsx]OEI!R613C6</stp>
        <tr r="F613" s="1"/>
      </tp>
      <tp>
        <v>169.83</v>
        <stp/>
        <stp>##V3_BDPV12</stp>
        <stp>TTWO US Equity</stp>
        <stp>PX_YEST_CLOSE</stp>
        <stp>[Crispin Spreadsheet.xlsx]OEI!R788C6</stp>
        <tr r="F788" s="1"/>
      </tp>
      <tp t="s">
        <v>USD</v>
        <stp/>
        <stp>##V3_BDPV12</stp>
        <stp>BABA US Equity</stp>
        <stp>CRNCY</stp>
        <stp>[Crispin Spreadsheet.xlsx]OEI!R653C4</stp>
        <tr r="D653" s="1"/>
      </tp>
      <tp>
        <v>624.5</v>
        <stp/>
        <stp>##V3_BDPV12</stp>
        <stp>INCH LN Equity</stp>
        <stp>PX_YEST_CLOSE</stp>
        <stp>[Crispin Spreadsheet.xlsx]OEI!R531C6</stp>
        <tr r="F531" s="1"/>
      </tp>
      <tp t="s">
        <v>EUR</v>
        <stp/>
        <stp>##V3_BDPV12</stp>
        <stp>RDSA NA Equity</stp>
        <stp>CRNCY</stp>
        <stp>[Crispin Spreadsheet.xlsx]OEI!R330C4</stp>
        <tr r="D330" s="1"/>
      </tp>
      <tp>
        <v>150.11340000000001</v>
        <stp/>
        <stp>##V3_BDPV12</stp>
        <stp>.AREQIMP G Index</stp>
        <stp>LAST_PRICE</stp>
        <stp>[Crispin Spreadsheet.xlsx]OEI!R866C7</stp>
        <tr r="G866" s="1"/>
      </tp>
      <tp>
        <v>150.11340000000001</v>
        <stp/>
        <stp>##V3_BDPV12</stp>
        <stp>.AREQIMP G Index</stp>
        <stp>LAST_PRICE</stp>
        <stp>[Crispin Spreadsheet.xlsx]OEI!R876C7</stp>
        <tr r="G876" s="1"/>
      </tp>
      <tp t="s">
        <v>USD</v>
        <stp/>
        <stp>##V3_BDPV12</stp>
        <stp>GGAL US Equity</stp>
        <stp>CRNCY</stp>
        <stp>[Crispin Spreadsheet.xlsx]OEI!R720C4</stp>
        <tr r="D720" s="1"/>
      </tp>
      <tp t="s">
        <v>USD</v>
        <stp/>
        <stp>##V3_BDPV12</stp>
        <stp>AGCO US Equity</stp>
        <stp>CRNCY</stp>
        <stp>[Crispin Spreadsheet.xlsx]OEI!R652C4</stp>
        <tr r="D652" s="1"/>
      </tp>
      <tp>
        <v>89.88</v>
        <stp/>
        <stp>##V3_BDPV12</stp>
        <stp>HEIA NA Equity</stp>
        <stp>PX_YEST_CLOSE</stp>
        <stp>[Crispin Spreadsheet.xlsx]OEI!R324C6</stp>
        <tr r="F324" s="1"/>
      </tp>
      <tp t="s">
        <v>JPY</v>
        <stp/>
        <stp>##V3_BDPV12</stp>
        <stp>8848 JT Equity</stp>
        <stp>CRNCY</stp>
        <stp>[Crispin Spreadsheet.xlsx]OPUS!R30C4</stp>
        <tr r="D30" s="6"/>
      </tp>
      <tp t="s">
        <v>EUR</v>
        <stp/>
        <stp>##V3_BDPV12</stp>
        <stp>CABK SQ Equity</stp>
        <stp>CRNCY</stp>
        <stp>[Crispin Spreadsheet.xlsx]OEI!R381C4</stp>
        <tr r="D381" s="1"/>
      </tp>
      <tp>
        <v>143.08000000000001</v>
        <stp/>
        <stp>##V3_BDPV12</stp>
        <stp>BARC LN Equity</stp>
        <stp>LAST_PRICE</stp>
        <stp>[Crispin Spreadsheet.xlsx]ALEG!R43C7</stp>
        <tr r="G43" s="5"/>
      </tp>
      <tp>
        <v>36.68</v>
        <stp/>
        <stp>##V3_BDPV12</stp>
        <stp>VSAT US Equity</stp>
        <stp>LAST_PRICE</stp>
        <stp>[Crispin Spreadsheet.xlsx]OPUS!R80C7</stp>
        <tr r="G80" s="6"/>
      </tp>
      <tp>
        <v>30</v>
        <stp/>
        <stp>##V3_BDPV12</stp>
        <stp>TUNG LN Equity</stp>
        <stp>LAST_PRICE</stp>
        <stp>[Crispin Spreadsheet.xlsx]FDXC!R63C7</stp>
        <tr r="G63" s="8"/>
      </tp>
      <tp>
        <v>104.95</v>
        <stp/>
        <stp>##V3_BDPV12</stp>
        <stp>DANSKE DC Equity</stp>
        <stp>PX_YEST_CLOSE</stp>
        <stp>[Crispin Spreadsheet.xlsx]OEI!R63C6</stp>
        <tr r="F63" s="1"/>
      </tp>
      <tp>
        <v>7.4416000000000002</v>
        <stp/>
        <stp>##V3_BDPV12</stp>
        <stp>EURDKK Curncy</stp>
        <stp>LAST_PRICE</stp>
        <stp>[Crispin Spreadsheet.xlsx]OPE!R9C13</stp>
        <tr r="M9" s="7"/>
      </tp>
      <tp>
        <v>412.8</v>
        <stp/>
        <stp>##V3_BDPV12</stp>
        <stp>NOVOB DC Equity</stp>
        <stp>PX_YEST_CLOSE</stp>
        <stp>[Crispin Spreadsheet.xlsx]OEI!R66C6</stp>
        <tr r="F66" s="1"/>
      </tp>
      <tp>
        <v>1.0844800000000001</v>
        <stp/>
        <stp>##V3_BDPV12</stp>
        <stp>EURCHF Curncy</stp>
        <stp>LAST_PRICE</stp>
        <stp>[Crispin Spreadsheet.xlsx]OEI!R868C13</stp>
        <tr r="M868" s="1"/>
      </tp>
      <tp>
        <v>1.0844800000000001</v>
        <stp/>
        <stp>##V3_BDPV12</stp>
        <stp>EURCHF Curncy</stp>
        <stp>LAST_PRICE</stp>
        <stp>[Crispin Spreadsheet.xlsx]OEI!R434C13</stp>
        <tr r="M434" s="1"/>
      </tp>
      <tp>
        <v>1.0844800000000001</v>
        <stp/>
        <stp>##V3_BDPV12</stp>
        <stp>EURCHF Curncy</stp>
        <stp>LAST_PRICE</stp>
        <stp>[Crispin Spreadsheet.xlsx]OEI!R435C13</stp>
        <tr r="M435" s="1"/>
      </tp>
      <tp>
        <v>1.0844800000000001</v>
        <stp/>
        <stp>##V3_BDPV12</stp>
        <stp>EURCHF Curncy</stp>
        <stp>LAST_PRICE</stp>
        <stp>[Crispin Spreadsheet.xlsx]OEI!R436C13</stp>
        <tr r="M436" s="1"/>
      </tp>
      <tp>
        <v>1.0844800000000001</v>
        <stp/>
        <stp>##V3_BDPV12</stp>
        <stp>EURCHF Curncy</stp>
        <stp>LAST_PRICE</stp>
        <stp>[Crispin Spreadsheet.xlsx]OEI!R430C13</stp>
        <tr r="M430" s="1"/>
      </tp>
      <tp>
        <v>1.0844800000000001</v>
        <stp/>
        <stp>##V3_BDPV12</stp>
        <stp>EURCHF Curncy</stp>
        <stp>LAST_PRICE</stp>
        <stp>[Crispin Spreadsheet.xlsx]OEI!R431C13</stp>
        <tr r="M431" s="1"/>
      </tp>
      <tp>
        <v>1.0844800000000001</v>
        <stp/>
        <stp>##V3_BDPV12</stp>
        <stp>EURCHF Curncy</stp>
        <stp>LAST_PRICE</stp>
        <stp>[Crispin Spreadsheet.xlsx]OEI!R432C13</stp>
        <tr r="M432" s="1"/>
      </tp>
      <tp>
        <v>1.0844800000000001</v>
        <stp/>
        <stp>##V3_BDPV12</stp>
        <stp>EURCHF Curncy</stp>
        <stp>LAST_PRICE</stp>
        <stp>[Crispin Spreadsheet.xlsx]OEI!R433C13</stp>
        <tr r="M433" s="1"/>
      </tp>
      <tp>
        <v>1.0844800000000001</v>
        <stp/>
        <stp>##V3_BDPV12</stp>
        <stp>EURCHF Curncy</stp>
        <stp>LAST_PRICE</stp>
        <stp>[Crispin Spreadsheet.xlsx]OEI!R428C13</stp>
        <tr r="M428" s="1"/>
      </tp>
      <tp>
        <v>1.0844800000000001</v>
        <stp/>
        <stp>##V3_BDPV12</stp>
        <stp>EURCHF Curncy</stp>
        <stp>LAST_PRICE</stp>
        <stp>[Crispin Spreadsheet.xlsx]OEI!R429C13</stp>
        <tr r="M429" s="1"/>
      </tp>
      <tp>
        <v>1.0844800000000001</v>
        <stp/>
        <stp>##V3_BDPV12</stp>
        <stp>EURCHF Curncy</stp>
        <stp>LAST_PRICE</stp>
        <stp>[Crispin Spreadsheet.xlsx]OEI!R424C13</stp>
        <tr r="M424" s="1"/>
      </tp>
      <tp>
        <v>1.0844800000000001</v>
        <stp/>
        <stp>##V3_BDPV12</stp>
        <stp>EURCHF Curncy</stp>
        <stp>LAST_PRICE</stp>
        <stp>[Crispin Spreadsheet.xlsx]OEI!R425C13</stp>
        <tr r="M425" s="1"/>
      </tp>
      <tp>
        <v>1.0844800000000001</v>
        <stp/>
        <stp>##V3_BDPV12</stp>
        <stp>EURCHF Curncy</stp>
        <stp>LAST_PRICE</stp>
        <stp>[Crispin Spreadsheet.xlsx]OEI!R426C13</stp>
        <tr r="M426" s="1"/>
      </tp>
      <tp>
        <v>1.0844800000000001</v>
        <stp/>
        <stp>##V3_BDPV12</stp>
        <stp>EURCHF Curncy</stp>
        <stp>LAST_PRICE</stp>
        <stp>[Crispin Spreadsheet.xlsx]OEI!R427C13</stp>
        <tr r="M427" s="1"/>
      </tp>
      <tp>
        <v>1.0844800000000001</v>
        <stp/>
        <stp>##V3_BDPV12</stp>
        <stp>EURCHF Curncy</stp>
        <stp>LAST_PRICE</stp>
        <stp>[Crispin Spreadsheet.xlsx]OEI!R420C13</stp>
        <tr r="M420" s="1"/>
      </tp>
      <tp>
        <v>1.0844800000000001</v>
        <stp/>
        <stp>##V3_BDPV12</stp>
        <stp>EURCHF Curncy</stp>
        <stp>LAST_PRICE</stp>
        <stp>[Crispin Spreadsheet.xlsx]OEI!R421C13</stp>
        <tr r="M421" s="1"/>
      </tp>
      <tp>
        <v>1.0844800000000001</v>
        <stp/>
        <stp>##V3_BDPV12</stp>
        <stp>EURCHF Curncy</stp>
        <stp>LAST_PRICE</stp>
        <stp>[Crispin Spreadsheet.xlsx]OEI!R422C13</stp>
        <tr r="M422" s="1"/>
      </tp>
      <tp>
        <v>1.0844800000000001</v>
        <stp/>
        <stp>##V3_BDPV12</stp>
        <stp>EURCHF Curncy</stp>
        <stp>LAST_PRICE</stp>
        <stp>[Crispin Spreadsheet.xlsx]OEI!R423C13</stp>
        <tr r="M423" s="1"/>
      </tp>
      <tp>
        <v>1.0844800000000001</v>
        <stp/>
        <stp>##V3_BDPV12</stp>
        <stp>EURCHF Curncy</stp>
        <stp>LAST_PRICE</stp>
        <stp>[Crispin Spreadsheet.xlsx]OEI!R418C13</stp>
        <tr r="M418" s="1"/>
      </tp>
      <tp>
        <v>1.0844800000000001</v>
        <stp/>
        <stp>##V3_BDPV12</stp>
        <stp>EURCHF Curncy</stp>
        <stp>LAST_PRICE</stp>
        <stp>[Crispin Spreadsheet.xlsx]OEI!R419C13</stp>
        <tr r="M419" s="1"/>
      </tp>
      <tp>
        <v>1.0844800000000001</v>
        <stp/>
        <stp>##V3_BDPV12</stp>
        <stp>EURCHF Curncy</stp>
        <stp>LAST_PRICE</stp>
        <stp>[Crispin Spreadsheet.xlsx]OEI!R414C13</stp>
        <tr r="M414" s="1"/>
      </tp>
      <tp>
        <v>1.0844800000000001</v>
        <stp/>
        <stp>##V3_BDPV12</stp>
        <stp>EURCHF Curncy</stp>
        <stp>LAST_PRICE</stp>
        <stp>[Crispin Spreadsheet.xlsx]OEI!R415C13</stp>
        <tr r="M415" s="1"/>
      </tp>
      <tp>
        <v>1.0844800000000001</v>
        <stp/>
        <stp>##V3_BDPV12</stp>
        <stp>EURCHF Curncy</stp>
        <stp>LAST_PRICE</stp>
        <stp>[Crispin Spreadsheet.xlsx]OEI!R416C13</stp>
        <tr r="M416" s="1"/>
      </tp>
      <tp>
        <v>1.0844800000000001</v>
        <stp/>
        <stp>##V3_BDPV12</stp>
        <stp>EURCHF Curncy</stp>
        <stp>LAST_PRICE</stp>
        <stp>[Crispin Spreadsheet.xlsx]OEI!R417C13</stp>
        <tr r="M417" s="1"/>
      </tp>
      <tp>
        <v>1.0844800000000001</v>
        <stp/>
        <stp>##V3_BDPV12</stp>
        <stp>EURCHF Curncy</stp>
        <stp>LAST_PRICE</stp>
        <stp>[Crispin Spreadsheet.xlsx]OEI!R412C13</stp>
        <tr r="M412" s="1"/>
      </tp>
      <tp>
        <v>1.0844800000000001</v>
        <stp/>
        <stp>##V3_BDPV12</stp>
        <stp>EURCHF Curncy</stp>
        <stp>LAST_PRICE</stp>
        <stp>[Crispin Spreadsheet.xlsx]OEI!R413C13</stp>
        <tr r="M413" s="1"/>
      </tp>
      <tp>
        <v>1.54728</v>
        <stp/>
        <stp>##V3_BDPV12</stp>
        <stp>EURCAD Curncy</stp>
        <stp>LAST_PRICE</stp>
        <stp>[Crispin Spreadsheet.xlsx]OEI!R867C13</stp>
        <tr r="M867" s="1"/>
      </tp>
      <tp t="s">
        <v>USD</v>
        <stp/>
        <stp>##V3_BDPV12</stp>
        <stp>MSGS US Equity</stp>
        <stp>CRNCY</stp>
        <stp>[Crispin Spreadsheet.xlsx]OEI!R745C4</stp>
        <tr r="D745" s="1"/>
      </tp>
      <tp>
        <v>1763.9</v>
        <stp/>
        <stp>##V3_BDPV12</stp>
        <stp>GOOGL US Equity</stp>
        <stp>PX_YEST_CLOSE</stp>
        <stp>[Crispin Spreadsheet.xlsx]OEI!R654C6</stp>
        <tr r="F654" s="1"/>
      </tp>
      <tp t="s">
        <v>CHF</v>
        <stp/>
        <stp>##V3_BDPV12</stp>
        <stp>BAER SW Equity</stp>
        <stp>CRNCY</stp>
        <stp>[Crispin Spreadsheet.xlsx]OEI!R423C4</stp>
        <tr r="D423" s="1"/>
      </tp>
      <tp>
        <v>3118.06</v>
        <stp/>
        <stp>##V3_BDPV12</stp>
        <stp>AMZN US Equity</stp>
        <stp>PX_YEST_CLOSE</stp>
        <stp>[Crispin Spreadsheet.xlsx]OEI!R656C6</stp>
        <tr r="F656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101.5</v>
        <stp/>
        <stp>##V3_BDPV12</stp>
        <stp>FRAN LN Equity</stp>
        <stp>PX_YEST_CLOSE</stp>
        <stp>[Crispin Spreadsheet.xlsx]OEI!R570C6</stp>
        <tr r="F570" s="1"/>
      </tp>
      <tp>
        <v>2143</v>
        <stp/>
        <stp>##V3_BDPV12</stp>
        <stp>OCDO LN Equity</stp>
        <stp>PX_YEST_CLOSE</stp>
        <stp>[Crispin Spreadsheet.xlsx]OEI!R565C6</stp>
        <tr r="F565" s="1"/>
      </tp>
      <tp>
        <v>1.32</v>
        <stp/>
        <stp>##V3_BDPV12</stp>
        <stp>HTZGQ US Equity</stp>
        <stp>PX_YEST_CLOSE</stp>
        <stp>[Crispin Spreadsheet.xlsx]OEI!R724C6</stp>
        <tr r="F724" s="1"/>
      </tp>
      <tp t="s">
        <v>SEK</v>
        <stp/>
        <stp>##V3_BDPV12</stp>
        <stp>CLAB SS Equity</stp>
        <stp>CRNCY</stp>
        <stp>[Crispin Spreadsheet.xlsx]OEI!R393C4</stp>
        <tr r="D393" s="1"/>
      </tp>
      <tp t="s">
        <v>USD</v>
        <stp/>
        <stp>##V3_BDPV12</stp>
        <stp>CSCO US Equity</stp>
        <stp>CRNCY</stp>
        <stp>[Crispin Spreadsheet.xlsx]OEI!R681C4</stp>
        <tr r="D681" s="1"/>
      </tp>
      <tp t="s">
        <v>EUR</v>
        <stp/>
        <stp>##V3_BDPV12</stp>
        <stp>TLGO SQ Equity</stp>
        <stp>CRNCY</stp>
        <stp>[Crispin Spreadsheet.xlsx]OEI!R387C4</stp>
        <tr r="D387" s="1"/>
      </tp>
      <tp t="s">
        <v>CHF</v>
        <stp/>
        <stp>##V3_BDPV12</stp>
        <stp>DUFN SW Equity</stp>
        <stp>CRNCY</stp>
        <stp>[Crispin Spreadsheet.xlsx]OEI!R420C4</stp>
        <tr r="D420" s="1"/>
      </tp>
      <tp t="s">
        <v>EUR</v>
        <stp/>
        <stp>##V3_BDPV12</stp>
        <stp>EDEN FP Equity</stp>
        <stp>CRNCY</stp>
        <stp>[Crispin Spreadsheet.xlsx]OEI!R104C4</stp>
        <tr r="D104" s="1"/>
      </tp>
      <tp t="s">
        <v>USD</v>
        <stp/>
        <stp>##V3_BDPV12</stp>
        <stp>PTEN US Equity</stp>
        <stp>CRNCY</stp>
        <stp>[Crispin Spreadsheet.xlsx]OEI!R767C4</stp>
        <tr r="D767" s="1"/>
      </tp>
      <tp>
        <v>1</v>
        <stp/>
        <stp>##V3_BDPV12</stp>
        <stp>EURDKK Curncy</stp>
        <stp>QUOTE_FACTOR</stp>
        <stp>[Crispin Spreadsheet.xlsx]OPE!R9C12</stp>
        <tr r="L9" s="7"/>
      </tp>
      <tp t="s">
        <v>NOK</v>
        <stp/>
        <stp>##V3_BDPV12</stp>
        <stp>MOWI NO Equity</stp>
        <stp>CRNCY</stp>
        <stp>[Crispin Spreadsheet.xlsx]OEI!R339C4</stp>
        <tr r="D339" s="1"/>
      </tp>
      <tp>
        <v>3.7759999999999998</v>
        <stp/>
        <stp>##V3_BDPV12</stp>
        <stp>BBVA SQ Equity</stp>
        <stp>PX_YEST_CLOSE</stp>
        <stp>[Crispin Spreadsheet.xlsx]OEI!R378C6</stp>
        <tr r="F378" s="1"/>
      </tp>
      <tp>
        <v>68.92</v>
        <stp/>
        <stp>##V3_BDPV12</stp>
        <stp>GRUB US Equity</stp>
        <stp>PX_YEST_CLOSE</stp>
        <stp>[Crispin Spreadsheet.xlsx]OEI!R719C6</stp>
        <tr r="F719" s="1"/>
      </tp>
      <tp>
        <v>156.86000000000001</v>
        <stp/>
        <stp>##V3_BDPV12</stp>
        <stp>SWEDA SS Equity</stp>
        <stp>PX_YEST_CLOSE</stp>
        <stp>[Crispin Spreadsheet.xlsx]OEI!R407C6</stp>
        <tr r="F407" s="1"/>
      </tp>
      <tp>
        <v>458.8</v>
        <stp/>
        <stp>##V3_BDPV12</stp>
        <stp>FRAS LN Equity</stp>
        <stp>LAST_PRICE</stp>
        <stp>[Crispin Spreadsheet.xlsx]OPUS!R54C7</stp>
        <tr r="G54" s="6"/>
      </tp>
      <tp t="s">
        <v>CAD</v>
        <stp/>
        <stp>##V3_BDPV12</stp>
        <stp>JTX/H CN Equity</stp>
        <stp>CRNCY</stp>
        <stp>[Crispin Spreadsheet.xlsx]OEI!R55C4</stp>
        <tr r="D55" s="1"/>
      </tp>
      <tp>
        <v>0.59150000000000003</v>
        <stp/>
        <stp>##V3_BDPV12</stp>
        <stp>SRS IM Equity</stp>
        <stp>LAST_PRICE</stp>
        <stp>[Crispin Spreadsheet.xlsx]SWAN!R47C7</stp>
        <tr r="G47" s="3"/>
      </tp>
      <tp>
        <v>1568</v>
        <stp/>
        <stp>##V3_BDPV12</stp>
        <stp>PLUS LN Equity</stp>
        <stp>LAST_PRICE</stp>
        <stp>[Crispin Spreadsheet.xlsx]OPUS!R64C7</stp>
        <tr r="G64" s="6"/>
      </tp>
      <tp>
        <v>25.3</v>
        <stp/>
        <stp>##V3_BDPV12</stp>
        <stp>SLCE3 BS Equity</stp>
        <stp>PX_YEST_CLOSE</stp>
        <stp>[Crispin Spreadsheet.xlsx]OPUS!R9C6</stp>
        <tr r="F9" s="6"/>
      </tp>
      <tp>
        <v>209.8</v>
        <stp/>
        <stp>##V3_BDPV12</stp>
        <stp>GLEN LN Equity</stp>
        <stp>LAST_PRICE</stp>
        <stp>[Crispin Spreadsheet.xlsx]SWAN!R94C7</stp>
        <tr r="G94" s="3"/>
      </tp>
      <tp t="s">
        <v>SEK</v>
        <stp/>
        <stp>##V3_BDPV12</stp>
        <stp>ELUXB SS Equity</stp>
        <stp>CRNCY</stp>
        <stp>[Crispin Spreadsheet.xlsx]OEI!R394C4</stp>
        <tr r="D394" s="1"/>
      </tp>
      <tp>
        <v>161</v>
        <stp/>
        <stp>##V3_BDPV12</stp>
        <stp>8848 JT Equity</stp>
        <stp>PX_YEST_CLOSE</stp>
        <stp>[Crispin Spreadsheet.xlsx]SWAN!R51C6</stp>
        <tr r="F51" s="3"/>
      </tp>
      <tp>
        <v>8.4179999999999993</v>
        <stp/>
        <stp>##V3_BDPV12</stp>
        <stp>ENEL IM Equity</stp>
        <stp>PX_YEST_CLOSE</stp>
        <stp>[Crispin Spreadsheet.xlsx]OEI!R246C6</stp>
        <tr r="F246" s="1"/>
      </tp>
      <tp>
        <v>358.9</v>
        <stp/>
        <stp>##V3_BDPV12</stp>
        <stp>ASML NA Equity</stp>
        <stp>PX_YEST_CLOSE</stp>
        <stp>[Crispin Spreadsheet.xlsx]OEI!R322C6</stp>
        <tr r="F322" s="1"/>
      </tp>
      <tp>
        <v>1546</v>
        <stp/>
        <stp>##V3_BDPV12</stp>
        <stp>SMIN LN Equity</stp>
        <stp>PX_YEST_CLOSE</stp>
        <stp>[Crispin Spreadsheet.xlsx]OEI!R609C6</stp>
        <tr r="F609" s="1"/>
      </tp>
      <tp>
        <v>227.1</v>
        <stp/>
        <stp>##V3_BDPV12</stp>
        <stp>TSCO LN Equity</stp>
        <stp>PX_YEST_CLOSE</stp>
        <stp>[Crispin Spreadsheet.xlsx]OEI!R623C6</stp>
        <tr r="F623" s="1"/>
      </tp>
      <tp t="s">
        <v>SEK</v>
        <stp/>
        <stp>##V3_BDPV12</stp>
        <stp>SKFB SS Equity</stp>
        <stp>CRNCY</stp>
        <stp>[Crispin Spreadsheet.xlsx]OEI!R405C4</stp>
        <tr r="D405" s="1"/>
      </tp>
      <tp>
        <v>124.1</v>
        <stp/>
        <stp>##V3_BDPV12</stp>
        <stp>BT/A LN Equity</stp>
        <stp>LAST_PRICE</stp>
        <stp>[Crispin Spreadsheet.xlsx]FDXC!R47C7</stp>
        <tr r="G47" s="8"/>
      </tp>
      <tp>
        <v>12.19</v>
        <stp/>
        <stp>##V3_BDPV12</stp>
        <stp>ERIC US Equity</stp>
        <stp>LAST_PRICE</stp>
        <stp>[Crispin Spreadsheet.xlsx]ALEG!R71C7</stp>
        <tr r="G71" s="5"/>
      </tp>
      <tp>
        <v>235.4</v>
        <stp/>
        <stp>##V3_BDPV12</stp>
        <stp>UHR SW Equity</stp>
        <stp>LAST_PRICE</stp>
        <stp>[Crispin Spreadsheet.xlsx]SWAN!R77C7</stp>
        <tr r="G77" s="3"/>
      </tp>
      <tp>
        <v>118.1</v>
        <stp/>
        <stp>##V3_BDPV12</stp>
        <stp>SRP LN Equity</stp>
        <stp>LAST_PRICE</stp>
        <stp>[Crispin Spreadsheet.xlsx]FDXC!R58C7</stp>
        <tr r="G58" s="8"/>
      </tp>
      <tp>
        <v>104.6</v>
        <stp/>
        <stp>##V3_BDPV12</stp>
        <stp>ERICB SS Equity</stp>
        <stp>PX_YEST_CLOSE</stp>
        <stp>[Crispin Spreadsheet.xlsx]OPE!R34C6</stp>
        <tr r="F34" s="7"/>
      </tp>
      <tp>
        <v>57.66</v>
        <stp/>
        <stp>##V3_BDPV12</stp>
        <stp>NESTE FH Equity</stp>
        <stp>PX_YEST_CLOSE</stp>
        <stp>[Crispin Spreadsheet.xlsx]OEI!R77C6</stp>
        <tr r="F77" s="1"/>
      </tp>
      <tp t="s">
        <v>USD</v>
        <stp/>
        <stp>##V3_BDPV12</stp>
        <stp>SLCJY US Equity</stp>
        <stp>CRNCY</stp>
        <stp>[Crispin Spreadsheet.xlsx]OPE!R62C4</stp>
        <tr r="D62" s="7"/>
      </tp>
      <tp>
        <v>0.84150000000000003</v>
        <stp/>
        <stp>##V3_BDPV12</stp>
        <stp>USDEUR Curncy</stp>
        <stp>LAST_PRICE</stp>
        <stp>[Crispin Spreadsheet.xlsx]OEI!R889C24</stp>
        <tr r="X889" s="1"/>
      </tp>
      <tp t="s">
        <v>WHEAT FUTURE(CBT) Mar21</v>
        <stp/>
        <stp>##V3_BDPV12</stp>
        <stp>W A Comdty</stp>
        <stp>NAME</stp>
        <stp>[Crispin Spreadsheet.xlsx]OEI!R833C5</stp>
        <tr r="E833" s="1"/>
      </tp>
      <tp t="s">
        <v>LONG GILT FUTURE  Dec20</v>
        <stp/>
        <stp>##V3_BDPV12</stp>
        <stp>G A Comdty</stp>
        <stp>NAME</stp>
        <stp>[Crispin Spreadsheet.xlsx]OEI!R823C5</stp>
        <tr r="E823" s="1"/>
      </tp>
      <tp t="s">
        <v>USD</v>
        <stp/>
        <stp>##V3_BDPV12</stp>
        <stp>MSFT US Equity</stp>
        <stp>CRNCY</stp>
        <stp>[Crispin Spreadsheet.xlsx]OEI!R752C4</stp>
        <tr r="D752" s="1"/>
      </tp>
      <tp t="s">
        <v>USD</v>
        <stp/>
        <stp>##V3_BDPV12</stp>
        <stp>PCAR US Equity</stp>
        <stp>CRNCY</stp>
        <stp>[Crispin Spreadsheet.xlsx]OEI!R765C4</stp>
        <tr r="D765" s="1"/>
      </tp>
      <tp>
        <v>2261</v>
        <stp/>
        <stp>##V3_BDPV12</stp>
        <stp>JMAT LN Equity</stp>
        <stp>PX_YEST_CLOSE</stp>
        <stp>[Crispin Spreadsheet.xlsx]OEI!R546C6</stp>
        <tr r="F546" s="1"/>
      </tp>
      <tp>
        <v>3.6</v>
        <stp/>
        <stp>##V3_BDPV12</stp>
        <stp>HUNT NO Equity</stp>
        <stp>PX_YEST_CLOSE</stp>
        <stp>[Crispin Spreadsheet.xlsx]OEI!R338C6</stp>
        <tr r="F338" s="1"/>
      </tp>
      <tp t="s">
        <v>USD</v>
        <stp/>
        <stp>##V3_BDPV12</stp>
        <stp>WDAY US Equity</stp>
        <stp>CRNCY</stp>
        <stp>[Crispin Spreadsheet.xlsx]OEI!R815C4</stp>
        <tr r="D815" s="1"/>
      </tp>
      <tp>
        <v>80.27</v>
        <stp/>
        <stp>##V3_BDPV12</stp>
        <stp>NOVN SW Equity</stp>
        <stp>PX_YEST_CLOSE</stp>
        <stp>[Crispin Spreadsheet.xlsx]OEI!R428C6</stp>
        <tr r="F428" s="1"/>
      </tp>
      <tp>
        <v>271.89999999999998</v>
        <stp/>
        <stp>##V3_BDPV12</stp>
        <stp>LGEN LN Equity</stp>
        <stp>PX_YEST_CLOSE</stp>
        <stp>[Crispin Spreadsheet.xlsx]OEI!R552C6</stp>
        <tr r="F552" s="1"/>
      </tp>
      <tp>
        <v>17.13</v>
        <stp/>
        <stp>##V3_BDPV12</stp>
        <stp>FNTN GY Equity</stp>
        <stp>PX_YEST_CLOSE</stp>
        <stp>[Crispin Spreadsheet.xlsx]OEI!R164C6</stp>
        <tr r="F164" s="1"/>
      </tp>
      <tp>
        <v>13335</v>
        <stp/>
        <stp>##V3_BDPV12</stp>
        <stp>FLTR LN Equity</stp>
        <stp>LAST_PRICE</stp>
        <stp>[Crispin Spreadsheet.xlsx]OPUS!R53C7</stp>
        <tr r="G53" s="6"/>
      </tp>
      <tp>
        <v>124.1</v>
        <stp/>
        <stp>##V3_BDPV12</stp>
        <stp>BT/A LN Equity</stp>
        <stp>LAST_PRICE</stp>
        <stp>[Crispin Spreadsheet.xlsx]ALEG!R44C7</stp>
        <tr r="G44" s="5"/>
      </tp>
      <tp>
        <v>6.23</v>
        <stp/>
        <stp>##V3_BDPV12</stp>
        <stp>NODL NO Equity</stp>
        <stp>LAST_PRICE</stp>
        <stp>[Crispin Spreadsheet.xlsx]SWAN!R60C7</stp>
        <tr r="G60" s="3"/>
      </tp>
      <tp>
        <v>2129</v>
        <stp/>
        <stp>##V3_BDPV12</stp>
        <stp>ABF LN Equity</stp>
        <stp>LAST_PRICE</stp>
        <stp>[Crispin Spreadsheet.xlsx]OPUS!R49C7</stp>
        <tr r="G49" s="6"/>
      </tp>
      <tp>
        <v>4983</v>
        <stp/>
        <stp>##V3_BDPV12</stp>
        <stp>SSW SJ Equity</stp>
        <stp>LAST_PRICE</stp>
        <stp>[Crispin Spreadsheet.xlsx]FDXC!R38C7</stp>
        <tr r="G38" s="8"/>
      </tp>
      <tp>
        <v>101.5</v>
        <stp/>
        <stp>##V3_BDPV12</stp>
        <stp>FRAN LN Equity</stp>
        <stp>LAST_PRICE</stp>
        <stp>[Crispin Spreadsheet.xlsx]SWAN!R92C7</stp>
        <tr r="G92" s="3"/>
      </tp>
      <tp>
        <v>169.17</v>
        <stp/>
        <stp>##V3_BDPV12</stp>
        <stp>GBS LN Equity</stp>
        <stp>LAST_PRICE</stp>
        <stp>[Crispin Spreadsheet.xlsx]ALEG!R48C7</stp>
        <tr r="G48" s="5"/>
      </tp>
      <tp>
        <v>543.4</v>
        <stp/>
        <stp>##V3_BDPV12</stp>
        <stp>AUTO LN Equity</stp>
        <stp>LAST_PRICE</stp>
        <stp>[Crispin Spreadsheet.xlsx]SWAN!R83C7</stp>
        <tr r="G83" s="3"/>
      </tp>
      <tp>
        <v>434.6</v>
        <stp/>
        <stp>##V3_BDPV12</stp>
        <stp>ASHM LN Equity</stp>
        <stp>LAST_PRICE</stp>
        <stp>[Crispin Spreadsheet.xlsx]SWAN!R81C7</stp>
        <tr r="G81" s="3"/>
      </tp>
      <tp>
        <v>9.4700000000000006</v>
        <stp/>
        <stp>##V3_BDPV12</stp>
        <stp>CNHI IM Equity</stp>
        <stp>LAST_PRICE</stp>
        <stp>[Crispin Spreadsheet.xlsx]SWAN!R45C7</stp>
        <tr r="G45" s="3"/>
      </tp>
      <tp t="s">
        <v>NOK</v>
        <stp/>
        <stp>##V3_BDPV12</stp>
        <stp>AKERBP NO Equity</stp>
        <stp>CRNCY</stp>
        <stp>[Crispin Spreadsheet.xlsx]OPE!R29C4</stp>
        <tr r="D29" s="7"/>
      </tp>
      <tp t="s">
        <v>EUR</v>
        <stp/>
        <stp>##V3_BDPV12</stp>
        <stp>ZIL2 GY Equity</stp>
        <stp>CRNCY</stp>
        <stp>[Crispin Spreadsheet.xlsx]OEI!R163C4</stp>
        <tr r="D163" s="1"/>
      </tp>
      <tp t="s">
        <v>EUR</v>
        <stp/>
        <stp>##V3_BDPV12</stp>
        <stp>ALPHA GA Equity</stp>
        <stp>CRNCY</stp>
        <stp>[Crispin Spreadsheet.xlsx]OEI!R200C4</stp>
        <tr r="D200" s="1"/>
      </tp>
      <tp>
        <v>1684.5</v>
        <stp/>
        <stp>##V3_BDPV12</stp>
        <stp>BRBY LN Equity</stp>
        <stp>PX_YEST_CLOSE</stp>
        <stp>[Crispin Spreadsheet.xlsx]OEI!R474C6</stp>
        <tr r="F474" s="1"/>
      </tp>
      <tp t="s">
        <v>USD</v>
        <stp/>
        <stp>##V3_BDPV12</stp>
        <stp>SNAP US Equity</stp>
        <stp>CRNCY</stp>
        <stp>[Crispin Spreadsheet.xlsx]OEI!R784C4</stp>
        <tr r="D784" s="1"/>
      </tp>
      <tp>
        <v>105.35</v>
        <stp/>
        <stp>##V3_BDPV12</stp>
        <stp>EKTAB SS Equity</stp>
        <stp>PX_YEST_CLOSE</stp>
        <stp>[Crispin Spreadsheet.xlsx]OEI!R395C6</stp>
        <tr r="F395" s="1"/>
      </tp>
      <tp>
        <v>13.52</v>
        <stp/>
        <stp>##V3_BDPV12</stp>
        <stp>SBER LI Equity</stp>
        <stp>PX_YEST_CLOSE</stp>
        <stp>[Crispin Spreadsheet.xlsx]OEI!R604C6</stp>
        <tr r="F604" s="1"/>
      </tp>
      <tp t="s">
        <v>USD</v>
        <stp/>
        <stp>##V3_BDPV12</stp>
        <stp>RACE US Equity</stp>
        <stp>CRNCY</stp>
        <stp>[Crispin Spreadsheet.xlsx]OEI!R706C4</stp>
        <tr r="D706" s="1"/>
      </tp>
      <tp>
        <v>16.61</v>
        <stp/>
        <stp>##V3_BDPV12</stp>
        <stp>NLSN US Equity</stp>
        <stp>PX_YEST_CLOSE</stp>
        <stp>[Crispin Spreadsheet.xlsx]OEI!R758C6</stp>
        <tr r="F758" s="1"/>
      </tp>
      <tp>
        <v>0.6845</v>
        <stp/>
        <stp>##V3_BDPV12</stp>
        <stp>ARYN SW Equity</stp>
        <stp>PX_YEST_CLOSE</stp>
        <stp>[Crispin Spreadsheet.xlsx]OEI!R416C6</stp>
        <tr r="F416" s="1"/>
      </tp>
      <tp t="s">
        <v>EUR</v>
        <stp/>
        <stp>##V3_BDPV12</stp>
        <stp>COFA FP Equity</stp>
        <stp>CRNCY</stp>
        <stp>[Crispin Spreadsheet.xlsx]OEI!R100C4</stp>
        <tr r="D100" s="1"/>
      </tp>
      <tp t="s">
        <v>SEK</v>
        <stp/>
        <stp>##V3_BDPV12</stp>
        <stp>SKAB SS Equity</stp>
        <stp>CRNCY</stp>
        <stp>[Crispin Spreadsheet.xlsx]OEI!R404C4</stp>
        <tr r="D404" s="1"/>
      </tp>
      <tp t="s">
        <v>CHF</v>
        <stp/>
        <stp>##V3_BDPV12</stp>
        <stp>ABBN SW Equity</stp>
        <stp>CRNCY</stp>
        <stp>[Crispin Spreadsheet.xlsx]OEI!R413C4</stp>
        <tr r="D413" s="1"/>
      </tp>
      <tp t="s">
        <v>CHF</v>
        <stp/>
        <stp>##V3_BDPV12</stp>
        <stp>ADEN SW Equity</stp>
        <stp>CRNCY</stp>
        <stp>[Crispin Spreadsheet.xlsx]OEI!R414C4</stp>
        <tr r="D414" s="1"/>
      </tp>
      <tp>
        <v>1</v>
        <stp/>
        <stp>##V3_BDPV12</stp>
        <stp>EURZAr Curncy</stp>
        <stp>QUOTE_FACTOR</stp>
        <stp>[Crispin Spreadsheet.xlsx]SWAN!R68C12</stp>
        <tr r="L68" s="3"/>
      </tp>
      <tp>
        <v>1</v>
        <stp/>
        <stp>##V3_BDPV12</stp>
        <stp>EURZAr Curncy</stp>
        <stp>QUOTE_FACTOR</stp>
        <stp>[Crispin Spreadsheet.xlsx]SWAN!R67C12</stp>
        <tr r="L67" s="3"/>
      </tp>
      <tp>
        <v>1</v>
        <stp/>
        <stp>##V3_BDPV12</stp>
        <stp>EURZAr Curncy</stp>
        <stp>QUOTE_FACTOR</stp>
        <stp>[Crispin Spreadsheet.xlsx]SWAN!R66C12</stp>
        <tr r="L66" s="3"/>
      </tp>
      <tp t="s">
        <v>CHF</v>
        <stp/>
        <stp>##V3_BDPV12</stp>
        <stp>PGHN SW Equity</stp>
        <stp>CRNCY</stp>
        <stp>[Crispin Spreadsheet.xlsx]OEI!R429C4</stp>
        <tr r="D429" s="1"/>
      </tp>
      <tp>
        <v>11</v>
        <stp/>
        <stp>##V3_BDPV12</stp>
        <stp>AIXA GY Equity</stp>
        <stp>PX_YEST_CLOSE</stp>
        <stp>[Crispin Spreadsheet.xlsx]OEI!R149C6</stp>
        <tr r="F149" s="1"/>
      </tp>
      <tp>
        <v>27.29</v>
        <stp/>
        <stp>##V3_BDPV12</stp>
        <stp>SSABA SS Equity</stp>
        <stp>PX_YEST_CLOSE</stp>
        <stp>[Crispin Spreadsheet.xlsx]OEI!R406C6</stp>
        <tr r="F406" s="1"/>
      </tp>
      <tp>
        <v>12.19</v>
        <stp/>
        <stp>##V3_BDPV12</stp>
        <stp>ERIC US Equity</stp>
        <stp>LAST_PRICE</stp>
        <stp>[Crispin Spreadsheet.xlsx]FDXC!R73C7</stp>
        <tr r="G73" s="8"/>
      </tp>
      <tp>
        <v>10477</v>
        <stp/>
        <stp>##V3_BDPV12</stp>
        <stp>SMA Index</stp>
        <stp>PX_YEST_CLOSE</stp>
        <stp>[Crispin Spreadsheet.xlsx]OEI!R412C6</stp>
        <tr r="F412" s="1"/>
      </tp>
      <tp>
        <v>0.59150000000000003</v>
        <stp/>
        <stp>##V3_BDPV12</stp>
        <stp>SRS IM Equity</stp>
        <stp>LAST_PRICE</stp>
        <stp>[Crispin Spreadsheet.xlsx]ALEG!R19C7</stp>
        <tr r="G19" s="5"/>
      </tp>
      <tp>
        <v>30.15</v>
        <stp/>
        <stp>##V3_BDPV12</stp>
        <stp>TCS LI Equity</stp>
        <stp>LAST_PRICE</stp>
        <stp>[Crispin Spreadsheet.xlsx]ALEG!R59C7</stp>
        <tr r="G59" s="5"/>
      </tp>
      <tp>
        <v>2.62</v>
        <stp/>
        <stp>##V3_BDPV12</stp>
        <stp>857 HK Equity</stp>
        <stp>LAST_PRICE</stp>
        <stp>[Crispin Spreadsheet.xlsx]OEI!R218C7</stp>
        <tr r="G218" s="1"/>
      </tp>
      <tp>
        <v>0.89166000000000001</v>
        <stp/>
        <stp>##V3_BDPV12</stp>
        <stp>EURGBp Curncy</stp>
        <stp>LAST_PRICE</stp>
        <stp>[Crispin Spreadsheet.xlsx]OEI!R458C13</stp>
        <tr r="M458" s="1"/>
      </tp>
      <tp>
        <v>0.89166000000000001</v>
        <stp/>
        <stp>##V3_BDPV12</stp>
        <stp>EURGBp Curncy</stp>
        <stp>LAST_PRICE</stp>
        <stp>[Crispin Spreadsheet.xlsx]OEI!R459C13</stp>
        <tr r="M459" s="1"/>
      </tp>
      <tp>
        <v>0.89166000000000001</v>
        <stp/>
        <stp>##V3_BDPV12</stp>
        <stp>EURGBp Curncy</stp>
        <stp>LAST_PRICE</stp>
        <stp>[Crispin Spreadsheet.xlsx]OEI!R454C13</stp>
        <tr r="M454" s="1"/>
      </tp>
      <tp>
        <v>0.89166000000000001</v>
        <stp/>
        <stp>##V3_BDPV12</stp>
        <stp>EURGBp Curncy</stp>
        <stp>LAST_PRICE</stp>
        <stp>[Crispin Spreadsheet.xlsx]OEI!R455C13</stp>
        <tr r="M455" s="1"/>
      </tp>
      <tp>
        <v>0.89166000000000001</v>
        <stp/>
        <stp>##V3_BDPV12</stp>
        <stp>EURGBp Curncy</stp>
        <stp>LAST_PRICE</stp>
        <stp>[Crispin Spreadsheet.xlsx]OEI!R456C13</stp>
        <tr r="M456" s="1"/>
      </tp>
      <tp>
        <v>0.89166000000000001</v>
        <stp/>
        <stp>##V3_BDPV12</stp>
        <stp>EURGBp Curncy</stp>
        <stp>LAST_PRICE</stp>
        <stp>[Crispin Spreadsheet.xlsx]OEI!R457C13</stp>
        <tr r="M457" s="1"/>
      </tp>
      <tp>
        <v>0.89166000000000001</v>
        <stp/>
        <stp>##V3_BDPV12</stp>
        <stp>EURGBp Curncy</stp>
        <stp>LAST_PRICE</stp>
        <stp>[Crispin Spreadsheet.xlsx]OEI!R450C13</stp>
        <tr r="M450" s="1"/>
      </tp>
      <tp>
        <v>0.89166000000000001</v>
        <stp/>
        <stp>##V3_BDPV12</stp>
        <stp>EURGBp Curncy</stp>
        <stp>LAST_PRICE</stp>
        <stp>[Crispin Spreadsheet.xlsx]OEI!R451C13</stp>
        <tr r="M451" s="1"/>
      </tp>
      <tp>
        <v>0.89166000000000001</v>
        <stp/>
        <stp>##V3_BDPV12</stp>
        <stp>EURGBp Curncy</stp>
        <stp>LAST_PRICE</stp>
        <stp>[Crispin Spreadsheet.xlsx]OEI!R452C13</stp>
        <tr r="M452" s="1"/>
      </tp>
      <tp>
        <v>0.89166000000000001</v>
        <stp/>
        <stp>##V3_BDPV12</stp>
        <stp>EURGBp Curncy</stp>
        <stp>LAST_PRICE</stp>
        <stp>[Crispin Spreadsheet.xlsx]OEI!R453C13</stp>
        <tr r="M453" s="1"/>
      </tp>
      <tp>
        <v>0.89166000000000001</v>
        <stp/>
        <stp>##V3_BDPV12</stp>
        <stp>EURGBp Curncy</stp>
        <stp>LAST_PRICE</stp>
        <stp>[Crispin Spreadsheet.xlsx]OEI!R448C13</stp>
        <tr r="M448" s="1"/>
      </tp>
      <tp>
        <v>0.89166000000000001</v>
        <stp/>
        <stp>##V3_BDPV12</stp>
        <stp>EURGBp Curncy</stp>
        <stp>LAST_PRICE</stp>
        <stp>[Crispin Spreadsheet.xlsx]OEI!R449C13</stp>
        <tr r="M449" s="1"/>
      </tp>
      <tp>
        <v>0.89166000000000001</v>
        <stp/>
        <stp>##V3_BDPV12</stp>
        <stp>EURGBp Curncy</stp>
        <stp>LAST_PRICE</stp>
        <stp>[Crispin Spreadsheet.xlsx]OEI!R444C13</stp>
        <tr r="M444" s="1"/>
      </tp>
      <tp>
        <v>0.89166000000000001</v>
        <stp/>
        <stp>##V3_BDPV12</stp>
        <stp>EURGBp Curncy</stp>
        <stp>LAST_PRICE</stp>
        <stp>[Crispin Spreadsheet.xlsx]OEI!R445C13</stp>
        <tr r="M445" s="1"/>
      </tp>
      <tp>
        <v>0.89166000000000001</v>
        <stp/>
        <stp>##V3_BDPV12</stp>
        <stp>EURGBp Curncy</stp>
        <stp>LAST_PRICE</stp>
        <stp>[Crispin Spreadsheet.xlsx]OEI!R446C13</stp>
        <tr r="M446" s="1"/>
      </tp>
      <tp>
        <v>0.89166000000000001</v>
        <stp/>
        <stp>##V3_BDPV12</stp>
        <stp>EURGBp Curncy</stp>
        <stp>LAST_PRICE</stp>
        <stp>[Crispin Spreadsheet.xlsx]OEI!R447C13</stp>
        <tr r="M447" s="1"/>
      </tp>
      <tp>
        <v>0.89166000000000001</v>
        <stp/>
        <stp>##V3_BDPV12</stp>
        <stp>EURGBp Curncy</stp>
        <stp>LAST_PRICE</stp>
        <stp>[Crispin Spreadsheet.xlsx]OEI!R478C13</stp>
        <tr r="M478" s="1"/>
      </tp>
      <tp>
        <v>0.89166000000000001</v>
        <stp/>
        <stp>##V3_BDPV12</stp>
        <stp>EURGBp Curncy</stp>
        <stp>LAST_PRICE</stp>
        <stp>[Crispin Spreadsheet.xlsx]OEI!R479C13</stp>
        <tr r="M479" s="1"/>
      </tp>
      <tp>
        <v>0.89166000000000001</v>
        <stp/>
        <stp>##V3_BDPV12</stp>
        <stp>EURGBp Curncy</stp>
        <stp>LAST_PRICE</stp>
        <stp>[Crispin Spreadsheet.xlsx]OEI!R474C13</stp>
        <tr r="M474" s="1"/>
      </tp>
      <tp>
        <v>0.89166000000000001</v>
        <stp/>
        <stp>##V3_BDPV12</stp>
        <stp>EURGBp Curncy</stp>
        <stp>LAST_PRICE</stp>
        <stp>[Crispin Spreadsheet.xlsx]OEI!R475C13</stp>
        <tr r="M475" s="1"/>
      </tp>
      <tp>
        <v>0.89166000000000001</v>
        <stp/>
        <stp>##V3_BDPV12</stp>
        <stp>EURGBp Curncy</stp>
        <stp>LAST_PRICE</stp>
        <stp>[Crispin Spreadsheet.xlsx]OEI!R476C13</stp>
        <tr r="M476" s="1"/>
      </tp>
      <tp>
        <v>0.89166000000000001</v>
        <stp/>
        <stp>##V3_BDPV12</stp>
        <stp>EURGBp Curncy</stp>
        <stp>LAST_PRICE</stp>
        <stp>[Crispin Spreadsheet.xlsx]OEI!R470C13</stp>
        <tr r="M470" s="1"/>
      </tp>
      <tp>
        <v>0.89166000000000001</v>
        <stp/>
        <stp>##V3_BDPV12</stp>
        <stp>EURGBp Curncy</stp>
        <stp>LAST_PRICE</stp>
        <stp>[Crispin Spreadsheet.xlsx]OEI!R471C13</stp>
        <tr r="M471" s="1"/>
      </tp>
      <tp>
        <v>0.89166000000000001</v>
        <stp/>
        <stp>##V3_BDPV12</stp>
        <stp>EURGBp Curncy</stp>
        <stp>LAST_PRICE</stp>
        <stp>[Crispin Spreadsheet.xlsx]OEI!R472C13</stp>
        <tr r="M472" s="1"/>
      </tp>
      <tp>
        <v>0.89166000000000001</v>
        <stp/>
        <stp>##V3_BDPV12</stp>
        <stp>EURGBp Curncy</stp>
        <stp>LAST_PRICE</stp>
        <stp>[Crispin Spreadsheet.xlsx]OEI!R473C13</stp>
        <tr r="M473" s="1"/>
      </tp>
      <tp>
        <v>0.89166000000000001</v>
        <stp/>
        <stp>##V3_BDPV12</stp>
        <stp>EURGBp Curncy</stp>
        <stp>LAST_PRICE</stp>
        <stp>[Crispin Spreadsheet.xlsx]OEI!R468C13</stp>
        <tr r="M468" s="1"/>
      </tp>
      <tp>
        <v>0.89166000000000001</v>
        <stp/>
        <stp>##V3_BDPV12</stp>
        <stp>EURGBp Curncy</stp>
        <stp>LAST_PRICE</stp>
        <stp>[Crispin Spreadsheet.xlsx]OEI!R469C13</stp>
        <tr r="M469" s="1"/>
      </tp>
      <tp>
        <v>0.89166000000000001</v>
        <stp/>
        <stp>##V3_BDPV12</stp>
        <stp>EURGBp Curncy</stp>
        <stp>LAST_PRICE</stp>
        <stp>[Crispin Spreadsheet.xlsx]OEI!R464C13</stp>
        <tr r="M464" s="1"/>
      </tp>
      <tp>
        <v>0.89166000000000001</v>
        <stp/>
        <stp>##V3_BDPV12</stp>
        <stp>EURGBp Curncy</stp>
        <stp>LAST_PRICE</stp>
        <stp>[Crispin Spreadsheet.xlsx]OEI!R465C13</stp>
        <tr r="M465" s="1"/>
      </tp>
      <tp>
        <v>0.89166000000000001</v>
        <stp/>
        <stp>##V3_BDPV12</stp>
        <stp>EURGBp Curncy</stp>
        <stp>LAST_PRICE</stp>
        <stp>[Crispin Spreadsheet.xlsx]OEI!R467C13</stp>
        <tr r="M467" s="1"/>
      </tp>
      <tp>
        <v>0.89166000000000001</v>
        <stp/>
        <stp>##V3_BDPV12</stp>
        <stp>EURGBp Curncy</stp>
        <stp>LAST_PRICE</stp>
        <stp>[Crispin Spreadsheet.xlsx]OEI!R460C13</stp>
        <tr r="M460" s="1"/>
      </tp>
      <tp>
        <v>0.89166000000000001</v>
        <stp/>
        <stp>##V3_BDPV12</stp>
        <stp>EURGBp Curncy</stp>
        <stp>LAST_PRICE</stp>
        <stp>[Crispin Spreadsheet.xlsx]OEI!R461C13</stp>
        <tr r="M461" s="1"/>
      </tp>
      <tp>
        <v>0.89166000000000001</v>
        <stp/>
        <stp>##V3_BDPV12</stp>
        <stp>EURGBp Curncy</stp>
        <stp>LAST_PRICE</stp>
        <stp>[Crispin Spreadsheet.xlsx]OEI!R462C13</stp>
        <tr r="M462" s="1"/>
      </tp>
      <tp>
        <v>0.89166000000000001</v>
        <stp/>
        <stp>##V3_BDPV12</stp>
        <stp>EURGBp Curncy</stp>
        <stp>LAST_PRICE</stp>
        <stp>[Crispin Spreadsheet.xlsx]OEI!R463C13</stp>
        <tr r="M463" s="1"/>
      </tp>
      <tp>
        <v>0.89166000000000001</v>
        <stp/>
        <stp>##V3_BDPV12</stp>
        <stp>EURGBp Curncy</stp>
        <stp>LAST_PRICE</stp>
        <stp>[Crispin Spreadsheet.xlsx]OEI!R498C13</stp>
        <tr r="M498" s="1"/>
      </tp>
      <tp>
        <v>0.89166000000000001</v>
        <stp/>
        <stp>##V3_BDPV12</stp>
        <stp>EURGBp Curncy</stp>
        <stp>LAST_PRICE</stp>
        <stp>[Crispin Spreadsheet.xlsx]OEI!R499C13</stp>
        <tr r="M499" s="1"/>
      </tp>
      <tp>
        <v>0.89166000000000001</v>
        <stp/>
        <stp>##V3_BDPV12</stp>
        <stp>EURGBp Curncy</stp>
        <stp>LAST_PRICE</stp>
        <stp>[Crispin Spreadsheet.xlsx]OEI!R494C13</stp>
        <tr r="M494" s="1"/>
      </tp>
      <tp>
        <v>0.89166000000000001</v>
        <stp/>
        <stp>##V3_BDPV12</stp>
        <stp>EURGBp Curncy</stp>
        <stp>LAST_PRICE</stp>
        <stp>[Crispin Spreadsheet.xlsx]OEI!R495C13</stp>
        <tr r="M495" s="1"/>
      </tp>
      <tp>
        <v>0.89166000000000001</v>
        <stp/>
        <stp>##V3_BDPV12</stp>
        <stp>EURGBp Curncy</stp>
        <stp>LAST_PRICE</stp>
        <stp>[Crispin Spreadsheet.xlsx]OEI!R496C13</stp>
        <tr r="M496" s="1"/>
      </tp>
      <tp>
        <v>0.89166000000000001</v>
        <stp/>
        <stp>##V3_BDPV12</stp>
        <stp>EURGBp Curncy</stp>
        <stp>LAST_PRICE</stp>
        <stp>[Crispin Spreadsheet.xlsx]OEI!R497C13</stp>
        <tr r="M497" s="1"/>
      </tp>
      <tp>
        <v>0.89166000000000001</v>
        <stp/>
        <stp>##V3_BDPV12</stp>
        <stp>EURGBp Curncy</stp>
        <stp>LAST_PRICE</stp>
        <stp>[Crispin Spreadsheet.xlsx]OEI!R490C13</stp>
        <tr r="M490" s="1"/>
      </tp>
      <tp>
        <v>0.89166000000000001</v>
        <stp/>
        <stp>##V3_BDPV12</stp>
        <stp>EURGBp Curncy</stp>
        <stp>LAST_PRICE</stp>
        <stp>[Crispin Spreadsheet.xlsx]OEI!R491C13</stp>
        <tr r="M491" s="1"/>
      </tp>
      <tp>
        <v>0.89166000000000001</v>
        <stp/>
        <stp>##V3_BDPV12</stp>
        <stp>EURGBp Curncy</stp>
        <stp>LAST_PRICE</stp>
        <stp>[Crispin Spreadsheet.xlsx]OEI!R492C13</stp>
        <tr r="M492" s="1"/>
      </tp>
      <tp>
        <v>0.89166000000000001</v>
        <stp/>
        <stp>##V3_BDPV12</stp>
        <stp>EURGBp Curncy</stp>
        <stp>LAST_PRICE</stp>
        <stp>[Crispin Spreadsheet.xlsx]OEI!R493C13</stp>
        <tr r="M493" s="1"/>
      </tp>
      <tp>
        <v>0.89166000000000001</v>
        <stp/>
        <stp>##V3_BDPV12</stp>
        <stp>EURGBp Curncy</stp>
        <stp>LAST_PRICE</stp>
        <stp>[Crispin Spreadsheet.xlsx]OEI!R488C13</stp>
        <tr r="M488" s="1"/>
      </tp>
      <tp>
        <v>0.89166000000000001</v>
        <stp/>
        <stp>##V3_BDPV12</stp>
        <stp>EURGBp Curncy</stp>
        <stp>LAST_PRICE</stp>
        <stp>[Crispin Spreadsheet.xlsx]OEI!R489C13</stp>
        <tr r="M489" s="1"/>
      </tp>
      <tp>
        <v>0.89166000000000001</v>
        <stp/>
        <stp>##V3_BDPV12</stp>
        <stp>EURGBp Curncy</stp>
        <stp>LAST_PRICE</stp>
        <stp>[Crispin Spreadsheet.xlsx]OEI!R484C13</stp>
        <tr r="M484" s="1"/>
      </tp>
      <tp>
        <v>0.89166000000000001</v>
        <stp/>
        <stp>##V3_BDPV12</stp>
        <stp>EURGBp Curncy</stp>
        <stp>LAST_PRICE</stp>
        <stp>[Crispin Spreadsheet.xlsx]OEI!R485C13</stp>
        <tr r="M485" s="1"/>
      </tp>
      <tp>
        <v>0.89166000000000001</v>
        <stp/>
        <stp>##V3_BDPV12</stp>
        <stp>EURGBp Curncy</stp>
        <stp>LAST_PRICE</stp>
        <stp>[Crispin Spreadsheet.xlsx]OEI!R486C13</stp>
        <tr r="M486" s="1"/>
      </tp>
      <tp>
        <v>0.89166000000000001</v>
        <stp/>
        <stp>##V3_BDPV12</stp>
        <stp>EURGBp Curncy</stp>
        <stp>LAST_PRICE</stp>
        <stp>[Crispin Spreadsheet.xlsx]OEI!R487C13</stp>
        <tr r="M487" s="1"/>
      </tp>
      <tp>
        <v>0.89166000000000001</v>
        <stp/>
        <stp>##V3_BDPV12</stp>
        <stp>EURGBp Curncy</stp>
        <stp>LAST_PRICE</stp>
        <stp>[Crispin Spreadsheet.xlsx]OEI!R480C13</stp>
        <tr r="M480" s="1"/>
      </tp>
      <tp>
        <v>0.89166000000000001</v>
        <stp/>
        <stp>##V3_BDPV12</stp>
        <stp>EURGBp Curncy</stp>
        <stp>LAST_PRICE</stp>
        <stp>[Crispin Spreadsheet.xlsx]OEI!R482C13</stp>
        <tr r="M482" s="1"/>
      </tp>
      <tp>
        <v>0.89166000000000001</v>
        <stp/>
        <stp>##V3_BDPV12</stp>
        <stp>EURGBp Curncy</stp>
        <stp>LAST_PRICE</stp>
        <stp>[Crispin Spreadsheet.xlsx]OEI!R483C13</stp>
        <tr r="M483" s="1"/>
      </tp>
      <tp>
        <v>0.89166000000000001</v>
        <stp/>
        <stp>##V3_BDPV12</stp>
        <stp>EURGBP Curncy</stp>
        <stp>LAST_PRICE</stp>
        <stp>[Crispin Spreadsheet.xlsx]OEI!R442C13</stp>
        <tr r="M442" s="1"/>
      </tp>
      <tp>
        <v>0.89166000000000001</v>
        <stp/>
        <stp>##V3_BDPV12</stp>
        <stp>EURGBP Curncy</stp>
        <stp>LAST_PRICE</stp>
        <stp>[Crispin Spreadsheet.xlsx]OEI!R443C13</stp>
        <tr r="M443" s="1"/>
      </tp>
      <tp>
        <v>0.89166000000000001</v>
        <stp/>
        <stp>##V3_BDPV12</stp>
        <stp>EURGBP Curncy</stp>
        <stp>LAST_PRICE</stp>
        <stp>[Crispin Spreadsheet.xlsx]OEI!R466C13</stp>
        <tr r="M466" s="1"/>
      </tp>
      <tp>
        <v>0.89166000000000001</v>
        <stp/>
        <stp>##V3_BDPV12</stp>
        <stp>EURGBP Curncy</stp>
        <stp>LAST_PRICE</stp>
        <stp>[Crispin Spreadsheet.xlsx]OEI!R481C13</stp>
        <tr r="M481" s="1"/>
      </tp>
      <tp>
        <v>0.89166000000000001</v>
        <stp/>
        <stp>##V3_BDPV12</stp>
        <stp>EURGBp Curncy</stp>
        <stp>LAST_PRICE</stp>
        <stp>[Crispin Spreadsheet.xlsx]OEI!R558C13</stp>
        <tr r="M558" s="1"/>
      </tp>
      <tp>
        <v>0.89166000000000001</v>
        <stp/>
        <stp>##V3_BDPV12</stp>
        <stp>EURGBp Curncy</stp>
        <stp>LAST_PRICE</stp>
        <stp>[Crispin Spreadsheet.xlsx]OEI!R559C13</stp>
        <tr r="M559" s="1"/>
      </tp>
      <tp>
        <v>0.89166000000000001</v>
        <stp/>
        <stp>##V3_BDPV12</stp>
        <stp>EURGBp Curncy</stp>
        <stp>LAST_PRICE</stp>
        <stp>[Crispin Spreadsheet.xlsx]OEI!R554C13</stp>
        <tr r="M554" s="1"/>
      </tp>
      <tp>
        <v>0.89166000000000001</v>
        <stp/>
        <stp>##V3_BDPV12</stp>
        <stp>EURGBp Curncy</stp>
        <stp>LAST_PRICE</stp>
        <stp>[Crispin Spreadsheet.xlsx]OEI!R555C13</stp>
        <tr r="M555" s="1"/>
      </tp>
      <tp>
        <v>0.89166000000000001</v>
        <stp/>
        <stp>##V3_BDPV12</stp>
        <stp>EURGBp Curncy</stp>
        <stp>LAST_PRICE</stp>
        <stp>[Crispin Spreadsheet.xlsx]OEI!R556C13</stp>
        <tr r="M556" s="1"/>
      </tp>
      <tp>
        <v>0.89166000000000001</v>
        <stp/>
        <stp>##V3_BDPV12</stp>
        <stp>EURGBp Curncy</stp>
        <stp>LAST_PRICE</stp>
        <stp>[Crispin Spreadsheet.xlsx]OEI!R557C13</stp>
        <tr r="M557" s="1"/>
      </tp>
      <tp>
        <v>0.89166000000000001</v>
        <stp/>
        <stp>##V3_BDPV12</stp>
        <stp>EURGBp Curncy</stp>
        <stp>LAST_PRICE</stp>
        <stp>[Crispin Spreadsheet.xlsx]OEI!R550C13</stp>
        <tr r="M550" s="1"/>
      </tp>
      <tp>
        <v>0.89166000000000001</v>
        <stp/>
        <stp>##V3_BDPV12</stp>
        <stp>EURGBp Curncy</stp>
        <stp>LAST_PRICE</stp>
        <stp>[Crispin Spreadsheet.xlsx]OEI!R551C13</stp>
        <tr r="M551" s="1"/>
      </tp>
      <tp>
        <v>0.89166000000000001</v>
        <stp/>
        <stp>##V3_BDPV12</stp>
        <stp>EURGBp Curncy</stp>
        <stp>LAST_PRICE</stp>
        <stp>[Crispin Spreadsheet.xlsx]OEI!R552C13</stp>
        <tr r="M552" s="1"/>
      </tp>
      <tp>
        <v>0.89166000000000001</v>
        <stp/>
        <stp>##V3_BDPV12</stp>
        <stp>EURGBp Curncy</stp>
        <stp>LAST_PRICE</stp>
        <stp>[Crispin Spreadsheet.xlsx]OEI!R553C13</stp>
        <tr r="M553" s="1"/>
      </tp>
      <tp>
        <v>0.89166000000000001</v>
        <stp/>
        <stp>##V3_BDPV12</stp>
        <stp>EURGBp Curncy</stp>
        <stp>LAST_PRICE</stp>
        <stp>[Crispin Spreadsheet.xlsx]OEI!R548C13</stp>
        <tr r="M548" s="1"/>
      </tp>
      <tp>
        <v>0.89166000000000001</v>
        <stp/>
        <stp>##V3_BDPV12</stp>
        <stp>EURGBp Curncy</stp>
        <stp>LAST_PRICE</stp>
        <stp>[Crispin Spreadsheet.xlsx]OEI!R549C13</stp>
        <tr r="M549" s="1"/>
      </tp>
      <tp>
        <v>0.89166000000000001</v>
        <stp/>
        <stp>##V3_BDPV12</stp>
        <stp>EURGBp Curncy</stp>
        <stp>LAST_PRICE</stp>
        <stp>[Crispin Spreadsheet.xlsx]OEI!R544C13</stp>
        <tr r="M544" s="1"/>
      </tp>
      <tp>
        <v>0.89166000000000001</v>
        <stp/>
        <stp>##V3_BDPV12</stp>
        <stp>EURGBp Curncy</stp>
        <stp>LAST_PRICE</stp>
        <stp>[Crispin Spreadsheet.xlsx]OEI!R545C13</stp>
        <tr r="M545" s="1"/>
      </tp>
      <tp>
        <v>0.89166000000000001</v>
        <stp/>
        <stp>##V3_BDPV12</stp>
        <stp>EURGBp Curncy</stp>
        <stp>LAST_PRICE</stp>
        <stp>[Crispin Spreadsheet.xlsx]OEI!R546C13</stp>
        <tr r="M546" s="1"/>
      </tp>
      <tp>
        <v>0.89166000000000001</v>
        <stp/>
        <stp>##V3_BDPV12</stp>
        <stp>EURGBp Curncy</stp>
        <stp>LAST_PRICE</stp>
        <stp>[Crispin Spreadsheet.xlsx]OEI!R547C13</stp>
        <tr r="M547" s="1"/>
      </tp>
      <tp>
        <v>0.89166000000000001</v>
        <stp/>
        <stp>##V3_BDPV12</stp>
        <stp>EURGBp Curncy</stp>
        <stp>LAST_PRICE</stp>
        <stp>[Crispin Spreadsheet.xlsx]OEI!R540C13</stp>
        <tr r="M540" s="1"/>
      </tp>
      <tp>
        <v>0.89166000000000001</v>
        <stp/>
        <stp>##V3_BDPV12</stp>
        <stp>EURGBp Curncy</stp>
        <stp>LAST_PRICE</stp>
        <stp>[Crispin Spreadsheet.xlsx]OEI!R541C13</stp>
        <tr r="M541" s="1"/>
      </tp>
      <tp>
        <v>0.89166000000000001</v>
        <stp/>
        <stp>##V3_BDPV12</stp>
        <stp>EURGBp Curncy</stp>
        <stp>LAST_PRICE</stp>
        <stp>[Crispin Spreadsheet.xlsx]OEI!R578C13</stp>
        <tr r="M578" s="1"/>
      </tp>
      <tp>
        <v>0.89166000000000001</v>
        <stp/>
        <stp>##V3_BDPV12</stp>
        <stp>EURGBp Curncy</stp>
        <stp>LAST_PRICE</stp>
        <stp>[Crispin Spreadsheet.xlsx]OEI!R579C13</stp>
        <tr r="M579" s="1"/>
      </tp>
      <tp>
        <v>0.89166000000000001</v>
        <stp/>
        <stp>##V3_BDPV12</stp>
        <stp>EURGBp Curncy</stp>
        <stp>LAST_PRICE</stp>
        <stp>[Crispin Spreadsheet.xlsx]OEI!R574C13</stp>
        <tr r="M574" s="1"/>
      </tp>
      <tp>
        <v>0.89166000000000001</v>
        <stp/>
        <stp>##V3_BDPV12</stp>
        <stp>EURGBp Curncy</stp>
        <stp>LAST_PRICE</stp>
        <stp>[Crispin Spreadsheet.xlsx]OEI!R575C13</stp>
        <tr r="M575" s="1"/>
      </tp>
      <tp>
        <v>0.89166000000000001</v>
        <stp/>
        <stp>##V3_BDPV12</stp>
        <stp>EURGBp Curncy</stp>
        <stp>LAST_PRICE</stp>
        <stp>[Crispin Spreadsheet.xlsx]OEI!R576C13</stp>
        <tr r="M576" s="1"/>
      </tp>
      <tp>
        <v>0.89166000000000001</v>
        <stp/>
        <stp>##V3_BDPV12</stp>
        <stp>EURGBp Curncy</stp>
        <stp>LAST_PRICE</stp>
        <stp>[Crispin Spreadsheet.xlsx]OEI!R577C13</stp>
        <tr r="M577" s="1"/>
      </tp>
      <tp>
        <v>0.89166000000000001</v>
        <stp/>
        <stp>##V3_BDPV12</stp>
        <stp>EURGBp Curncy</stp>
        <stp>LAST_PRICE</stp>
        <stp>[Crispin Spreadsheet.xlsx]OEI!R570C13</stp>
        <tr r="M570" s="1"/>
      </tp>
      <tp>
        <v>0.89166000000000001</v>
        <stp/>
        <stp>##V3_BDPV12</stp>
        <stp>EURGBp Curncy</stp>
        <stp>LAST_PRICE</stp>
        <stp>[Crispin Spreadsheet.xlsx]OEI!R571C13</stp>
        <tr r="M571" s="1"/>
      </tp>
      <tp>
        <v>0.89166000000000001</v>
        <stp/>
        <stp>##V3_BDPV12</stp>
        <stp>EURGBp Curncy</stp>
        <stp>LAST_PRICE</stp>
        <stp>[Crispin Spreadsheet.xlsx]OEI!R572C13</stp>
        <tr r="M572" s="1"/>
      </tp>
      <tp>
        <v>0.89166000000000001</v>
        <stp/>
        <stp>##V3_BDPV12</stp>
        <stp>EURGBp Curncy</stp>
        <stp>LAST_PRICE</stp>
        <stp>[Crispin Spreadsheet.xlsx]OEI!R573C13</stp>
        <tr r="M573" s="1"/>
      </tp>
      <tp>
        <v>0.89166000000000001</v>
        <stp/>
        <stp>##V3_BDPV12</stp>
        <stp>EURGBp Curncy</stp>
        <stp>LAST_PRICE</stp>
        <stp>[Crispin Spreadsheet.xlsx]OEI!R569C13</stp>
        <tr r="M569" s="1"/>
      </tp>
      <tp>
        <v>0.89166000000000001</v>
        <stp/>
        <stp>##V3_BDPV12</stp>
        <stp>EURGBp Curncy</stp>
        <stp>LAST_PRICE</stp>
        <stp>[Crispin Spreadsheet.xlsx]OEI!R564C13</stp>
        <tr r="M564" s="1"/>
      </tp>
      <tp>
        <v>0.89166000000000001</v>
        <stp/>
        <stp>##V3_BDPV12</stp>
        <stp>EURGBp Curncy</stp>
        <stp>LAST_PRICE</stp>
        <stp>[Crispin Spreadsheet.xlsx]OEI!R565C13</stp>
        <tr r="M565" s="1"/>
      </tp>
      <tp>
        <v>0.89166000000000001</v>
        <stp/>
        <stp>##V3_BDPV12</stp>
        <stp>EURGBp Curncy</stp>
        <stp>LAST_PRICE</stp>
        <stp>[Crispin Spreadsheet.xlsx]OEI!R567C13</stp>
        <tr r="M567" s="1"/>
      </tp>
      <tp>
        <v>0.89166000000000001</v>
        <stp/>
        <stp>##V3_BDPV12</stp>
        <stp>EURGBp Curncy</stp>
        <stp>LAST_PRICE</stp>
        <stp>[Crispin Spreadsheet.xlsx]OEI!R560C13</stp>
        <tr r="M560" s="1"/>
      </tp>
      <tp>
        <v>0.89166000000000001</v>
        <stp/>
        <stp>##V3_BDPV12</stp>
        <stp>EURGBp Curncy</stp>
        <stp>LAST_PRICE</stp>
        <stp>[Crispin Spreadsheet.xlsx]OEI!R561C13</stp>
        <tr r="M561" s="1"/>
      </tp>
      <tp>
        <v>0.89166000000000001</v>
        <stp/>
        <stp>##V3_BDPV12</stp>
        <stp>EURGBp Curncy</stp>
        <stp>LAST_PRICE</stp>
        <stp>[Crispin Spreadsheet.xlsx]OEI!R562C13</stp>
        <tr r="M562" s="1"/>
      </tp>
      <tp>
        <v>0.89166000000000001</v>
        <stp/>
        <stp>##V3_BDPV12</stp>
        <stp>EURGBp Curncy</stp>
        <stp>LAST_PRICE</stp>
        <stp>[Crispin Spreadsheet.xlsx]OEI!R563C13</stp>
        <tr r="M563" s="1"/>
      </tp>
      <tp>
        <v>0.89166000000000001</v>
        <stp/>
        <stp>##V3_BDPV12</stp>
        <stp>EURGBp Curncy</stp>
        <stp>LAST_PRICE</stp>
        <stp>[Crispin Spreadsheet.xlsx]OEI!R519C13</stp>
        <tr r="M519" s="1"/>
      </tp>
      <tp>
        <v>0.89166000000000001</v>
        <stp/>
        <stp>##V3_BDPV12</stp>
        <stp>EURGBp Curncy</stp>
        <stp>LAST_PRICE</stp>
        <stp>[Crispin Spreadsheet.xlsx]OEI!R514C13</stp>
        <tr r="M514" s="1"/>
      </tp>
      <tp>
        <v>0.89166000000000001</v>
        <stp/>
        <stp>##V3_BDPV12</stp>
        <stp>EURGBp Curncy</stp>
        <stp>LAST_PRICE</stp>
        <stp>[Crispin Spreadsheet.xlsx]OEI!R515C13</stp>
        <tr r="M515" s="1"/>
      </tp>
      <tp>
        <v>0.89166000000000001</v>
        <stp/>
        <stp>##V3_BDPV12</stp>
        <stp>EURGBp Curncy</stp>
        <stp>LAST_PRICE</stp>
        <stp>[Crispin Spreadsheet.xlsx]OEI!R516C13</stp>
        <tr r="M516" s="1"/>
      </tp>
      <tp>
        <v>0.89166000000000001</v>
        <stp/>
        <stp>##V3_BDPV12</stp>
        <stp>EURGBp Curncy</stp>
        <stp>LAST_PRICE</stp>
        <stp>[Crispin Spreadsheet.xlsx]OEI!R517C13</stp>
        <tr r="M517" s="1"/>
      </tp>
      <tp>
        <v>0.89166000000000001</v>
        <stp/>
        <stp>##V3_BDPV12</stp>
        <stp>EURGBp Curncy</stp>
        <stp>LAST_PRICE</stp>
        <stp>[Crispin Spreadsheet.xlsx]OEI!R510C13</stp>
        <tr r="M510" s="1"/>
      </tp>
      <tp>
        <v>0.89166000000000001</v>
        <stp/>
        <stp>##V3_BDPV12</stp>
        <stp>EURGBp Curncy</stp>
        <stp>LAST_PRICE</stp>
        <stp>[Crispin Spreadsheet.xlsx]OEI!R511C13</stp>
        <tr r="M511" s="1"/>
      </tp>
      <tp>
        <v>0.89166000000000001</v>
        <stp/>
        <stp>##V3_BDPV12</stp>
        <stp>EURGBp Curncy</stp>
        <stp>LAST_PRICE</stp>
        <stp>[Crispin Spreadsheet.xlsx]OEI!R513C13</stp>
        <tr r="M513" s="1"/>
      </tp>
      <tp>
        <v>0.89166000000000001</v>
        <stp/>
        <stp>##V3_BDPV12</stp>
        <stp>EURGBp Curncy</stp>
        <stp>LAST_PRICE</stp>
        <stp>[Crispin Spreadsheet.xlsx]OEI!R508C13</stp>
        <tr r="M508" s="1"/>
      </tp>
      <tp>
        <v>0.89166000000000001</v>
        <stp/>
        <stp>##V3_BDPV12</stp>
        <stp>EURGBp Curncy</stp>
        <stp>LAST_PRICE</stp>
        <stp>[Crispin Spreadsheet.xlsx]OEI!R504C13</stp>
        <tr r="M504" s="1"/>
      </tp>
      <tp>
        <v>0.89166000000000001</v>
        <stp/>
        <stp>##V3_BDPV12</stp>
        <stp>EURGBp Curncy</stp>
        <stp>LAST_PRICE</stp>
        <stp>[Crispin Spreadsheet.xlsx]OEI!R505C13</stp>
        <tr r="M505" s="1"/>
      </tp>
      <tp>
        <v>0.89166000000000001</v>
        <stp/>
        <stp>##V3_BDPV12</stp>
        <stp>EURGBp Curncy</stp>
        <stp>LAST_PRICE</stp>
        <stp>[Crispin Spreadsheet.xlsx]OEI!R506C13</stp>
        <tr r="M506" s="1"/>
      </tp>
      <tp>
        <v>0.89166000000000001</v>
        <stp/>
        <stp>##V3_BDPV12</stp>
        <stp>EURGBp Curncy</stp>
        <stp>LAST_PRICE</stp>
        <stp>[Crispin Spreadsheet.xlsx]OEI!R507C13</stp>
        <tr r="M507" s="1"/>
      </tp>
      <tp>
        <v>0.89166000000000001</v>
        <stp/>
        <stp>##V3_BDPV12</stp>
        <stp>EURGBp Curncy</stp>
        <stp>LAST_PRICE</stp>
        <stp>[Crispin Spreadsheet.xlsx]OEI!R500C13</stp>
        <tr r="M500" s="1"/>
      </tp>
      <tp>
        <v>0.89166000000000001</v>
        <stp/>
        <stp>##V3_BDPV12</stp>
        <stp>EURGBp Curncy</stp>
        <stp>LAST_PRICE</stp>
        <stp>[Crispin Spreadsheet.xlsx]OEI!R501C13</stp>
        <tr r="M501" s="1"/>
      </tp>
      <tp>
        <v>0.89166000000000001</v>
        <stp/>
        <stp>##V3_BDPV12</stp>
        <stp>EURGBp Curncy</stp>
        <stp>LAST_PRICE</stp>
        <stp>[Crispin Spreadsheet.xlsx]OEI!R502C13</stp>
        <tr r="M502" s="1"/>
      </tp>
      <tp>
        <v>0.89166000000000001</v>
        <stp/>
        <stp>##V3_BDPV12</stp>
        <stp>EURGBp Curncy</stp>
        <stp>LAST_PRICE</stp>
        <stp>[Crispin Spreadsheet.xlsx]OEI!R503C13</stp>
        <tr r="M503" s="1"/>
      </tp>
      <tp>
        <v>0.89166000000000001</v>
        <stp/>
        <stp>##V3_BDPV12</stp>
        <stp>EURGBp Curncy</stp>
        <stp>LAST_PRICE</stp>
        <stp>[Crispin Spreadsheet.xlsx]OEI!R538C13</stp>
        <tr r="M538" s="1"/>
      </tp>
      <tp>
        <v>0.89166000000000001</v>
        <stp/>
        <stp>##V3_BDPV12</stp>
        <stp>EURGBp Curncy</stp>
        <stp>LAST_PRICE</stp>
        <stp>[Crispin Spreadsheet.xlsx]OEI!R539C13</stp>
        <tr r="M539" s="1"/>
      </tp>
      <tp>
        <v>0.89166000000000001</v>
        <stp/>
        <stp>##V3_BDPV12</stp>
        <stp>EURGBp Curncy</stp>
        <stp>LAST_PRICE</stp>
        <stp>[Crispin Spreadsheet.xlsx]OEI!R534C13</stp>
        <tr r="M534" s="1"/>
      </tp>
      <tp>
        <v>0.89166000000000001</v>
        <stp/>
        <stp>##V3_BDPV12</stp>
        <stp>EURGBp Curncy</stp>
        <stp>LAST_PRICE</stp>
        <stp>[Crispin Spreadsheet.xlsx]OEI!R535C13</stp>
        <tr r="M535" s="1"/>
      </tp>
      <tp>
        <v>0.89166000000000001</v>
        <stp/>
        <stp>##V3_BDPV12</stp>
        <stp>EURGBp Curncy</stp>
        <stp>LAST_PRICE</stp>
        <stp>[Crispin Spreadsheet.xlsx]OEI!R536C13</stp>
        <tr r="M536" s="1"/>
      </tp>
      <tp>
        <v>0.89166000000000001</v>
        <stp/>
        <stp>##V3_BDPV12</stp>
        <stp>EURGBp Curncy</stp>
        <stp>LAST_PRICE</stp>
        <stp>[Crispin Spreadsheet.xlsx]OEI!R537C13</stp>
        <tr r="M537" s="1"/>
      </tp>
      <tp>
        <v>0.89166000000000001</v>
        <stp/>
        <stp>##V3_BDPV12</stp>
        <stp>EURGBp Curncy</stp>
        <stp>LAST_PRICE</stp>
        <stp>[Crispin Spreadsheet.xlsx]OEI!R530C13</stp>
        <tr r="M530" s="1"/>
      </tp>
      <tp>
        <v>0.89166000000000001</v>
        <stp/>
        <stp>##V3_BDPV12</stp>
        <stp>EURGBp Curncy</stp>
        <stp>LAST_PRICE</stp>
        <stp>[Crispin Spreadsheet.xlsx]OEI!R531C13</stp>
        <tr r="M531" s="1"/>
      </tp>
      <tp>
        <v>0.89166000000000001</v>
        <stp/>
        <stp>##V3_BDPV12</stp>
        <stp>EURGBp Curncy</stp>
        <stp>LAST_PRICE</stp>
        <stp>[Crispin Spreadsheet.xlsx]OEI!R532C13</stp>
        <tr r="M532" s="1"/>
      </tp>
      <tp>
        <v>0.89166000000000001</v>
        <stp/>
        <stp>##V3_BDPV12</stp>
        <stp>EURGBp Curncy</stp>
        <stp>LAST_PRICE</stp>
        <stp>[Crispin Spreadsheet.xlsx]OEI!R533C13</stp>
        <tr r="M533" s="1"/>
      </tp>
      <tp>
        <v>0.89166000000000001</v>
        <stp/>
        <stp>##V3_BDPV12</stp>
        <stp>EURGBp Curncy</stp>
        <stp>LAST_PRICE</stp>
        <stp>[Crispin Spreadsheet.xlsx]OEI!R528C13</stp>
        <tr r="M528" s="1"/>
      </tp>
      <tp>
        <v>0.89166000000000001</v>
        <stp/>
        <stp>##V3_BDPV12</stp>
        <stp>EURGBp Curncy</stp>
        <stp>LAST_PRICE</stp>
        <stp>[Crispin Spreadsheet.xlsx]OEI!R524C13</stp>
        <tr r="M524" s="1"/>
      </tp>
      <tp>
        <v>0.89166000000000001</v>
        <stp/>
        <stp>##V3_BDPV12</stp>
        <stp>EURGBp Curncy</stp>
        <stp>LAST_PRICE</stp>
        <stp>[Crispin Spreadsheet.xlsx]OEI!R525C13</stp>
        <tr r="M525" s="1"/>
      </tp>
      <tp>
        <v>0.89166000000000001</v>
        <stp/>
        <stp>##V3_BDPV12</stp>
        <stp>EURGBp Curncy</stp>
        <stp>LAST_PRICE</stp>
        <stp>[Crispin Spreadsheet.xlsx]OEI!R526C13</stp>
        <tr r="M526" s="1"/>
      </tp>
      <tp>
        <v>0.89166000000000001</v>
        <stp/>
        <stp>##V3_BDPV12</stp>
        <stp>EURGBp Curncy</stp>
        <stp>LAST_PRICE</stp>
        <stp>[Crispin Spreadsheet.xlsx]OEI!R520C13</stp>
        <tr r="M520" s="1"/>
      </tp>
      <tp>
        <v>0.89166000000000001</v>
        <stp/>
        <stp>##V3_BDPV12</stp>
        <stp>EURGBp Curncy</stp>
        <stp>LAST_PRICE</stp>
        <stp>[Crispin Spreadsheet.xlsx]OEI!R521C13</stp>
        <tr r="M521" s="1"/>
      </tp>
      <tp>
        <v>0.89166000000000001</v>
        <stp/>
        <stp>##V3_BDPV12</stp>
        <stp>EURGBp Curncy</stp>
        <stp>LAST_PRICE</stp>
        <stp>[Crispin Spreadsheet.xlsx]OEI!R522C13</stp>
        <tr r="M522" s="1"/>
      </tp>
      <tp>
        <v>0.89166000000000001</v>
        <stp/>
        <stp>##V3_BDPV12</stp>
        <stp>EURGBp Curncy</stp>
        <stp>LAST_PRICE</stp>
        <stp>[Crispin Spreadsheet.xlsx]OEI!R523C13</stp>
        <tr r="M523" s="1"/>
      </tp>
      <tp>
        <v>0.89166000000000001</v>
        <stp/>
        <stp>##V3_BDPV12</stp>
        <stp>EURGBp Curncy</stp>
        <stp>LAST_PRICE</stp>
        <stp>[Crispin Spreadsheet.xlsx]OEI!R598C13</stp>
        <tr r="M598" s="1"/>
      </tp>
      <tp>
        <v>0.89166000000000001</v>
        <stp/>
        <stp>##V3_BDPV12</stp>
        <stp>EURGBp Curncy</stp>
        <stp>LAST_PRICE</stp>
        <stp>[Crispin Spreadsheet.xlsx]OEI!R599C13</stp>
        <tr r="M599" s="1"/>
      </tp>
      <tp>
        <v>0.89166000000000001</v>
        <stp/>
        <stp>##V3_BDPV12</stp>
        <stp>EURGBp Curncy</stp>
        <stp>LAST_PRICE</stp>
        <stp>[Crispin Spreadsheet.xlsx]OEI!R594C13</stp>
        <tr r="M594" s="1"/>
      </tp>
      <tp>
        <v>0.89166000000000001</v>
        <stp/>
        <stp>##V3_BDPV12</stp>
        <stp>EURGBp Curncy</stp>
        <stp>LAST_PRICE</stp>
        <stp>[Crispin Spreadsheet.xlsx]OEI!R595C13</stp>
        <tr r="M595" s="1"/>
      </tp>
      <tp>
        <v>0.89166000000000001</v>
        <stp/>
        <stp>##V3_BDPV12</stp>
        <stp>EURGBp Curncy</stp>
        <stp>LAST_PRICE</stp>
        <stp>[Crispin Spreadsheet.xlsx]OEI!R596C13</stp>
        <tr r="M596" s="1"/>
      </tp>
      <tp>
        <v>0.89166000000000001</v>
        <stp/>
        <stp>##V3_BDPV12</stp>
        <stp>EURGBp Curncy</stp>
        <stp>LAST_PRICE</stp>
        <stp>[Crispin Spreadsheet.xlsx]OEI!R597C13</stp>
        <tr r="M597" s="1"/>
      </tp>
      <tp>
        <v>0.89166000000000001</v>
        <stp/>
        <stp>##V3_BDPV12</stp>
        <stp>EURGBp Curncy</stp>
        <stp>LAST_PRICE</stp>
        <stp>[Crispin Spreadsheet.xlsx]OEI!R590C13</stp>
        <tr r="M590" s="1"/>
      </tp>
      <tp>
        <v>0.89166000000000001</v>
        <stp/>
        <stp>##V3_BDPV12</stp>
        <stp>EURGBp Curncy</stp>
        <stp>LAST_PRICE</stp>
        <stp>[Crispin Spreadsheet.xlsx]OEI!R591C13</stp>
        <tr r="M591" s="1"/>
      </tp>
      <tp>
        <v>0.89166000000000001</v>
        <stp/>
        <stp>##V3_BDPV12</stp>
        <stp>EURGBp Curncy</stp>
        <stp>LAST_PRICE</stp>
        <stp>[Crispin Spreadsheet.xlsx]OEI!R592C13</stp>
        <tr r="M592" s="1"/>
      </tp>
      <tp>
        <v>0.89166000000000001</v>
        <stp/>
        <stp>##V3_BDPV12</stp>
        <stp>EURGBp Curncy</stp>
        <stp>LAST_PRICE</stp>
        <stp>[Crispin Spreadsheet.xlsx]OEI!R593C13</stp>
        <tr r="M593" s="1"/>
      </tp>
      <tp>
        <v>0.89166000000000001</v>
        <stp/>
        <stp>##V3_BDPV12</stp>
        <stp>EURGBp Curncy</stp>
        <stp>LAST_PRICE</stp>
        <stp>[Crispin Spreadsheet.xlsx]OEI!R588C13</stp>
        <tr r="M588" s="1"/>
      </tp>
      <tp>
        <v>0.89166000000000001</v>
        <stp/>
        <stp>##V3_BDPV12</stp>
        <stp>EURGBp Curncy</stp>
        <stp>LAST_PRICE</stp>
        <stp>[Crispin Spreadsheet.xlsx]OEI!R589C13</stp>
        <tr r="M589" s="1"/>
      </tp>
      <tp>
        <v>0.89166000000000001</v>
        <stp/>
        <stp>##V3_BDPV12</stp>
        <stp>EURGBp Curncy</stp>
        <stp>LAST_PRICE</stp>
        <stp>[Crispin Spreadsheet.xlsx]OEI!R584C13</stp>
        <tr r="M584" s="1"/>
      </tp>
      <tp>
        <v>0.89166000000000001</v>
        <stp/>
        <stp>##V3_BDPV12</stp>
        <stp>EURGBp Curncy</stp>
        <stp>LAST_PRICE</stp>
        <stp>[Crispin Spreadsheet.xlsx]OEI!R586C13</stp>
        <tr r="M586" s="1"/>
      </tp>
      <tp>
        <v>0.89166000000000001</v>
        <stp/>
        <stp>##V3_BDPV12</stp>
        <stp>EURGBp Curncy</stp>
        <stp>LAST_PRICE</stp>
        <stp>[Crispin Spreadsheet.xlsx]OEI!R580C13</stp>
        <tr r="M580" s="1"/>
      </tp>
      <tp>
        <v>0.89166000000000001</v>
        <stp/>
        <stp>##V3_BDPV12</stp>
        <stp>EURGBp Curncy</stp>
        <stp>LAST_PRICE</stp>
        <stp>[Crispin Spreadsheet.xlsx]OEI!R581C13</stp>
        <tr r="M581" s="1"/>
      </tp>
      <tp>
        <v>0.89166000000000001</v>
        <stp/>
        <stp>##V3_BDPV12</stp>
        <stp>EURGBp Curncy</stp>
        <stp>LAST_PRICE</stp>
        <stp>[Crispin Spreadsheet.xlsx]OEI!R582C13</stp>
        <tr r="M582" s="1"/>
      </tp>
      <tp>
        <v>0.89166000000000001</v>
        <stp/>
        <stp>##V3_BDPV12</stp>
        <stp>EURGBp Curncy</stp>
        <stp>LAST_PRICE</stp>
        <stp>[Crispin Spreadsheet.xlsx]OEI!R583C13</stp>
        <tr r="M583" s="1"/>
      </tp>
      <tp>
        <v>0.89166000000000001</v>
        <stp/>
        <stp>##V3_BDPV12</stp>
        <stp>EURGBP Curncy</stp>
        <stp>LAST_PRICE</stp>
        <stp>[Crispin Spreadsheet.xlsx]OEI!R542C13</stp>
        <tr r="M542" s="1"/>
      </tp>
      <tp>
        <v>0.89166000000000001</v>
        <stp/>
        <stp>##V3_BDPV12</stp>
        <stp>EURGBP Curncy</stp>
        <stp>LAST_PRICE</stp>
        <stp>[Crispin Spreadsheet.xlsx]OEI!R543C13</stp>
        <tr r="M543" s="1"/>
      </tp>
      <tp>
        <v>0.89166000000000001</v>
        <stp/>
        <stp>##V3_BDPV12</stp>
        <stp>EURGBP Curncy</stp>
        <stp>LAST_PRICE</stp>
        <stp>[Crispin Spreadsheet.xlsx]OEI!R568C13</stp>
        <tr r="M568" s="1"/>
      </tp>
      <tp>
        <v>0.89166000000000001</v>
        <stp/>
        <stp>##V3_BDPV12</stp>
        <stp>EURGBP Curncy</stp>
        <stp>LAST_PRICE</stp>
        <stp>[Crispin Spreadsheet.xlsx]OEI!R518C13</stp>
        <tr r="M518" s="1"/>
      </tp>
      <tp>
        <v>0.89166000000000001</v>
        <stp/>
        <stp>##V3_BDPV12</stp>
        <stp>EURGBP Curncy</stp>
        <stp>LAST_PRICE</stp>
        <stp>[Crispin Spreadsheet.xlsx]OEI!R529C13</stp>
        <tr r="M529" s="1"/>
      </tp>
      <tp>
        <v>0.89166000000000001</v>
        <stp/>
        <stp>##V3_BDPV12</stp>
        <stp>EURGBP Curncy</stp>
        <stp>LAST_PRICE</stp>
        <stp>[Crispin Spreadsheet.xlsx]OEI!R527C13</stp>
        <tr r="M527" s="1"/>
      </tp>
      <tp>
        <v>0.89166000000000001</v>
        <stp/>
        <stp>##V3_BDPV12</stp>
        <stp>EURGBP Curncy</stp>
        <stp>LAST_PRICE</stp>
        <stp>[Crispin Spreadsheet.xlsx]OEI!R585C13</stp>
        <tr r="M585" s="1"/>
      </tp>
      <tp>
        <v>0.89166000000000001</v>
        <stp/>
        <stp>##V3_BDPV12</stp>
        <stp>EURGBP Curncy</stp>
        <stp>LAST_PRICE</stp>
        <stp>[Crispin Spreadsheet.xlsx]OEI!R587C13</stp>
        <tr r="M587" s="1"/>
      </tp>
      <tp>
        <v>0.89166000000000001</v>
        <stp/>
        <stp>##V3_BDPV12</stp>
        <stp>EURGBp Curncy</stp>
        <stp>LAST_PRICE</stp>
        <stp>[Crispin Spreadsheet.xlsx]OEI!R640C13</stp>
        <tr r="M640" s="1"/>
      </tp>
      <tp>
        <v>0.89166000000000001</v>
        <stp/>
        <stp>##V3_BDPV12</stp>
        <stp>EURGBp Curncy</stp>
        <stp>LAST_PRICE</stp>
        <stp>[Crispin Spreadsheet.xlsx]OEI!R618C13</stp>
        <tr r="M618" s="1"/>
      </tp>
      <tp>
        <v>0.89166000000000001</v>
        <stp/>
        <stp>##V3_BDPV12</stp>
        <stp>EURGBp Curncy</stp>
        <stp>LAST_PRICE</stp>
        <stp>[Crispin Spreadsheet.xlsx]OEI!R619C13</stp>
        <tr r="M619" s="1"/>
      </tp>
      <tp>
        <v>0.89166000000000001</v>
        <stp/>
        <stp>##V3_BDPV12</stp>
        <stp>EURGBp Curncy</stp>
        <stp>LAST_PRICE</stp>
        <stp>[Crispin Spreadsheet.xlsx]OEI!R614C13</stp>
        <tr r="M614" s="1"/>
      </tp>
      <tp>
        <v>0.89166000000000001</v>
        <stp/>
        <stp>##V3_BDPV12</stp>
        <stp>EURGBp Curncy</stp>
        <stp>LAST_PRICE</stp>
        <stp>[Crispin Spreadsheet.xlsx]OEI!R615C13</stp>
        <tr r="M615" s="1"/>
      </tp>
      <tp>
        <v>0.89166000000000001</v>
        <stp/>
        <stp>##V3_BDPV12</stp>
        <stp>EURGBp Curncy</stp>
        <stp>LAST_PRICE</stp>
        <stp>[Crispin Spreadsheet.xlsx]OEI!R616C13</stp>
        <tr r="M616" s="1"/>
      </tp>
      <tp>
        <v>0.89166000000000001</v>
        <stp/>
        <stp>##V3_BDPV12</stp>
        <stp>EURGBp Curncy</stp>
        <stp>LAST_PRICE</stp>
        <stp>[Crispin Spreadsheet.xlsx]OEI!R617C13</stp>
        <tr r="M617" s="1"/>
      </tp>
      <tp>
        <v>0.89166000000000001</v>
        <stp/>
        <stp>##V3_BDPV12</stp>
        <stp>EURGBp Curncy</stp>
        <stp>LAST_PRICE</stp>
        <stp>[Crispin Spreadsheet.xlsx]OEI!R611C13</stp>
        <tr r="M611" s="1"/>
      </tp>
      <tp>
        <v>0.89166000000000001</v>
        <stp/>
        <stp>##V3_BDPV12</stp>
        <stp>EURGBp Curncy</stp>
        <stp>LAST_PRICE</stp>
        <stp>[Crispin Spreadsheet.xlsx]OEI!R612C13</stp>
        <tr r="M612" s="1"/>
      </tp>
      <tp>
        <v>0.89166000000000001</v>
        <stp/>
        <stp>##V3_BDPV12</stp>
        <stp>EURGBp Curncy</stp>
        <stp>LAST_PRICE</stp>
        <stp>[Crispin Spreadsheet.xlsx]OEI!R613C13</stp>
        <tr r="M613" s="1"/>
      </tp>
      <tp>
        <v>0.89166000000000001</v>
        <stp/>
        <stp>##V3_BDPV12</stp>
        <stp>EURGBp Curncy</stp>
        <stp>LAST_PRICE</stp>
        <stp>[Crispin Spreadsheet.xlsx]OEI!R608C13</stp>
        <tr r="M608" s="1"/>
      </tp>
      <tp>
        <v>0.89166000000000001</v>
        <stp/>
        <stp>##V3_BDPV12</stp>
        <stp>EURGBp Curncy</stp>
        <stp>LAST_PRICE</stp>
        <stp>[Crispin Spreadsheet.xlsx]OEI!R609C13</stp>
        <tr r="M609" s="1"/>
      </tp>
      <tp>
        <v>0.89166000000000001</v>
        <stp/>
        <stp>##V3_BDPV12</stp>
        <stp>EURGBp Curncy</stp>
        <stp>LAST_PRICE</stp>
        <stp>[Crispin Spreadsheet.xlsx]OEI!R605C13</stp>
        <tr r="M605" s="1"/>
      </tp>
      <tp>
        <v>0.89166000000000001</v>
        <stp/>
        <stp>##V3_BDPV12</stp>
        <stp>EURGBp Curncy</stp>
        <stp>LAST_PRICE</stp>
        <stp>[Crispin Spreadsheet.xlsx]OEI!R606C13</stp>
        <tr r="M606" s="1"/>
      </tp>
      <tp>
        <v>0.89166000000000001</v>
        <stp/>
        <stp>##V3_BDPV12</stp>
        <stp>EURGBp Curncy</stp>
        <stp>LAST_PRICE</stp>
        <stp>[Crispin Spreadsheet.xlsx]OEI!R607C13</stp>
        <tr r="M607" s="1"/>
      </tp>
      <tp>
        <v>0.89166000000000001</v>
        <stp/>
        <stp>##V3_BDPV12</stp>
        <stp>EURGBp Curncy</stp>
        <stp>LAST_PRICE</stp>
        <stp>[Crispin Spreadsheet.xlsx]OEI!R600C13</stp>
        <tr r="M600" s="1"/>
      </tp>
      <tp>
        <v>0.89166000000000001</v>
        <stp/>
        <stp>##V3_BDPV12</stp>
        <stp>EURGBp Curncy</stp>
        <stp>LAST_PRICE</stp>
        <stp>[Crispin Spreadsheet.xlsx]OEI!R603C13</stp>
        <tr r="M603" s="1"/>
      </tp>
      <tp>
        <v>0.89166000000000001</v>
        <stp/>
        <stp>##V3_BDPV12</stp>
        <stp>EURGBp Curncy</stp>
        <stp>LAST_PRICE</stp>
        <stp>[Crispin Spreadsheet.xlsx]OEI!R638C13</stp>
        <tr r="M638" s="1"/>
      </tp>
      <tp>
        <v>0.89166000000000001</v>
        <stp/>
        <stp>##V3_BDPV12</stp>
        <stp>EURGBp Curncy</stp>
        <stp>LAST_PRICE</stp>
        <stp>[Crispin Spreadsheet.xlsx]OEI!R639C13</stp>
        <tr r="M639" s="1"/>
      </tp>
      <tp>
        <v>0.89166000000000001</v>
        <stp/>
        <stp>##V3_BDPV12</stp>
        <stp>EURGBp Curncy</stp>
        <stp>LAST_PRICE</stp>
        <stp>[Crispin Spreadsheet.xlsx]OEI!R634C13</stp>
        <tr r="M634" s="1"/>
      </tp>
      <tp>
        <v>0.89166000000000001</v>
        <stp/>
        <stp>##V3_BDPV12</stp>
        <stp>EURGBp Curncy</stp>
        <stp>LAST_PRICE</stp>
        <stp>[Crispin Spreadsheet.xlsx]OEI!R635C13</stp>
        <tr r="M635" s="1"/>
      </tp>
      <tp>
        <v>0.89166000000000001</v>
        <stp/>
        <stp>##V3_BDPV12</stp>
        <stp>EURGBp Curncy</stp>
        <stp>LAST_PRICE</stp>
        <stp>[Crispin Spreadsheet.xlsx]OEI!R636C13</stp>
        <tr r="M636" s="1"/>
      </tp>
      <tp>
        <v>0.89166000000000001</v>
        <stp/>
        <stp>##V3_BDPV12</stp>
        <stp>EURGBp Curncy</stp>
        <stp>LAST_PRICE</stp>
        <stp>[Crispin Spreadsheet.xlsx]OEI!R637C13</stp>
        <tr r="M637" s="1"/>
      </tp>
      <tp>
        <v>0.89166000000000001</v>
        <stp/>
        <stp>##V3_BDPV12</stp>
        <stp>EURGBp Curncy</stp>
        <stp>LAST_PRICE</stp>
        <stp>[Crispin Spreadsheet.xlsx]OEI!R630C13</stp>
        <tr r="M630" s="1"/>
      </tp>
      <tp>
        <v>0.89166000000000001</v>
        <stp/>
        <stp>##V3_BDPV12</stp>
        <stp>EURGBp Curncy</stp>
        <stp>LAST_PRICE</stp>
        <stp>[Crispin Spreadsheet.xlsx]OEI!R631C13</stp>
        <tr r="M631" s="1"/>
      </tp>
      <tp>
        <v>0.89166000000000001</v>
        <stp/>
        <stp>##V3_BDPV12</stp>
        <stp>EURGBp Curncy</stp>
        <stp>LAST_PRICE</stp>
        <stp>[Crispin Spreadsheet.xlsx]OEI!R632C13</stp>
        <tr r="M632" s="1"/>
      </tp>
      <tp>
        <v>0.89166000000000001</v>
        <stp/>
        <stp>##V3_BDPV12</stp>
        <stp>EURGBp Curncy</stp>
        <stp>LAST_PRICE</stp>
        <stp>[Crispin Spreadsheet.xlsx]OEI!R633C13</stp>
        <tr r="M633" s="1"/>
      </tp>
      <tp>
        <v>0.89166000000000001</v>
        <stp/>
        <stp>##V3_BDPV12</stp>
        <stp>EURGBp Curncy</stp>
        <stp>LAST_PRICE</stp>
        <stp>[Crispin Spreadsheet.xlsx]OEI!R628C13</stp>
        <tr r="M628" s="1"/>
      </tp>
      <tp>
        <v>0.89166000000000001</v>
        <stp/>
        <stp>##V3_BDPV12</stp>
        <stp>EURGBp Curncy</stp>
        <stp>LAST_PRICE</stp>
        <stp>[Crispin Spreadsheet.xlsx]OEI!R629C13</stp>
        <tr r="M629" s="1"/>
      </tp>
      <tp>
        <v>0.89166000000000001</v>
        <stp/>
        <stp>##V3_BDPV12</stp>
        <stp>EURGBp Curncy</stp>
        <stp>LAST_PRICE</stp>
        <stp>[Crispin Spreadsheet.xlsx]OEI!R624C13</stp>
        <tr r="M624" s="1"/>
      </tp>
      <tp>
        <v>0.89166000000000001</v>
        <stp/>
        <stp>##V3_BDPV12</stp>
        <stp>EURGBp Curncy</stp>
        <stp>LAST_PRICE</stp>
        <stp>[Crispin Spreadsheet.xlsx]OEI!R625C13</stp>
        <tr r="M625" s="1"/>
      </tp>
      <tp>
        <v>0.89166000000000001</v>
        <stp/>
        <stp>##V3_BDPV12</stp>
        <stp>EURGBp Curncy</stp>
        <stp>LAST_PRICE</stp>
        <stp>[Crispin Spreadsheet.xlsx]OEI!R626C13</stp>
        <tr r="M626" s="1"/>
      </tp>
      <tp>
        <v>0.89166000000000001</v>
        <stp/>
        <stp>##V3_BDPV12</stp>
        <stp>EURGBp Curncy</stp>
        <stp>LAST_PRICE</stp>
        <stp>[Crispin Spreadsheet.xlsx]OEI!R627C13</stp>
        <tr r="M627" s="1"/>
      </tp>
      <tp>
        <v>0.89166000000000001</v>
        <stp/>
        <stp>##V3_BDPV12</stp>
        <stp>EURGBp Curncy</stp>
        <stp>LAST_PRICE</stp>
        <stp>[Crispin Spreadsheet.xlsx]OEI!R620C13</stp>
        <tr r="M620" s="1"/>
      </tp>
      <tp>
        <v>0.89166000000000001</v>
        <stp/>
        <stp>##V3_BDPV12</stp>
        <stp>EURGBp Curncy</stp>
        <stp>LAST_PRICE</stp>
        <stp>[Crispin Spreadsheet.xlsx]OEI!R621C13</stp>
        <tr r="M621" s="1"/>
      </tp>
      <tp>
        <v>0.89166000000000001</v>
        <stp/>
        <stp>##V3_BDPV12</stp>
        <stp>EURGBp Curncy</stp>
        <stp>LAST_PRICE</stp>
        <stp>[Crispin Spreadsheet.xlsx]OEI!R623C13</stp>
        <tr r="M623" s="1"/>
      </tp>
      <tp>
        <v>0.89166000000000001</v>
        <stp/>
        <stp>##V3_BDPV12</stp>
        <stp>EURGBP Curncy</stp>
        <stp>LAST_PRICE</stp>
        <stp>[Crispin Spreadsheet.xlsx]OEI!R354C13</stp>
        <tr r="M354" s="1"/>
      </tp>
      <tp>
        <v>0.89166000000000001</v>
        <stp/>
        <stp>##V3_BDPV12</stp>
        <stp>EURGBP Curncy</stp>
        <stp>LAST_PRICE</stp>
        <stp>[Crispin Spreadsheet.xlsx]OEI!R855C13</stp>
        <tr r="M855" s="1"/>
      </tp>
      <tp>
        <v>0.89166000000000001</v>
        <stp/>
        <stp>##V3_BDPV12</stp>
        <stp>EURGBP Curncy</stp>
        <stp>LAST_PRICE</stp>
        <stp>[Crispin Spreadsheet.xlsx]OEI!R850C13</stp>
        <tr r="M850" s="1"/>
      </tp>
      <tp>
        <v>0.89166000000000001</v>
        <stp/>
        <stp>##V3_BDPV12</stp>
        <stp>EURGBP Curncy</stp>
        <stp>LAST_PRICE</stp>
        <stp>[Crispin Spreadsheet.xlsx]OEI!R852C13</stp>
        <tr r="M852" s="1"/>
      </tp>
      <tp>
        <v>0.89166000000000001</v>
        <stp/>
        <stp>##V3_BDPV12</stp>
        <stp>EURGBP Curncy</stp>
        <stp>LAST_PRICE</stp>
        <stp>[Crispin Spreadsheet.xlsx]OEI!R844C13</stp>
        <tr r="M844" s="1"/>
      </tp>
      <tp>
        <v>0.89166000000000001</v>
        <stp/>
        <stp>##V3_BDPV12</stp>
        <stp>EURGBP Curncy</stp>
        <stp>LAST_PRICE</stp>
        <stp>[Crispin Spreadsheet.xlsx]OEI!R845C13</stp>
        <tr r="M845" s="1"/>
      </tp>
      <tp>
        <v>0.89166000000000001</v>
        <stp/>
        <stp>##V3_BDPV12</stp>
        <stp>EURGBP Curncy</stp>
        <stp>LAST_PRICE</stp>
        <stp>[Crispin Spreadsheet.xlsx]OEI!R846C13</stp>
        <tr r="M846" s="1"/>
      </tp>
      <tp>
        <v>0.89166000000000001</v>
        <stp/>
        <stp>##V3_BDPV12</stp>
        <stp>EURGBP Curncy</stp>
        <stp>LAST_PRICE</stp>
        <stp>[Crispin Spreadsheet.xlsx]OEI!R865C13</stp>
        <tr r="M865" s="1"/>
      </tp>
      <tp>
        <v>0.89166000000000001</v>
        <stp/>
        <stp>##V3_BDPV12</stp>
        <stp>EURGBP Curncy</stp>
        <stp>LAST_PRICE</stp>
        <stp>[Crispin Spreadsheet.xlsx]OEI!R823C13</stp>
        <tr r="M823" s="1"/>
      </tp>
      <tp>
        <v>125.25</v>
        <stp/>
        <stp>##V3_BDPV12</stp>
        <stp>BT/A LN Equity</stp>
        <stp>PX_YEST_CLOSE</stp>
        <stp>[Crispin Spreadsheet.xlsx]SWAN!R85C6</stp>
        <tr r="F85" s="3"/>
      </tp>
      <tp>
        <v>0.75039999999999996</v>
        <stp/>
        <stp>##V3_BDPV12</stp>
        <stp>USDGBP Curncy</stp>
        <stp>LAST_PRICE</stp>
        <stp>[Crispin Spreadsheet.xlsx]OEI!R878C13</stp>
        <tr r="M878" s="1"/>
      </tp>
      <tp>
        <v>0.75039999999999996</v>
        <stp/>
        <stp>##V3_BDPV12</stp>
        <stp>USDGBP Curncy</stp>
        <stp>LAST_PRICE</stp>
        <stp>[Crispin Spreadsheet.xlsx]OEI!R879C13</stp>
        <tr r="M879" s="1"/>
      </tp>
      <tp>
        <v>0.75039999999999996</v>
        <stp/>
        <stp>##V3_BDPV12</stp>
        <stp>USDGBP Curncy</stp>
        <stp>LAST_PRICE</stp>
        <stp>[Crispin Spreadsheet.xlsx]OEI!R884C13</stp>
        <tr r="M884" s="1"/>
      </tp>
      <tp t="s">
        <v>GBp</v>
        <stp/>
        <stp>##V3_BDPV12</stp>
        <stp>AVST LN Equity</stp>
        <stp>CRNCY</stp>
        <stp>[Crispin Spreadsheet.xlsx]OEI!R458C4</stp>
        <tr r="D458" s="1"/>
      </tp>
      <tp>
        <v>2828</v>
        <stp/>
        <stp>##V3_BDPV12</stp>
        <stp>8001 JT Equity</stp>
        <stp>PX_YEST_CLOSE</stp>
        <stp>[Crispin Spreadsheet.xlsx]SWAN!R50C6</stp>
        <tr r="F50" s="3"/>
      </tp>
      <tp>
        <v>27.58</v>
        <stp/>
        <stp>##V3_BDPV12</stp>
        <stp>BOSS GY Equity</stp>
        <stp>PX_YEST_CLOSE</stp>
        <stp>[Crispin Spreadsheet.xlsx]OEI!R171C6</stp>
        <tr r="F171" s="1"/>
      </tp>
      <tp>
        <v>9.5500000000000007</v>
        <stp/>
        <stp>##V3_BDPV12</stp>
        <stp>FCCN LN Equity</stp>
        <stp>PX_YEST_CLOSE</stp>
        <stp>[Crispin Spreadsheet.xlsx]OEI!R506C6</stp>
        <tr r="F506" s="1"/>
      </tp>
      <tp>
        <v>10</v>
        <stp/>
        <stp>##V3_BDPV12</stp>
        <stp>CDZI US Equity</stp>
        <stp>PX_YEST_CLOSE</stp>
        <stp>[Crispin Spreadsheet.xlsx]OEI!R672C6</stp>
        <tr r="F672" s="1"/>
      </tp>
      <tp t="s">
        <v>GBp</v>
        <stp/>
        <stp>##V3_BDPV12</stp>
        <stp>RDSB LN Equity</stp>
        <stp>CRNCY</stp>
        <stp>[Crispin Spreadsheet.xlsx]OEI!R598C4</stp>
        <tr r="D598" s="1"/>
      </tp>
      <tp t="s">
        <v>GBp</v>
        <stp/>
        <stp>##V3_BDPV12</stp>
        <stp>MCRO LN Equity</stp>
        <stp>CRNCY</stp>
        <stp>[Crispin Spreadsheet.xlsx]OEI!R559C4</stp>
        <tr r="D559" s="1"/>
      </tp>
      <tp t="s">
        <v>USD</v>
        <stp/>
        <stp>##V3_BDPV12</stp>
        <stp>PTON US Equity</stp>
        <stp>CRNCY</stp>
        <stp>[Crispin Spreadsheet.xlsx]OEI!R769C4</stp>
        <tr r="D769" s="1"/>
      </tp>
      <tp>
        <v>71.3</v>
        <stp/>
        <stp>##V3_BDPV12</stp>
        <stp>KSP ID Equity</stp>
        <stp>LAST_PRICE</stp>
        <stp>[Crispin Spreadsheet.xlsx]SWAN!R40C7</stp>
        <tr r="G40" s="3"/>
      </tp>
      <tp>
        <v>90.8</v>
        <stp/>
        <stp>##V3_BDPV12</stp>
        <stp>SNE US Equity</stp>
        <stp>LAST_PRICE</stp>
        <stp>[Crispin Spreadsheet.xlsx]OPUS!R78C7</stp>
        <tr r="G78" s="6"/>
      </tp>
      <tp>
        <v>247.5</v>
        <stp/>
        <stp>##V3_BDPV12</stp>
        <stp>SPT LN Equity</stp>
        <stp>LAST_PRICE</stp>
        <stp>[Crispin Spreadsheet.xlsx]FDXC!R59C7</stp>
        <tr r="G59" s="8"/>
      </tp>
      <tp>
        <v>383</v>
        <stp/>
        <stp>##V3_BDPV12</stp>
        <stp>388 HK Equity</stp>
        <stp>LAST_PRICE</stp>
        <stp>[Crispin Spreadsheet.xlsx]OEI!R216C7</stp>
        <tr r="G216" s="1"/>
      </tp>
      <tp>
        <v>18.164999999999999</v>
        <stp/>
        <stp>##V3_BDPV12</stp>
        <stp>FORTUM FH Equity</stp>
        <stp>PX_YEST_CLOSE</stp>
        <stp>[Crispin Spreadsheet.xlsx]OEI!R73C6</stp>
        <tr r="F73" s="1"/>
      </tp>
      <tp>
        <v>242.7</v>
        <stp/>
        <stp>##V3_BDPV12</stp>
        <stp>MUV2 GY Equity</stp>
        <stp>PX_YEST_CLOSE</stp>
        <stp>[Crispin Spreadsheet.xlsx]OEI!R175C6</stp>
        <tr r="F175" s="1"/>
      </tp>
      <tp t="s">
        <v>USD</v>
        <stp/>
        <stp>##V3_BDPV12</stp>
        <stp>VALPQ US Equity</stp>
        <stp>CRNCY</stp>
        <stp>[Crispin Spreadsheet.xlsx]OEI!R698C4</stp>
        <tr r="D698" s="1"/>
      </tp>
      <tp t="s">
        <v>USD</v>
        <stp/>
        <stp>##V3_BDPV12</stp>
        <stp>EBAY US Equity</stp>
        <stp>CRNCY</stp>
        <stp>[Crispin Spreadsheet.xlsx]OEI!R696C4</stp>
        <tr r="D696" s="1"/>
      </tp>
      <tp>
        <v>6.55</v>
        <stp/>
        <stp>##V3_BDPV12</stp>
        <stp>NODL NO Equity</stp>
        <stp>PX_YEST_CLOSE</stp>
        <stp>[Crispin Spreadsheet.xlsx]OEI!R341C6</stp>
        <tr r="F341" s="1"/>
      </tp>
      <tp>
        <v>628.6</v>
        <stp/>
        <stp>##V3_BDPV12</stp>
        <stp>HWDN LN Equity</stp>
        <stp>PX_YEST_CLOSE</stp>
        <stp>[Crispin Spreadsheet.xlsx]OEI!R520C6</stp>
        <tr r="F520" s="1"/>
      </tp>
      <tp>
        <v>211.6</v>
        <stp/>
        <stp>##V3_BDPV12</stp>
        <stp>GLEN LN Equity</stp>
        <stp>PX_YEST_CLOSE</stp>
        <stp>[Crispin Spreadsheet.xlsx]OEI!R511C6</stp>
        <tr r="F511" s="1"/>
      </tp>
      <tp>
        <v>9.1</v>
        <stp/>
        <stp>##V3_BDPV12</stp>
        <stp>BDRILL NO Equity</stp>
        <stp>PX_YEST_CLOSE</stp>
        <stp>[Crispin Spreadsheet.xlsx]OEI!R335C6</stp>
        <tr r="F335" s="1"/>
      </tp>
      <tp t="s">
        <v>USD</v>
        <stp/>
        <stp>##V3_BDPV12</stp>
        <stp>QCOM US Equity</stp>
        <stp>CRNCY</stp>
        <stp>[Crispin Spreadsheet.xlsx]OEI!R778C4</stp>
        <tr r="D778" s="1"/>
      </tp>
      <tp t="s">
        <v>USD</v>
        <stp/>
        <stp>##V3_BDPV12</stp>
        <stp>NTCO US Equity</stp>
        <stp>CRNCY</stp>
        <stp>[Crispin Spreadsheet.xlsx]OEI!R754C4</stp>
        <tr r="D754" s="1"/>
      </tp>
      <tp t="s">
        <v>GBp</v>
        <stp/>
        <stp>##V3_BDPV12</stp>
        <stp>MTRO LN Equity</stp>
        <stp>CRNCY</stp>
        <stp>[Crispin Spreadsheet.xlsx]OEI!R558C4</stp>
        <tr r="D558" s="1"/>
      </tp>
      <tp>
        <v>8.2759999999999998</v>
        <stp/>
        <stp>##V3_BDPV12</stp>
        <stp>SESG FP Equity</stp>
        <stp>PX_YEST_CLOSE</stp>
        <stp>[Crispin Spreadsheet.xlsx]OEI!R129C6</stp>
        <tr r="F129" s="1"/>
      </tp>
      <tp>
        <v>1</v>
        <stp/>
        <stp>##V3_BDPV12</stp>
        <stp>EURGBp Curncy</stp>
        <stp>QUOTE_FACTOR</stp>
        <stp>[Crispin Spreadsheet.xlsx]SWAN!R88C12</stp>
        <tr r="L88" s="3"/>
      </tp>
      <tp>
        <v>1</v>
        <stp/>
        <stp>##V3_BDPV12</stp>
        <stp>EURGBp Curncy</stp>
        <stp>QUOTE_FACTOR</stp>
        <stp>[Crispin Spreadsheet.xlsx]SWAN!R89C12</stp>
        <tr r="L89" s="3"/>
      </tp>
      <tp>
        <v>1</v>
        <stp/>
        <stp>##V3_BDPV12</stp>
        <stp>EURGBp Curncy</stp>
        <stp>QUOTE_FACTOR</stp>
        <stp>[Crispin Spreadsheet.xlsx]SWAN!R84C12</stp>
        <tr r="L84" s="3"/>
      </tp>
      <tp>
        <v>1</v>
        <stp/>
        <stp>##V3_BDPV12</stp>
        <stp>EURGBp Curncy</stp>
        <stp>QUOTE_FACTOR</stp>
        <stp>[Crispin Spreadsheet.xlsx]SWAN!R85C12</stp>
        <tr r="L85" s="3"/>
      </tp>
      <tp>
        <v>1</v>
        <stp/>
        <stp>##V3_BDPV12</stp>
        <stp>EURGBp Curncy</stp>
        <stp>QUOTE_FACTOR</stp>
        <stp>[Crispin Spreadsheet.xlsx]SWAN!R87C12</stp>
        <tr r="L87" s="3"/>
      </tp>
      <tp>
        <v>1</v>
        <stp/>
        <stp>##V3_BDPV12</stp>
        <stp>EURGBp Curncy</stp>
        <stp>QUOTE_FACTOR</stp>
        <stp>[Crispin Spreadsheet.xlsx]SWAN!R80C12</stp>
        <tr r="L80" s="3"/>
      </tp>
      <tp>
        <v>1</v>
        <stp/>
        <stp>##V3_BDPV12</stp>
        <stp>EURGBp Curncy</stp>
        <stp>QUOTE_FACTOR</stp>
        <stp>[Crispin Spreadsheet.xlsx]SWAN!R81C12</stp>
        <tr r="L81" s="3"/>
      </tp>
      <tp>
        <v>1</v>
        <stp/>
        <stp>##V3_BDPV12</stp>
        <stp>EURGBp Curncy</stp>
        <stp>QUOTE_FACTOR</stp>
        <stp>[Crispin Spreadsheet.xlsx]SWAN!R82C12</stp>
        <tr r="L82" s="3"/>
      </tp>
      <tp>
        <v>1</v>
        <stp/>
        <stp>##V3_BDPV12</stp>
        <stp>EURGBp Curncy</stp>
        <stp>QUOTE_FACTOR</stp>
        <stp>[Crispin Spreadsheet.xlsx]SWAN!R83C12</stp>
        <tr r="L83" s="3"/>
      </tp>
      <tp>
        <v>1</v>
        <stp/>
        <stp>##V3_BDPV12</stp>
        <stp>EURGBp Curncy</stp>
        <stp>QUOTE_FACTOR</stp>
        <stp>[Crispin Spreadsheet.xlsx]SWAN!R98C12</stp>
        <tr r="L98" s="3"/>
      </tp>
      <tp>
        <v>1</v>
        <stp/>
        <stp>##V3_BDPV12</stp>
        <stp>EURGBp Curncy</stp>
        <stp>QUOTE_FACTOR</stp>
        <stp>[Crispin Spreadsheet.xlsx]SWAN!R99C12</stp>
        <tr r="L99" s="3"/>
      </tp>
      <tp>
        <v>1</v>
        <stp/>
        <stp>##V3_BDPV12</stp>
        <stp>EURGBp Curncy</stp>
        <stp>QUOTE_FACTOR</stp>
        <stp>[Crispin Spreadsheet.xlsx]SWAN!R94C12</stp>
        <tr r="L94" s="3"/>
      </tp>
      <tp>
        <v>1</v>
        <stp/>
        <stp>##V3_BDPV12</stp>
        <stp>EURGBp Curncy</stp>
        <stp>QUOTE_FACTOR</stp>
        <stp>[Crispin Spreadsheet.xlsx]SWAN!R95C12</stp>
        <tr r="L95" s="3"/>
      </tp>
      <tp>
        <v>1</v>
        <stp/>
        <stp>##V3_BDPV12</stp>
        <stp>EURGBp Curncy</stp>
        <stp>QUOTE_FACTOR</stp>
        <stp>[Crispin Spreadsheet.xlsx]SWAN!R96C12</stp>
        <tr r="L96" s="3"/>
      </tp>
      <tp>
        <v>1</v>
        <stp/>
        <stp>##V3_BDPV12</stp>
        <stp>EURGBp Curncy</stp>
        <stp>QUOTE_FACTOR</stp>
        <stp>[Crispin Spreadsheet.xlsx]SWAN!R97C12</stp>
        <tr r="L97" s="3"/>
      </tp>
      <tp>
        <v>1</v>
        <stp/>
        <stp>##V3_BDPV12</stp>
        <stp>EURGBp Curncy</stp>
        <stp>QUOTE_FACTOR</stp>
        <stp>[Crispin Spreadsheet.xlsx]SWAN!R90C12</stp>
        <tr r="L90" s="3"/>
      </tp>
      <tp>
        <v>1</v>
        <stp/>
        <stp>##V3_BDPV12</stp>
        <stp>EURGBp Curncy</stp>
        <stp>QUOTE_FACTOR</stp>
        <stp>[Crispin Spreadsheet.xlsx]SWAN!R91C12</stp>
        <tr r="L91" s="3"/>
      </tp>
      <tp>
        <v>1</v>
        <stp/>
        <stp>##V3_BDPV12</stp>
        <stp>EURGBp Curncy</stp>
        <stp>QUOTE_FACTOR</stp>
        <stp>[Crispin Spreadsheet.xlsx]SWAN!R92C12</stp>
        <tr r="L92" s="3"/>
      </tp>
      <tp>
        <v>1</v>
        <stp/>
        <stp>##V3_BDPV12</stp>
        <stp>EURGBp Curncy</stp>
        <stp>QUOTE_FACTOR</stp>
        <stp>[Crispin Spreadsheet.xlsx]SWAN!R93C12</stp>
        <tr r="L93" s="3"/>
      </tp>
      <tp>
        <v>29.48</v>
        <stp/>
        <stp>##V3_BDPV12</stp>
        <stp>FOXA US Equity</stp>
        <stp>PX_YEST_CLOSE</stp>
        <stp>[Crispin Spreadsheet.xlsx]OEI!R711C6</stp>
        <tr r="F711" s="1"/>
      </tp>
      <tp>
        <v>88.1</v>
        <stp/>
        <stp>##V3_BDPV12</stp>
        <stp>SUBC NO Equity</stp>
        <stp>PX_YEST_CLOSE</stp>
        <stp>[Crispin Spreadsheet.xlsx]OEI!R347C6</stp>
        <tr r="F347" s="1"/>
      </tp>
      <tp>
        <v>104.15</v>
        <stp/>
        <stp>##V3_BDPV12</stp>
        <stp>ERICB SS Equity</stp>
        <stp>LAST_PRICE</stp>
        <stp>[Crispin Spreadsheet.xlsx]OPUS!R45C7</stp>
        <tr r="G45" s="6"/>
      </tp>
      <tp>
        <v>115.986</v>
        <stp/>
        <stp>##V3_BDPV12</stp>
        <stp>GB00BZB26Y51 Govt</stp>
        <stp>PX_YEST_CLOSE</stp>
        <stp>[Crispin Spreadsheet.xlsx]SWAN!R168C6</stp>
        <tr r="F168" s="3"/>
      </tp>
      <tp t="s">
        <v>EUR</v>
        <stp/>
        <stp>##V3_BDPV12</stp>
        <stp>STA Index</stp>
        <stp>CRNCY</stp>
        <stp>[Crispin Spreadsheet.xlsx]OEI!R237C4</stp>
        <tr r="D237" s="1"/>
      </tp>
      <tp t="s">
        <v>USD</v>
        <stp/>
        <stp>##V3_BDPV12</stp>
        <stp>SPA Index</stp>
        <stp>CRNCY</stp>
        <stp>[Crispin Spreadsheet.xlsx]OEI!R643C4</stp>
        <tr r="D643" s="1"/>
      </tp>
      <tp>
        <v>13.93</v>
        <stp/>
        <stp>##V3_BDPV12</stp>
        <stp>TRQ CN Equity</stp>
        <stp>LAST_PRICE</stp>
        <stp>[Crispin Spreadsheet.xlsx]SWAN!R20C7</stp>
        <tr r="G20" s="3"/>
      </tp>
      <tp>
        <v>29.59</v>
        <stp/>
        <stp>##V3_BDPV12</stp>
        <stp>ABX CN Equity</stp>
        <stp>LAST_PRICE</stp>
        <stp>[Crispin Spreadsheet.xlsx]SWAN!R19C7</stp>
        <tr r="G19" s="3"/>
      </tp>
      <tp>
        <v>57</v>
        <stp/>
        <stp>##V3_BDPV12</stp>
        <stp>JSE LN Equity</stp>
        <stp>LAST_PRICE</stp>
        <stp>[Crispin Spreadsheet.xlsx]OPUS!R59C7</stp>
        <tr r="G59" s="6"/>
      </tp>
      <tp>
        <v>6.94</v>
        <stp/>
        <stp>##V3_BDPV12</stp>
        <stp>EURN BB Equity</stp>
        <stp>LAST_PRICE</stp>
        <stp>[Crispin Spreadsheet.xlsx]SWAN!R11C7</stp>
        <tr r="G11" s="3"/>
      </tp>
      <tp>
        <v>30</v>
        <stp/>
        <stp>##V3_BDPV12</stp>
        <stp>TUNG LN Equity</stp>
        <stp>LAST_PRICE</stp>
        <stp>[Crispin Spreadsheet.xlsx]ALEG!R61C7</stp>
        <tr r="G61" s="5"/>
      </tp>
      <tp>
        <v>118.1</v>
        <stp/>
        <stp>##V3_BDPV12</stp>
        <stp>SRP LN Equity</stp>
        <stp>LAST_PRICE</stp>
        <stp>[Crispin Spreadsheet.xlsx]ALEG!R58C7</stp>
        <tr r="G58" s="5"/>
      </tp>
      <tp>
        <v>102.6</v>
        <stp/>
        <stp>##V3_BDPV12</stp>
        <stp>SY1 GY Equity</stp>
        <stp>LAST_PRICE</stp>
        <stp>[Crispin Spreadsheet.xlsx]OEI!R190C7</stp>
        <tr r="G190" s="1"/>
      </tp>
      <tp t="s">
        <v>DKK</v>
        <stp/>
        <stp>##V3_BDPV12</stp>
        <stp>NOVOB DC Equity</stp>
        <stp>CRNCY</stp>
        <stp>[Crispin Spreadsheet.xlsx]OEI!R66C4</stp>
        <tr r="D66" s="1"/>
      </tp>
      <tp t="s">
        <v>DKK</v>
        <stp/>
        <stp>##V3_BDPV12</stp>
        <stp>DANSKE DC Equity</stp>
        <stp>CRNCY</stp>
        <stp>[Crispin Spreadsheet.xlsx]OEI!R63C4</stp>
        <tr r="D63" s="1"/>
      </tp>
      <tp>
        <v>75.790000000000006</v>
        <stp/>
        <stp>##V3_BDPV12</stp>
        <stp>TCEHY US Equity</stp>
        <stp>PX_YEST_CLOSE</stp>
        <stp>[Crispin Spreadsheet.xlsx]OEI!R791C6</stp>
        <tr r="F791" s="1"/>
      </tp>
      <tp t="s">
        <v>USD</v>
        <stp/>
        <stp>##V3_BDPV12</stp>
        <stp>PANW US Equity</stp>
        <stp>CRNCY</stp>
        <stp>[Crispin Spreadsheet.xlsx]OEI!R766C4</stp>
        <tr r="D766" s="1"/>
      </tp>
      <tp t="s">
        <v>GBp</v>
        <stp/>
        <stp>##V3_BDPV12</stp>
        <stp>FEVR LN Equity</stp>
        <stp>CRNCY</stp>
        <stp>[Crispin Spreadsheet.xlsx]OEI!R503C4</stp>
        <tr r="D503" s="1"/>
      </tp>
      <tp t="s">
        <v>USD</v>
        <stp/>
        <stp>##V3_BDPV12</stp>
        <stp>BBAR US Equity</stp>
        <stp>CRNCY</stp>
        <stp>[Crispin Spreadsheet.xlsx]OEI!R669C4</stp>
        <tr r="D669" s="1"/>
      </tp>
      <tp>
        <v>436.8</v>
        <stp/>
        <stp>##V3_BDPV12</stp>
        <stp>ASHM LN Equity</stp>
        <stp>PX_YEST_CLOSE</stp>
        <stp>[Crispin Spreadsheet.xlsx]OEI!R453C6</stp>
        <tr r="F453" s="1"/>
      </tp>
      <tp>
        <v>2613</v>
        <stp/>
        <stp>##V3_BDPV12</stp>
        <stp>SGSN SW Equity</stp>
        <stp>PX_YEST_CLOSE</stp>
        <stp>[Crispin Spreadsheet.xlsx]OEI!R431C6</stp>
        <tr r="F431" s="1"/>
      </tp>
      <tp t="s">
        <v>GBp</v>
        <stp/>
        <stp>##V3_BDPV12</stp>
        <stp>SSPG LN Equity</stp>
        <stp>CRNCY</stp>
        <stp>[Crispin Spreadsheet.xlsx]OEI!R615C4</stp>
        <tr r="D615" s="1"/>
      </tp>
      <tp>
        <v>161</v>
        <stp/>
        <stp>##V3_BDPV12</stp>
        <stp>8848 JT Equity</stp>
        <stp>PX_YEST_CLOSE</stp>
        <stp>[Crispin Spreadsheet.xlsx]ALEG!R23C6</stp>
        <tr r="F23" s="5"/>
      </tp>
      <tp t="s">
        <v>RUB</v>
        <stp/>
        <stp>##V3_BDPV12</stp>
        <stp>IRAO RX Equity</stp>
        <stp>CRNCY</stp>
        <stp>[Crispin Spreadsheet.xlsx]OEI!R362C4</stp>
        <tr r="D362" s="1"/>
      </tp>
      <tp t="s">
        <v>GBp</v>
        <stp/>
        <stp>##V3_BDPV12</stp>
        <stp>ANTO LN Equity</stp>
        <stp>CRNCY</stp>
        <stp>[Crispin Spreadsheet.xlsx]OEI!R451C4</stp>
        <tr r="D451" s="1"/>
      </tp>
      <tp t="s">
        <v>USD</v>
        <stp/>
        <stp>##V3_BDPV12</stp>
        <stp>DNKN US Equity</stp>
        <stp>CRNCY</stp>
        <stp>[Crispin Spreadsheet.xlsx]OEI!R693C4</stp>
        <tr r="D693" s="1"/>
      </tp>
      <tp t="s">
        <v>USD</v>
        <stp/>
        <stp>##V3_BDPV12</stp>
        <stp>WYNN US Equity</stp>
        <stp>CRNCY</stp>
        <stp>[Crispin Spreadsheet.xlsx]OEI!R816C4</stp>
        <tr r="D816" s="1"/>
      </tp>
      <tp>
        <v>824.5</v>
        <stp/>
        <stp>##V3_BDPV12</stp>
        <stp>BVIC LN Equity</stp>
        <stp>PX_YEST_CLOSE</stp>
        <stp>[Crispin Spreadsheet.xlsx]OEI!R472C6</stp>
        <tr r="F472" s="1"/>
      </tp>
      <tp>
        <v>188.1</v>
        <stp/>
        <stp>##V3_BDPV12</stp>
        <stp>DRLCO DC Equity</stp>
        <stp>LAST_PRICE</stp>
        <stp>[Crispin Spreadsheet.xlsx]OPUS!R16C7</stp>
        <tr r="G16" s="6"/>
      </tp>
      <tp t="s">
        <v>BRL</v>
        <stp/>
        <stp>##V3_BDPV12</stp>
        <stp>SLCE3 BS Equity</stp>
        <stp>CRNCY</stp>
        <stp>[Crispin Spreadsheet.xlsx]OPUS!R9C4</stp>
        <tr r="D9" s="6"/>
      </tp>
      <tp>
        <v>26380</v>
        <stp/>
        <stp>##V3_BDPV12</stp>
        <stp>NKA Index</stp>
        <stp>PX_YEST_CLOSE</stp>
        <stp>[Crispin Spreadsheet.xlsx]OEI!R259C6</stp>
        <tr r="F259" s="1"/>
      </tp>
      <tp t="s">
        <v>#N/A N/A</v>
        <stp/>
        <stp>##V3_BDPV12</stp>
        <stp>JTX/H CN Equity</stp>
        <stp>PX_YEST_CLOSE</stp>
        <stp>[Crispin Spreadsheet.xlsx]OEI!R55C6</stp>
        <tr r="F55" s="1"/>
      </tp>
      <tp>
        <v>134.15</v>
        <stp/>
        <stp>##V3_BDPV12</stp>
        <stp>MKS LN Equity</stp>
        <stp>LAST_PRICE</stp>
        <stp>[Crispin Spreadsheet.xlsx]ALEG!R54C7</stp>
        <tr r="G54" s="5"/>
      </tp>
      <tp>
        <v>4.72</v>
        <stp/>
        <stp>##V3_BDPV12</stp>
        <stp>SLCJY US Equity</stp>
        <stp>LAST_PRICE</stp>
        <stp>[Crispin Spreadsheet.xlsx]OPUS!R77C7</stp>
        <tr r="G77" s="6"/>
      </tp>
      <tp>
        <v>9.1</v>
        <stp/>
        <stp>##V3_BDPV12</stp>
        <stp>880 HK Equity</stp>
        <stp>LAST_PRICE</stp>
        <stp>[Crispin Spreadsheet.xlsx]OEI!R220C7</stp>
        <tr r="G220" s="1"/>
      </tp>
      <tp>
        <v>5.89</v>
        <stp/>
        <stp>##V3_BDPV12</stp>
        <stp>939 HK Equity</stp>
        <stp>LAST_PRICE</stp>
        <stp>[Crispin Spreadsheet.xlsx]OEI!R209C7</stp>
        <tr r="G209" s="1"/>
      </tp>
      <tp>
        <v>125.25</v>
        <stp/>
        <stp>##V3_BDPV12</stp>
        <stp>BT/A LN Equity</stp>
        <stp>PX_YEST_CLOSE</stp>
        <stp>[Crispin Spreadsheet.xlsx]FDXC!R47C6</stp>
        <tr r="F47" s="8"/>
      </tp>
      <tp>
        <v>9.2110000000000003</v>
        <stp/>
        <stp>##V3_BDPV12</stp>
        <stp>EURHKD Curncy</stp>
        <stp>LAST_PRICE</stp>
        <stp>[Crispin Spreadsheet.xlsx]OEI!R218C13</stp>
        <tr r="M218" s="1"/>
      </tp>
      <tp>
        <v>9.2110000000000003</v>
        <stp/>
        <stp>##V3_BDPV12</stp>
        <stp>EURHKD Curncy</stp>
        <stp>LAST_PRICE</stp>
        <stp>[Crispin Spreadsheet.xlsx]OEI!R219C13</stp>
        <tr r="M219" s="1"/>
      </tp>
      <tp>
        <v>9.2110000000000003</v>
        <stp/>
        <stp>##V3_BDPV12</stp>
        <stp>EURHKD Curncy</stp>
        <stp>LAST_PRICE</stp>
        <stp>[Crispin Spreadsheet.xlsx]OEI!R214C13</stp>
        <tr r="M214" s="1"/>
      </tp>
      <tp>
        <v>9.2110000000000003</v>
        <stp/>
        <stp>##V3_BDPV12</stp>
        <stp>EURHKD Curncy</stp>
        <stp>LAST_PRICE</stp>
        <stp>[Crispin Spreadsheet.xlsx]OEI!R215C13</stp>
        <tr r="M215" s="1"/>
      </tp>
      <tp>
        <v>9.2110000000000003</v>
        <stp/>
        <stp>##V3_BDPV12</stp>
        <stp>EURHKD Curncy</stp>
        <stp>LAST_PRICE</stp>
        <stp>[Crispin Spreadsheet.xlsx]OEI!R216C13</stp>
        <tr r="M216" s="1"/>
      </tp>
      <tp>
        <v>9.2110000000000003</v>
        <stp/>
        <stp>##V3_BDPV12</stp>
        <stp>EURHKD Curncy</stp>
        <stp>LAST_PRICE</stp>
        <stp>[Crispin Spreadsheet.xlsx]OEI!R217C13</stp>
        <tr r="M217" s="1"/>
      </tp>
      <tp>
        <v>9.2110000000000003</v>
        <stp/>
        <stp>##V3_BDPV12</stp>
        <stp>EURHKD Curncy</stp>
        <stp>LAST_PRICE</stp>
        <stp>[Crispin Spreadsheet.xlsx]OEI!R210C13</stp>
        <tr r="M210" s="1"/>
      </tp>
      <tp>
        <v>9.2110000000000003</v>
        <stp/>
        <stp>##V3_BDPV12</stp>
        <stp>EURHKD Curncy</stp>
        <stp>LAST_PRICE</stp>
        <stp>[Crispin Spreadsheet.xlsx]OEI!R211C13</stp>
        <tr r="M211" s="1"/>
      </tp>
      <tp>
        <v>9.2110000000000003</v>
        <stp/>
        <stp>##V3_BDPV12</stp>
        <stp>EURHKD Curncy</stp>
        <stp>LAST_PRICE</stp>
        <stp>[Crispin Spreadsheet.xlsx]OEI!R212C13</stp>
        <tr r="M212" s="1"/>
      </tp>
      <tp>
        <v>9.2110000000000003</v>
        <stp/>
        <stp>##V3_BDPV12</stp>
        <stp>EURHKD Curncy</stp>
        <stp>LAST_PRICE</stp>
        <stp>[Crispin Spreadsheet.xlsx]OEI!R213C13</stp>
        <tr r="M213" s="1"/>
      </tp>
      <tp>
        <v>9.2110000000000003</v>
        <stp/>
        <stp>##V3_BDPV12</stp>
        <stp>EURHKD Curncy</stp>
        <stp>LAST_PRICE</stp>
        <stp>[Crispin Spreadsheet.xlsx]OEI!R208C13</stp>
        <tr r="M208" s="1"/>
      </tp>
      <tp>
        <v>9.2110000000000003</v>
        <stp/>
        <stp>##V3_BDPV12</stp>
        <stp>EURHKD Curncy</stp>
        <stp>LAST_PRICE</stp>
        <stp>[Crispin Spreadsheet.xlsx]OEI!R209C13</stp>
        <tr r="M209" s="1"/>
      </tp>
      <tp>
        <v>9.2110000000000003</v>
        <stp/>
        <stp>##V3_BDPV12</stp>
        <stp>EURHKD Curncy</stp>
        <stp>LAST_PRICE</stp>
        <stp>[Crispin Spreadsheet.xlsx]OEI!R207C13</stp>
        <tr r="M207" s="1"/>
      </tp>
      <tp>
        <v>9.2110000000000003</v>
        <stp/>
        <stp>##V3_BDPV12</stp>
        <stp>EURHKD Curncy</stp>
        <stp>LAST_PRICE</stp>
        <stp>[Crispin Spreadsheet.xlsx]OEI!R220C13</stp>
        <tr r="M220" s="1"/>
      </tp>
      <tp>
        <v>9.2110000000000003</v>
        <stp/>
        <stp>##V3_BDPV12</stp>
        <stp>EURHKD Curncy</stp>
        <stp>LAST_PRICE</stp>
        <stp>[Crispin Spreadsheet.xlsx]OEI!R221C13</stp>
        <tr r="M221" s="1"/>
      </tp>
      <tp>
        <v>9.2110000000000003</v>
        <stp/>
        <stp>##V3_BDPV12</stp>
        <stp>EURHKD Curncy</stp>
        <stp>LAST_PRICE</stp>
        <stp>[Crispin Spreadsheet.xlsx]OEI!R222C13</stp>
        <tr r="M222" s="1"/>
      </tp>
      <tp>
        <v>9.2110000000000003</v>
        <stp/>
        <stp>##V3_BDPV12</stp>
        <stp>EURHKD Curncy</stp>
        <stp>LAST_PRICE</stp>
        <stp>[Crispin Spreadsheet.xlsx]OEI!R223C13</stp>
        <tr r="M223" s="1"/>
      </tp>
      <tp>
        <v>361.11</v>
        <stp/>
        <stp>##V3_BDPV12</stp>
        <stp>EURHUF Curncy</stp>
        <stp>LAST_PRICE</stp>
        <stp>[Crispin Spreadsheet.xlsx]OEI!R226C13</stp>
        <tr r="M226" s="1"/>
      </tp>
      <tp>
        <v>361.11</v>
        <stp/>
        <stp>##V3_BDPV12</stp>
        <stp>EURHUF Curncy</stp>
        <stp>LAST_PRICE</stp>
        <stp>[Crispin Spreadsheet.xlsx]OEI!R227C13</stp>
        <tr r="M227" s="1"/>
      </tp>
      <tp>
        <v>1.3327</v>
        <stp/>
        <stp>##V3_BDPV12</stp>
        <stp>GBPUSD Curncy</stp>
        <stp>LAST_PRICE</stp>
        <stp>[Crispin Spreadsheet.xlsx]SWAN!R171C7</stp>
        <tr r="G171" s="3"/>
      </tp>
      <tp t="s">
        <v>GBp</v>
        <stp/>
        <stp>##V3_BDPV12</stp>
        <stp>JUST LN Equity</stp>
        <stp>CRNCY</stp>
        <stp>[Crispin Spreadsheet.xlsx]OEI!R547C4</stp>
        <tr r="D547" s="1"/>
      </tp>
      <tp t="s">
        <v>USD</v>
        <stp/>
        <stp>##V3_BDPV12</stp>
        <stp>VSAT US Equity</stp>
        <stp>CRNCY</stp>
        <stp>[Crispin Spreadsheet.xlsx]OEI!R808C4</stp>
        <tr r="D808" s="1"/>
      </tp>
      <tp>
        <v>702.2</v>
        <stp/>
        <stp>##V3_BDPV12</stp>
        <stp>HEXAB SS Equity</stp>
        <stp>PX_YEST_CLOSE</stp>
        <stp>[Crispin Spreadsheet.xlsx]OEI!R399C6</stp>
        <tr r="F399" s="1"/>
      </tp>
      <tp t="s">
        <v>GBp</v>
        <stp/>
        <stp>##V3_BDPV12</stp>
        <stp>BATS LN Equity</stp>
        <stp>CRNCY</stp>
        <stp>[Crispin Spreadsheet.xlsx]OEI!R470C4</stp>
        <tr r="D470" s="1"/>
      </tp>
      <tp>
        <v>148.65</v>
        <stp/>
        <stp>##V3_BDPV12</stp>
        <stp>EQNR NO Equity</stp>
        <stp>PX_YEST_CLOSE</stp>
        <stp>[Crispin Spreadsheet.xlsx]OEI!R345C6</stp>
        <tr r="F345" s="1"/>
      </tp>
      <tp t="s">
        <v>USD</v>
        <stp/>
        <stp>##V3_BDPV12</stp>
        <stp>OGZD LI Equity</stp>
        <stp>CRNCY</stp>
        <stp>[Crispin Spreadsheet.xlsx]OEI!R509C4</stp>
        <tr r="D509" s="1"/>
      </tp>
      <tp t="s">
        <v>SEK</v>
        <stp/>
        <stp>##V3_BDPV12</stp>
        <stp>SECUB SS Equity</stp>
        <stp>CRNCY</stp>
        <stp>[Crispin Spreadsheet.xlsx]OEI!R403C4</stp>
        <tr r="D403" s="1"/>
      </tp>
      <tp t="s">
        <v>GBp</v>
        <stp/>
        <stp>##V3_BDPV12</stp>
        <stp>RDSA LN Equity</stp>
        <stp>CRNCY</stp>
        <stp>[Crispin Spreadsheet.xlsx]OEI!R597C4</stp>
        <tr r="D597" s="1"/>
      </tp>
      <tp t="s">
        <v>USD</v>
        <stp/>
        <stp>##V3_BDPV12</stp>
        <stp>ERIC US Equity</stp>
        <stp>CRNCY</stp>
        <stp>[Crispin Spreadsheet.xlsx]OEI!R790C4</stp>
        <tr r="D790" s="1"/>
      </tp>
      <tp t="s">
        <v>CHF</v>
        <stp/>
        <stp>##V3_BDPV12</stp>
        <stp>KNIN SW Equity</stp>
        <stp>CRNCY</stp>
        <stp>[Crispin Spreadsheet.xlsx]OEI!R424C4</stp>
        <tr r="D424" s="1"/>
      </tp>
      <tp>
        <v>26.72</v>
        <stp/>
        <stp>##V3_BDPV12</stp>
        <stp>PLUG US Equity</stp>
        <stp>PX_YEST_CLOSE</stp>
        <stp>[Crispin Spreadsheet.xlsx]OEI!R772C6</stp>
        <tr r="F772" s="1"/>
      </tp>
      <tp t="s">
        <v>EUR</v>
        <stp/>
        <stp>##V3_BDPV12</stp>
        <stp>EOAN GY Equity</stp>
        <stp>CRNCY</stp>
        <stp>[Crispin Spreadsheet.xlsx]OEI!R162C4</stp>
        <tr r="D162" s="1"/>
      </tp>
      <tp>
        <v>161</v>
        <stp/>
        <stp>##V3_BDPV12</stp>
        <stp>8848 JT Equity</stp>
        <stp>PX_YEST_CLOSE</stp>
        <stp>[Crispin Spreadsheet.xlsx]FDXC!R26C6</stp>
        <tr r="F26" s="8"/>
      </tp>
      <tp>
        <v>4983</v>
        <stp/>
        <stp>##V3_BDPV12</stp>
        <stp>SSW SJ Equity</stp>
        <stp>LAST_PRICE</stp>
        <stp>[Crispin Spreadsheet.xlsx]SWAN!R68C7</stp>
        <tr r="G68" s="3"/>
      </tp>
      <tp>
        <v>290</v>
        <stp/>
        <stp>##V3_BDPV12</stp>
        <stp>PFG LN Equity</stp>
        <stp>LAST_PRICE</stp>
        <stp>[Crispin Spreadsheet.xlsx]OPUS!R65C7</stp>
        <tr r="G65" s="6"/>
      </tp>
      <tp>
        <v>30.15</v>
        <stp/>
        <stp>##V3_BDPV12</stp>
        <stp>TCS LI Equity</stp>
        <stp>LAST_PRICE</stp>
        <stp>[Crispin Spreadsheet.xlsx]FDXC!R61C7</stp>
        <tr r="G61" s="8"/>
      </tp>
      <tp t="s">
        <v>EUR</v>
        <stp/>
        <stp>##V3_BDPV12</stp>
        <stp>ONTEX BB Equity</stp>
        <stp>CRNCY</stp>
        <stp>[Crispin Spreadsheet.xlsx]OEI!R40C4</stp>
        <tr r="D40" s="1"/>
      </tp>
      <tp t="s">
        <v>EUR</v>
        <stp/>
        <stp>##V3_BDPV12</stp>
        <stp>PAH3 GY Equity</stp>
        <stp>CRNCY</stp>
        <stp>[Crispin Spreadsheet.xlsx]OEI!R178C4</stp>
        <tr r="D178" s="1"/>
      </tp>
      <tp>
        <v>205.5</v>
        <stp/>
        <stp>##V3_BDPV12</stp>
        <stp>AKERBP NO Equity</stp>
        <stp>LAST_PRICE</stp>
        <stp>[Crispin Spreadsheet.xlsx]OPUS!R36C7</stp>
        <tr r="G36" s="6"/>
      </tp>
      <tp>
        <v>0.73409999999999997</v>
        <stp/>
        <stp>##V3_BDPV12</stp>
        <stp>AUDUSD Curncy</stp>
        <stp>LAST_PRICE</stp>
        <stp>[Crispin Spreadsheet.xlsx]SWAN!R172C7</stp>
        <tr r="G172" s="3"/>
      </tp>
      <tp t="s">
        <v>GBp</v>
        <stp/>
        <stp>##V3_BDPV12</stp>
        <stp>IBST LN Equity</stp>
        <stp>CRNCY</stp>
        <stp>[Crispin Spreadsheet.xlsx]OEI!R524C4</stp>
        <tr r="D524" s="1"/>
      </tp>
      <tp t="s">
        <v>USD</v>
        <stp/>
        <stp>##V3_BDPV12</stp>
        <stp>CMCSA US Equity</stp>
        <stp>CRNCY</stp>
        <stp>[Crispin Spreadsheet.xlsx]OEI!R686C4</stp>
        <tr r="D686" s="1"/>
      </tp>
      <tp t="s">
        <v>GBp</v>
        <stp/>
        <stp>##V3_BDPV12</stp>
        <stp>ULVR LN Equity</stp>
        <stp>CRNCY</stp>
        <stp>[Crispin Spreadsheet.xlsx]OEI!R631C4</stp>
        <tr r="D631" s="1"/>
      </tp>
      <tp>
        <v>104.6</v>
        <stp/>
        <stp>##V3_BDPV12</stp>
        <stp>ERICB SS Equity</stp>
        <stp>PX_YEST_CLOSE</stp>
        <stp>[Crispin Spreadsheet.xlsx]OEI!R408C6</stp>
        <tr r="F408" s="1"/>
      </tp>
      <tp t="s">
        <v>USD</v>
        <stp/>
        <stp>##V3_BDPV12</stp>
        <stp>NFLX US Equity</stp>
        <stp>CRNCY</stp>
        <stp>[Crispin Spreadsheet.xlsx]OEI!R756C4</stp>
        <tr r="D756" s="1"/>
      </tp>
      <tp>
        <v>470</v>
        <stp/>
        <stp>##V3_BDPV12</stp>
        <stp>STAN LN Equity</stp>
        <stp>PX_YEST_CLOSE</stp>
        <stp>[Crispin Spreadsheet.xlsx]OEI!R618C6</stp>
        <tr r="F618" s="1"/>
      </tp>
      <tp>
        <v>0.995</v>
        <stp/>
        <stp>##V3_BDPV12</stp>
        <stp>ENRO SS Equity</stp>
        <stp>PX_YEST_CLOSE</stp>
        <stp>[Crispin Spreadsheet.xlsx]OEI!R396C6</stp>
        <tr r="F396" s="1"/>
      </tp>
      <tp t="s">
        <v>NOK</v>
        <stp/>
        <stp>##V3_BDPV12</stp>
        <stp>SDRL NO Equity</stp>
        <stp>CRNCY</stp>
        <stp>[Crispin Spreadsheet.xlsx]OEI!R344C4</stp>
        <tr r="D344" s="1"/>
      </tp>
      <tp t="s">
        <v>USD</v>
        <stp/>
        <stp>##V3_BDPV12</stp>
        <stp>ILMN US Equity</stp>
        <stp>CRNCY</stp>
        <stp>[Crispin Spreadsheet.xlsx]OEI!R727C4</stp>
        <tr r="D727" s="1"/>
      </tp>
      <tp t="s">
        <v>CHF</v>
        <stp/>
        <stp>##V3_BDPV12</stp>
        <stp>CSGN SW Equity</stp>
        <stp>CRNCY</stp>
        <stp>[Crispin Spreadsheet.xlsx]OEI!R419C4</stp>
        <tr r="D419" s="1"/>
      </tp>
      <tp t="s">
        <v>GBp</v>
        <stp/>
        <stp>##V3_BDPV12</stp>
        <stp>ITRK LN Equity</stp>
        <stp>CRNCY</stp>
        <stp>[Crispin Spreadsheet.xlsx]OEI!R535C4</stp>
        <tr r="D535" s="1"/>
      </tp>
      <tp t="s">
        <v>USD</v>
        <stp/>
        <stp>##V3_BDPV12</stp>
        <stp>FIBK US Equity</stp>
        <stp>CRNCY</stp>
        <stp>[Crispin Spreadsheet.xlsx]OEI!R708C4</stp>
        <tr r="D708" s="1"/>
      </tp>
      <tp>
        <v>623.6</v>
        <stp/>
        <stp>##V3_BDPV12</stp>
        <stp>HWDN LN Equity</stp>
        <stp>LAST_PRICE</stp>
        <stp>[Crispin Spreadsheet.xlsx]FDXC!R51C7</stp>
        <tr r="G51" s="8"/>
      </tp>
      <tp>
        <v>6.23</v>
        <stp/>
        <stp>##V3_BDPV12</stp>
        <stp>NODL NO Equity</stp>
        <stp>LAST_PRICE</stp>
        <stp>[Crispin Spreadsheet.xlsx]FDXC!R33C7</stp>
        <tr r="G33" s="8"/>
      </tp>
      <tp>
        <v>1076.5</v>
        <stp/>
        <stp>##V3_BDPV12</stp>
        <stp>III LN Equity</stp>
        <stp>LAST_PRICE</stp>
        <stp>[Crispin Spreadsheet.xlsx]OPUS!R48C7</stp>
        <tr r="G48" s="6"/>
      </tp>
      <tp>
        <v>0.59150000000000003</v>
        <stp/>
        <stp>##V3_BDPV12</stp>
        <stp>SRS IM Equity</stp>
        <stp>LAST_PRICE</stp>
        <stp>[Crispin Spreadsheet.xlsx]FDXC!R22C7</stp>
        <tr r="G22" s="8"/>
      </tp>
      <tp>
        <v>8</v>
        <stp/>
        <stp>##V3_BDPV12</stp>
        <stp>317 HK Equity</stp>
        <stp>LAST_PRICE</stp>
        <stp>[Crispin Spreadsheet.xlsx]OEI!R215C7</stp>
        <tr r="G215" s="1"/>
      </tp>
      <tp t="s">
        <v>USD</v>
        <stp/>
        <stp>##V3_BDPV12</stp>
        <stp>REDFTPB GU Equity</stp>
        <stp>CRNCY</stp>
        <stp>[Crispin Spreadsheet.xlsx]OEI!R204C4</stp>
        <tr r="D204" s="1"/>
      </tp>
      <tp t="s">
        <v>DKK</v>
        <stp/>
        <stp>##V3_BDPV12</stp>
        <stp>ORSTED DC Equity</stp>
        <stp>CRNCY</stp>
        <stp>[Crispin Spreadsheet.xlsx]OEI!R67C4</stp>
        <tr r="D67" s="1"/>
      </tp>
      <tp>
        <v>29.7</v>
        <stp/>
        <stp>##V3_BDPV12</stp>
        <stp>TYRES FH Equity</stp>
        <stp>PX_YEST_CLOSE</stp>
        <stp>[Crispin Spreadsheet.xlsx]OEI!R79C6</stp>
        <tr r="F79" s="1"/>
      </tp>
      <tp>
        <v>124.18</v>
        <stp/>
        <stp>##V3_BDPV12</stp>
        <stp>EURJPY Curncy</stp>
        <stp>LAST_PRICE</stp>
        <stp>[Crispin Spreadsheet.xlsx]OEI!R288C13</stp>
        <tr r="M288" s="1"/>
      </tp>
      <tp>
        <v>124.18</v>
        <stp/>
        <stp>##V3_BDPV12</stp>
        <stp>EURJPY Curncy</stp>
        <stp>LAST_PRICE</stp>
        <stp>[Crispin Spreadsheet.xlsx]OEI!R289C13</stp>
        <tr r="M289" s="1"/>
      </tp>
      <tp>
        <v>124.18</v>
        <stp/>
        <stp>##V3_BDPV12</stp>
        <stp>EURJPY Curncy</stp>
        <stp>LAST_PRICE</stp>
        <stp>[Crispin Spreadsheet.xlsx]OEI!R284C13</stp>
        <tr r="M284" s="1"/>
      </tp>
      <tp>
        <v>124.18</v>
        <stp/>
        <stp>##V3_BDPV12</stp>
        <stp>EURJPY Curncy</stp>
        <stp>LAST_PRICE</stp>
        <stp>[Crispin Spreadsheet.xlsx]OEI!R285C13</stp>
        <tr r="M285" s="1"/>
      </tp>
      <tp>
        <v>124.18</v>
        <stp/>
        <stp>##V3_BDPV12</stp>
        <stp>EURJPY Curncy</stp>
        <stp>LAST_PRICE</stp>
        <stp>[Crispin Spreadsheet.xlsx]OEI!R286C13</stp>
        <tr r="M286" s="1"/>
      </tp>
      <tp>
        <v>124.18</v>
        <stp/>
        <stp>##V3_BDPV12</stp>
        <stp>EURJPY Curncy</stp>
        <stp>LAST_PRICE</stp>
        <stp>[Crispin Spreadsheet.xlsx]OEI!R287C13</stp>
        <tr r="M287" s="1"/>
      </tp>
      <tp>
        <v>124.18</v>
        <stp/>
        <stp>##V3_BDPV12</stp>
        <stp>EURJPY Curncy</stp>
        <stp>LAST_PRICE</stp>
        <stp>[Crispin Spreadsheet.xlsx]OEI!R280C13</stp>
        <tr r="M280" s="1"/>
      </tp>
      <tp>
        <v>124.18</v>
        <stp/>
        <stp>##V3_BDPV12</stp>
        <stp>EURJPY Curncy</stp>
        <stp>LAST_PRICE</stp>
        <stp>[Crispin Spreadsheet.xlsx]OEI!R281C13</stp>
        <tr r="M281" s="1"/>
      </tp>
      <tp>
        <v>124.18</v>
        <stp/>
        <stp>##V3_BDPV12</stp>
        <stp>EURJPY Curncy</stp>
        <stp>LAST_PRICE</stp>
        <stp>[Crispin Spreadsheet.xlsx]OEI!R282C13</stp>
        <tr r="M282" s="1"/>
      </tp>
      <tp>
        <v>124.18</v>
        <stp/>
        <stp>##V3_BDPV12</stp>
        <stp>EURJPY Curncy</stp>
        <stp>LAST_PRICE</stp>
        <stp>[Crispin Spreadsheet.xlsx]OEI!R283C13</stp>
        <tr r="M283" s="1"/>
      </tp>
      <tp>
        <v>124.18</v>
        <stp/>
        <stp>##V3_BDPV12</stp>
        <stp>EURJPY Curncy</stp>
        <stp>LAST_PRICE</stp>
        <stp>[Crispin Spreadsheet.xlsx]OEI!R298C13</stp>
        <tr r="M298" s="1"/>
      </tp>
      <tp>
        <v>124.18</v>
        <stp/>
        <stp>##V3_BDPV12</stp>
        <stp>EURJPY Curncy</stp>
        <stp>LAST_PRICE</stp>
        <stp>[Crispin Spreadsheet.xlsx]OEI!R299C13</stp>
        <tr r="M299" s="1"/>
      </tp>
      <tp>
        <v>124.18</v>
        <stp/>
        <stp>##V3_BDPV12</stp>
        <stp>EURJPY Curncy</stp>
        <stp>LAST_PRICE</stp>
        <stp>[Crispin Spreadsheet.xlsx]OEI!R294C13</stp>
        <tr r="M294" s="1"/>
      </tp>
      <tp>
        <v>124.18</v>
        <stp/>
        <stp>##V3_BDPV12</stp>
        <stp>EURJPY Curncy</stp>
        <stp>LAST_PRICE</stp>
        <stp>[Crispin Spreadsheet.xlsx]OEI!R295C13</stp>
        <tr r="M295" s="1"/>
      </tp>
      <tp>
        <v>124.18</v>
        <stp/>
        <stp>##V3_BDPV12</stp>
        <stp>EURJPY Curncy</stp>
        <stp>LAST_PRICE</stp>
        <stp>[Crispin Spreadsheet.xlsx]OEI!R296C13</stp>
        <tr r="M296" s="1"/>
      </tp>
      <tp>
        <v>124.18</v>
        <stp/>
        <stp>##V3_BDPV12</stp>
        <stp>EURJPY Curncy</stp>
        <stp>LAST_PRICE</stp>
        <stp>[Crispin Spreadsheet.xlsx]OEI!R297C13</stp>
        <tr r="M297" s="1"/>
      </tp>
      <tp>
        <v>124.18</v>
        <stp/>
        <stp>##V3_BDPV12</stp>
        <stp>EURJPY Curncy</stp>
        <stp>LAST_PRICE</stp>
        <stp>[Crispin Spreadsheet.xlsx]OEI!R290C13</stp>
        <tr r="M290" s="1"/>
      </tp>
      <tp>
        <v>124.18</v>
        <stp/>
        <stp>##V3_BDPV12</stp>
        <stp>EURJPY Curncy</stp>
        <stp>LAST_PRICE</stp>
        <stp>[Crispin Spreadsheet.xlsx]OEI!R291C13</stp>
        <tr r="M291" s="1"/>
      </tp>
      <tp>
        <v>124.18</v>
        <stp/>
        <stp>##V3_BDPV12</stp>
        <stp>EURJPY Curncy</stp>
        <stp>LAST_PRICE</stp>
        <stp>[Crispin Spreadsheet.xlsx]OEI!R292C13</stp>
        <tr r="M292" s="1"/>
      </tp>
      <tp>
        <v>124.18</v>
        <stp/>
        <stp>##V3_BDPV12</stp>
        <stp>EURJPY Curncy</stp>
        <stp>LAST_PRICE</stp>
        <stp>[Crispin Spreadsheet.xlsx]OEI!R293C13</stp>
        <tr r="M293" s="1"/>
      </tp>
      <tp>
        <v>124.18</v>
        <stp/>
        <stp>##V3_BDPV12</stp>
        <stp>EURJPY Curncy</stp>
        <stp>LAST_PRICE</stp>
        <stp>[Crispin Spreadsheet.xlsx]OEI!R259C13</stp>
        <tr r="M259" s="1"/>
      </tp>
      <tp>
        <v>124.18</v>
        <stp/>
        <stp>##V3_BDPV12</stp>
        <stp>EURJPY Curncy</stp>
        <stp>LAST_PRICE</stp>
        <stp>[Crispin Spreadsheet.xlsx]OEI!R268C13</stp>
        <tr r="M268" s="1"/>
      </tp>
      <tp>
        <v>124.18</v>
        <stp/>
        <stp>##V3_BDPV12</stp>
        <stp>EURJPY Curncy</stp>
        <stp>LAST_PRICE</stp>
        <stp>[Crispin Spreadsheet.xlsx]OEI!R269C13</stp>
        <tr r="M269" s="1"/>
      </tp>
      <tp>
        <v>124.18</v>
        <stp/>
        <stp>##V3_BDPV12</stp>
        <stp>EURJPY Curncy</stp>
        <stp>LAST_PRICE</stp>
        <stp>[Crispin Spreadsheet.xlsx]OEI!R264C13</stp>
        <tr r="M264" s="1"/>
      </tp>
      <tp>
        <v>124.18</v>
        <stp/>
        <stp>##V3_BDPV12</stp>
        <stp>EURJPY Curncy</stp>
        <stp>LAST_PRICE</stp>
        <stp>[Crispin Spreadsheet.xlsx]OEI!R265C13</stp>
        <tr r="M265" s="1"/>
      </tp>
      <tp>
        <v>124.18</v>
        <stp/>
        <stp>##V3_BDPV12</stp>
        <stp>EURJPY Curncy</stp>
        <stp>LAST_PRICE</stp>
        <stp>[Crispin Spreadsheet.xlsx]OEI!R266C13</stp>
        <tr r="M266" s="1"/>
      </tp>
      <tp>
        <v>124.18</v>
        <stp/>
        <stp>##V3_BDPV12</stp>
        <stp>EURJPY Curncy</stp>
        <stp>LAST_PRICE</stp>
        <stp>[Crispin Spreadsheet.xlsx]OEI!R267C13</stp>
        <tr r="M267" s="1"/>
      </tp>
      <tp>
        <v>124.18</v>
        <stp/>
        <stp>##V3_BDPV12</stp>
        <stp>EURJPY Curncy</stp>
        <stp>LAST_PRICE</stp>
        <stp>[Crispin Spreadsheet.xlsx]OEI!R260C13</stp>
        <tr r="M260" s="1"/>
      </tp>
      <tp>
        <v>124.18</v>
        <stp/>
        <stp>##V3_BDPV12</stp>
        <stp>EURJPY Curncy</stp>
        <stp>LAST_PRICE</stp>
        <stp>[Crispin Spreadsheet.xlsx]OEI!R261C13</stp>
        <tr r="M261" s="1"/>
      </tp>
      <tp>
        <v>124.18</v>
        <stp/>
        <stp>##V3_BDPV12</stp>
        <stp>EURJPY Curncy</stp>
        <stp>LAST_PRICE</stp>
        <stp>[Crispin Spreadsheet.xlsx]OEI!R262C13</stp>
        <tr r="M262" s="1"/>
      </tp>
      <tp>
        <v>124.18</v>
        <stp/>
        <stp>##V3_BDPV12</stp>
        <stp>EURJPY Curncy</stp>
        <stp>LAST_PRICE</stp>
        <stp>[Crispin Spreadsheet.xlsx]OEI!R263C13</stp>
        <tr r="M263" s="1"/>
      </tp>
      <tp>
        <v>124.18</v>
        <stp/>
        <stp>##V3_BDPV12</stp>
        <stp>EURJPY Curncy</stp>
        <stp>LAST_PRICE</stp>
        <stp>[Crispin Spreadsheet.xlsx]OEI!R278C13</stp>
        <tr r="M278" s="1"/>
      </tp>
      <tp>
        <v>124.18</v>
        <stp/>
        <stp>##V3_BDPV12</stp>
        <stp>EURJPY Curncy</stp>
        <stp>LAST_PRICE</stp>
        <stp>[Crispin Spreadsheet.xlsx]OEI!R279C13</stp>
        <tr r="M279" s="1"/>
      </tp>
      <tp>
        <v>124.18</v>
        <stp/>
        <stp>##V3_BDPV12</stp>
        <stp>EURJPY Curncy</stp>
        <stp>LAST_PRICE</stp>
        <stp>[Crispin Spreadsheet.xlsx]OEI!R274C13</stp>
        <tr r="M274" s="1"/>
      </tp>
      <tp>
        <v>124.18</v>
        <stp/>
        <stp>##V3_BDPV12</stp>
        <stp>EURJPY Curncy</stp>
        <stp>LAST_PRICE</stp>
        <stp>[Crispin Spreadsheet.xlsx]OEI!R275C13</stp>
        <tr r="M275" s="1"/>
      </tp>
      <tp>
        <v>124.18</v>
        <stp/>
        <stp>##V3_BDPV12</stp>
        <stp>EURJPY Curncy</stp>
        <stp>LAST_PRICE</stp>
        <stp>[Crispin Spreadsheet.xlsx]OEI!R276C13</stp>
        <tr r="M276" s="1"/>
      </tp>
      <tp>
        <v>124.18</v>
        <stp/>
        <stp>##V3_BDPV12</stp>
        <stp>EURJPY Curncy</stp>
        <stp>LAST_PRICE</stp>
        <stp>[Crispin Spreadsheet.xlsx]OEI!R277C13</stp>
        <tr r="M277" s="1"/>
      </tp>
      <tp>
        <v>124.18</v>
        <stp/>
        <stp>##V3_BDPV12</stp>
        <stp>EURJPY Curncy</stp>
        <stp>LAST_PRICE</stp>
        <stp>[Crispin Spreadsheet.xlsx]OEI!R270C13</stp>
        <tr r="M270" s="1"/>
      </tp>
      <tp>
        <v>124.18</v>
        <stp/>
        <stp>##V3_BDPV12</stp>
        <stp>EURJPY Curncy</stp>
        <stp>LAST_PRICE</stp>
        <stp>[Crispin Spreadsheet.xlsx]OEI!R271C13</stp>
        <tr r="M271" s="1"/>
      </tp>
      <tp>
        <v>124.18</v>
        <stp/>
        <stp>##V3_BDPV12</stp>
        <stp>EURJPY Curncy</stp>
        <stp>LAST_PRICE</stp>
        <stp>[Crispin Spreadsheet.xlsx]OEI!R272C13</stp>
        <tr r="M272" s="1"/>
      </tp>
      <tp>
        <v>124.18</v>
        <stp/>
        <stp>##V3_BDPV12</stp>
        <stp>EURJPY Curncy</stp>
        <stp>LAST_PRICE</stp>
        <stp>[Crispin Spreadsheet.xlsx]OEI!R273C13</stp>
        <tr r="M273" s="1"/>
      </tp>
      <tp>
        <v>124.18</v>
        <stp/>
        <stp>##V3_BDPV12</stp>
        <stp>EURJPY Curncy</stp>
        <stp>LAST_PRICE</stp>
        <stp>[Crispin Spreadsheet.xlsx]OEI!R308C13</stp>
        <tr r="M308" s="1"/>
      </tp>
      <tp>
        <v>124.18</v>
        <stp/>
        <stp>##V3_BDPV12</stp>
        <stp>EURJPY Curncy</stp>
        <stp>LAST_PRICE</stp>
        <stp>[Crispin Spreadsheet.xlsx]OEI!R309C13</stp>
        <tr r="M309" s="1"/>
      </tp>
      <tp>
        <v>124.18</v>
        <stp/>
        <stp>##V3_BDPV12</stp>
        <stp>EURJPY Curncy</stp>
        <stp>LAST_PRICE</stp>
        <stp>[Crispin Spreadsheet.xlsx]OEI!R304C13</stp>
        <tr r="M304" s="1"/>
      </tp>
      <tp>
        <v>124.18</v>
        <stp/>
        <stp>##V3_BDPV12</stp>
        <stp>EURJPY Curncy</stp>
        <stp>LAST_PRICE</stp>
        <stp>[Crispin Spreadsheet.xlsx]OEI!R305C13</stp>
        <tr r="M305" s="1"/>
      </tp>
      <tp>
        <v>124.18</v>
        <stp/>
        <stp>##V3_BDPV12</stp>
        <stp>EURJPY Curncy</stp>
        <stp>LAST_PRICE</stp>
        <stp>[Crispin Spreadsheet.xlsx]OEI!R306C13</stp>
        <tr r="M306" s="1"/>
      </tp>
      <tp>
        <v>124.18</v>
        <stp/>
        <stp>##V3_BDPV12</stp>
        <stp>EURJPY Curncy</stp>
        <stp>LAST_PRICE</stp>
        <stp>[Crispin Spreadsheet.xlsx]OEI!R307C13</stp>
        <tr r="M307" s="1"/>
      </tp>
      <tp>
        <v>124.18</v>
        <stp/>
        <stp>##V3_BDPV12</stp>
        <stp>EURJPY Curncy</stp>
        <stp>LAST_PRICE</stp>
        <stp>[Crispin Spreadsheet.xlsx]OEI!R300C13</stp>
        <tr r="M300" s="1"/>
      </tp>
      <tp>
        <v>124.18</v>
        <stp/>
        <stp>##V3_BDPV12</stp>
        <stp>EURJPY Curncy</stp>
        <stp>LAST_PRICE</stp>
        <stp>[Crispin Spreadsheet.xlsx]OEI!R301C13</stp>
        <tr r="M301" s="1"/>
      </tp>
      <tp>
        <v>124.18</v>
        <stp/>
        <stp>##V3_BDPV12</stp>
        <stp>EURJPY Curncy</stp>
        <stp>LAST_PRICE</stp>
        <stp>[Crispin Spreadsheet.xlsx]OEI!R302C13</stp>
        <tr r="M302" s="1"/>
      </tp>
      <tp>
        <v>124.18</v>
        <stp/>
        <stp>##V3_BDPV12</stp>
        <stp>EURJPY Curncy</stp>
        <stp>LAST_PRICE</stp>
        <stp>[Crispin Spreadsheet.xlsx]OEI!R303C13</stp>
        <tr r="M303" s="1"/>
      </tp>
      <tp>
        <v>124.18</v>
        <stp/>
        <stp>##V3_BDPV12</stp>
        <stp>EURJPY Curncy</stp>
        <stp>LAST_PRICE</stp>
        <stp>[Crispin Spreadsheet.xlsx]OEI!R314C13</stp>
        <tr r="M314" s="1"/>
      </tp>
      <tp>
        <v>124.18</v>
        <stp/>
        <stp>##V3_BDPV12</stp>
        <stp>EURJPY Curncy</stp>
        <stp>LAST_PRICE</stp>
        <stp>[Crispin Spreadsheet.xlsx]OEI!R310C13</stp>
        <tr r="M310" s="1"/>
      </tp>
      <tp>
        <v>124.18</v>
        <stp/>
        <stp>##V3_BDPV12</stp>
        <stp>EURJPY Curncy</stp>
        <stp>LAST_PRICE</stp>
        <stp>[Crispin Spreadsheet.xlsx]OEI!R311C13</stp>
        <tr r="M311" s="1"/>
      </tp>
      <tp>
        <v>124.18</v>
        <stp/>
        <stp>##V3_BDPV12</stp>
        <stp>EURJPY Curncy</stp>
        <stp>LAST_PRICE</stp>
        <stp>[Crispin Spreadsheet.xlsx]OEI!R312C13</stp>
        <tr r="M312" s="1"/>
      </tp>
      <tp>
        <v>124.18</v>
        <stp/>
        <stp>##V3_BDPV12</stp>
        <stp>EURJPY Curncy</stp>
        <stp>LAST_PRICE</stp>
        <stp>[Crispin Spreadsheet.xlsx]OEI!R313C13</stp>
        <tr r="M313" s="1"/>
      </tp>
      <tp>
        <v>124.18</v>
        <stp/>
        <stp>##V3_BDPV12</stp>
        <stp>EURJPY Curncy</stp>
        <stp>LAST_PRICE</stp>
        <stp>[Crispin Spreadsheet.xlsx]OEI!R842C13</stp>
        <tr r="M842" s="1"/>
      </tp>
      <tp>
        <v>124.18</v>
        <stp/>
        <stp>##V3_BDPV12</stp>
        <stp>EURJPY Curncy</stp>
        <stp>LAST_PRICE</stp>
        <stp>[Crispin Spreadsheet.xlsx]OEI!R843C13</stp>
        <tr r="M843" s="1"/>
      </tp>
      <tp>
        <v>124.18</v>
        <stp/>
        <stp>##V3_BDPV12</stp>
        <stp>EURJPY Curncy</stp>
        <stp>LAST_PRICE</stp>
        <stp>[Crispin Spreadsheet.xlsx]OEI!R869C13</stp>
        <tr r="M869" s="1"/>
      </tp>
      <tp>
        <v>124.18</v>
        <stp/>
        <stp>##V3_BDPV12</stp>
        <stp>EURJPY Curncy</stp>
        <stp>LAST_PRICE</stp>
        <stp>[Crispin Spreadsheet.xlsx]OEI!R824C13</stp>
        <tr r="M824" s="1"/>
      </tp>
      <tp t="s">
        <v>SEK</v>
        <stp/>
        <stp>##V3_BDPV12</stp>
        <stp>ALIV SS Equity</stp>
        <stp>CRNCY</stp>
        <stp>[Crispin Spreadsheet.xlsx]OEI!R392C4</stp>
        <tr r="D392" s="1"/>
      </tp>
      <tp>
        <v>210.8</v>
        <stp/>
        <stp>##V3_BDPV12</stp>
        <stp>AKERBP NO Equity</stp>
        <stp>PX_YEST_CLOSE</stp>
        <stp>[Crispin Spreadsheet.xlsx]OEI!R334C6</stp>
        <tr r="F334" s="1"/>
      </tp>
      <tp t="s">
        <v>USD</v>
        <stp/>
        <stp>##V3_BDPV12</stp>
        <stp>LAMR US Equity</stp>
        <stp>CRNCY</stp>
        <stp>[Crispin Spreadsheet.xlsx]OEI!R736C4</stp>
        <tr r="D736" s="1"/>
      </tp>
      <tp t="s">
        <v>GBp</v>
        <stp/>
        <stp>##V3_BDPV12</stp>
        <stp>SBRY LN Equity</stp>
        <stp>CRNCY</stp>
        <stp>[Crispin Spreadsheet.xlsx]OEI!R544C4</stp>
        <tr r="D544" s="1"/>
      </tp>
      <tp>
        <v>77.709999999999994</v>
        <stp/>
        <stp>##V3_BDPV12</stp>
        <stp>CRUS US Equity</stp>
        <stp>PX_YEST_CLOSE</stp>
        <stp>[Crispin Spreadsheet.xlsx]OEI!R680C6</stp>
        <tr r="F680" s="1"/>
      </tp>
      <tp>
        <v>6.08</v>
        <stp/>
        <stp>##V3_BDPV12</stp>
        <stp>AGRO US Equity</stp>
        <stp>PX_YEST_CLOSE</stp>
        <stp>[Crispin Spreadsheet.xlsx]OEI!R647C6</stp>
        <tr r="F647" s="1"/>
      </tp>
      <tp t="s">
        <v>USD</v>
        <stp/>
        <stp>##V3_BDPV12</stp>
        <stp>CACC US Equity</stp>
        <stp>CRNCY</stp>
        <stp>[Crispin Spreadsheet.xlsx]OEI!R688C4</stp>
        <tr r="D688" s="1"/>
      </tp>
      <tp t="s">
        <v>GBp</v>
        <stp/>
        <stp>##V3_BDPV12</stp>
        <stp>HMSO LN Equity</stp>
        <stp>CRNCY</stp>
        <stp>[Crispin Spreadsheet.xlsx]OEI!R515C4</stp>
        <tr r="D515" s="1"/>
      </tp>
      <tp t="s">
        <v>USD</v>
        <stp/>
        <stp>##V3_BDPV12</stp>
        <stp>SMSN LI Equity</stp>
        <stp>CRNCY</stp>
        <stp>[Crispin Spreadsheet.xlsx]OEI!R602C4</stp>
        <tr r="D602" s="1"/>
      </tp>
      <tp>
        <v>1.476</v>
        <stp/>
        <stp>##V3_BDPV12</stp>
        <stp>AIBG ID Equity</stp>
        <stp>PX_YEST_CLOSE</stp>
        <stp>[Crispin Spreadsheet.xlsx]OEI!R230C6</stp>
        <tr r="F230" s="1"/>
      </tp>
      <tp t="s">
        <v>EUR</v>
        <stp/>
        <stp>##V3_BDPV12</stp>
        <stp>GXA Index</stp>
        <stp>CRNCY</stp>
        <stp>[Crispin Spreadsheet.xlsx]OEI!R147C4</stp>
        <tr r="D147" s="1"/>
      </tp>
      <tp>
        <v>96.21</v>
        <stp/>
        <stp>##V3_BDPV12</stp>
        <stp>AGCO US Equity</stp>
        <stp>LAST_PRICE</stp>
        <stp>[Crispin Spreadsheet.xlsx]ALEG!R65C7</stp>
        <tr r="G65" s="5"/>
      </tp>
      <tp t="s">
        <v>USD</v>
        <stp/>
        <stp>##V3_BDPV12</stp>
        <stp>SCHW US Equity</stp>
        <stp>CRNCY</stp>
        <stp>[Crispin Spreadsheet.xlsx]OEI!R674C4</stp>
        <tr r="D674" s="1"/>
      </tp>
      <tp>
        <v>98.3</v>
        <stp/>
        <stp>##V3_BDPV12</stp>
        <stp>SBUX US Equity</stp>
        <stp>PX_YEST_CLOSE</stp>
        <stp>[Crispin Spreadsheet.xlsx]OEI!R787C6</stp>
        <tr r="F787" s="1"/>
      </tp>
      <tp t="s">
        <v>GBp</v>
        <stp/>
        <stp>##V3_BDPV12</stp>
        <stp>INVP LN Equity</stp>
        <stp>CRNCY</stp>
        <stp>[Crispin Spreadsheet.xlsx]OEI!R537C4</stp>
        <tr r="D537" s="1"/>
      </tp>
      <tp t="s">
        <v>EUR</v>
        <stp/>
        <stp>##V3_BDPV12</stp>
        <stp>BMPS IM Equity</stp>
        <stp>CRNCY</stp>
        <stp>[Crispin Spreadsheet.xlsx]OEI!R242C4</stp>
        <tr r="D242" s="1"/>
      </tp>
      <tp>
        <v>699</v>
        <stp/>
        <stp>##V3_BDPV12</stp>
        <stp>DMGT LN Equity</stp>
        <stp>PX_YEST_CLOSE</stp>
        <stp>[Crispin Spreadsheet.xlsx]OEI!R488C6</stp>
        <tr r="F488" s="1"/>
      </tp>
      <tp>
        <v>0.92500000000000004</v>
        <stp/>
        <stp>##V3_BDPV12</stp>
        <stp>DELT LN Equity</stp>
        <stp>PX_YEST_CLOSE</stp>
        <stp>[Crispin Spreadsheet.xlsx]OEI!R483C6</stp>
        <tr r="F483" s="1"/>
      </tp>
      <tp>
        <v>115.17</v>
        <stp/>
        <stp>##V3_BDPV12</stp>
        <stp>AAPL US Equity</stp>
        <stp>PX_YEST_CLOSE</stp>
        <stp>[Crispin Spreadsheet.xlsx]OEI!R662C6</stp>
        <tr r="F662" s="1"/>
      </tp>
      <tp t="s">
        <v>USD</v>
        <stp/>
        <stp>##V3_BDPV12</stp>
        <stp>OTPD LI Equity</stp>
        <stp>CRNCY</stp>
        <stp>[Crispin Spreadsheet.xlsx]OEI!R566C4</stp>
        <tr r="D566" s="1"/>
      </tp>
      <tp t="s">
        <v>USD</v>
        <stp/>
        <stp>##V3_BDPV12</stp>
        <stp>RGLD US Equity</stp>
        <stp>CRNCY</stp>
        <stp>[Crispin Spreadsheet.xlsx]OEI!R780C4</stp>
        <tr r="D780" s="1"/>
      </tp>
      <tp t="s">
        <v>USD</v>
        <stp/>
        <stp>##V3_BDPV12</stp>
        <stp>SAND US Equity</stp>
        <stp>CRNCY</stp>
        <stp>[Crispin Spreadsheet.xlsx]OEI!R782C4</stp>
        <tr r="D782" s="1"/>
      </tp>
      <tp t="s">
        <v>SEK</v>
        <stp/>
        <stp>##V3_BDPV12</stp>
        <stp>SAND SS Equity</stp>
        <stp>CRNCY</stp>
        <stp>[Crispin Spreadsheet.xlsx]OEI!R402C4</stp>
        <tr r="D402" s="1"/>
      </tp>
      <tp t="s">
        <v>EUR</v>
        <stp/>
        <stp>##V3_BDPV12</stp>
        <stp>HLAG GY Equity</stp>
        <stp>CRNCY</stp>
        <stp>[Crispin Spreadsheet.xlsx]OEI!R167C4</stp>
        <tr r="D167" s="1"/>
      </tp>
      <tp>
        <v>9.4719999999999995</v>
        <stp/>
        <stp>##V3_BDPV12</stp>
        <stp>CNHI IM Equity</stp>
        <stp>PX_YEST_CLOSE</stp>
        <stp>[Crispin Spreadsheet.xlsx]OEI!R244C6</stp>
        <tr r="F244" s="1"/>
      </tp>
      <tp t="s">
        <v>GBp</v>
        <stp/>
        <stp>##V3_BDPV12</stp>
        <stp>BARC LN Equity</stp>
        <stp>CRNCY</stp>
        <stp>[Crispin Spreadsheet.xlsx]OEI!R463C4</stp>
        <tr r="D463" s="1"/>
      </tp>
      <tp t="s">
        <v>JPY</v>
        <stp/>
        <stp>##V3_BDPV12</stp>
        <stp>8001 JT Equity</stp>
        <stp>CRNCY</stp>
        <stp>[Crispin Spreadsheet.xlsx]OPUS!R29C4</stp>
        <tr r="D29" s="6"/>
      </tp>
      <tp>
        <v>489.3</v>
        <stp/>
        <stp>##V3_BDPV12</stp>
        <stp>BLND LN Equity</stp>
        <stp>PX_YEST_CLOSE</stp>
        <stp>[Crispin Spreadsheet.xlsx]OEI!R471C6</stp>
        <tr r="F471" s="1"/>
      </tp>
      <tp t="s">
        <v>CHF</v>
        <stp/>
        <stp>##V3_BDPV12</stp>
        <stp>LONN SW Equity</stp>
        <stp>CRNCY</stp>
        <stp>[Crispin Spreadsheet.xlsx]OEI!R426C4</stp>
        <tr r="D426" s="1"/>
      </tp>
      <tp>
        <v>13.4</v>
        <stp/>
        <stp>##V3_BDPV12</stp>
        <stp>UBSG SW Equity</stp>
        <stp>PX_YEST_CLOSE</stp>
        <stp>[Crispin Spreadsheet.xlsx]OEI!R435C6</stp>
        <tr r="F435" s="1"/>
      </tp>
      <tp t="s">
        <v>USD</v>
        <stp/>
        <stp>##V3_BDPV12</stp>
        <stp>MELI US Equity</stp>
        <stp>CRNCY</stp>
        <stp>[Crispin Spreadsheet.xlsx]OEI!R750C4</stp>
        <tr r="D750" s="1"/>
      </tp>
      <tp t="s">
        <v>EUR</v>
        <stp/>
        <stp>##V3_BDPV12</stp>
        <stp>LIGHT NA Equity</stp>
        <stp>CRNCY</stp>
        <stp>[Crispin Spreadsheet.xlsx]OEI!R329C4</stp>
        <tr r="D329" s="1"/>
      </tp>
      <tp>
        <v>150.11340000000001</v>
        <stp/>
        <stp>##V3_BDPV12</stp>
        <stp>.AREQIMP G Index</stp>
        <stp>PX_YEST_CLOSE</stp>
        <stp>[Crispin Spreadsheet.xlsx]SWAN!R152C30</stp>
        <tr r="AD152" s="3"/>
      </tp>
      <tp>
        <v>150.11340000000001</v>
        <stp/>
        <stp>##V3_BDPV12</stp>
        <stp>.AREQIMP G Index</stp>
        <stp>PX_YEST_CLOSE</stp>
        <stp>[Crispin Spreadsheet.xlsx]SWAN!R153C30</stp>
        <tr r="AD153" s="3"/>
      </tp>
      <tp>
        <v>150.11340000000001</v>
        <stp/>
        <stp>##V3_BDPV12</stp>
        <stp>.AREQIMP G Index</stp>
        <stp>PX_YEST_CLOSE</stp>
        <stp>[Crispin Spreadsheet.xlsx]SWAN!R154C30</stp>
        <tr r="AD154" s="3"/>
      </tp>
      <tp>
        <v>150.11340000000001</v>
        <stp/>
        <stp>##V3_BDPV12</stp>
        <stp>.AREQIMP G Index</stp>
        <stp>PX_YEST_CLOSE</stp>
        <stp>[Crispin Spreadsheet.xlsx]SWAN!R177C30</stp>
        <tr r="AD177" s="3"/>
      </tp>
      <tp>
        <v>122.75</v>
        <stp/>
        <stp>##V3_BDPV12</stp>
        <stp>EMG LN Equity</stp>
        <stp>LAST_PRICE</stp>
        <stp>[Crispin Spreadsheet.xlsx]OPUS!R60C7</stp>
        <tr r="G60" s="6"/>
      </tp>
      <tp>
        <v>134.15</v>
        <stp/>
        <stp>##V3_BDPV12</stp>
        <stp>MKS LN Equity</stp>
        <stp>LAST_PRICE</stp>
        <stp>[Crispin Spreadsheet.xlsx]FDXC!R54C7</stp>
        <tr r="G54" s="8"/>
      </tp>
      <tp>
        <v>2.19</v>
        <stp/>
        <stp>##V3_BDPV12</stp>
        <stp>SDRL NO Equity</stp>
        <stp>LAST_PRICE</stp>
        <stp>[Crispin Spreadsheet.xlsx]ALEG!R31C7</stp>
        <tr r="G31" s="5"/>
      </tp>
      <tp>
        <v>124.1</v>
        <stp/>
        <stp>##V3_BDPV12</stp>
        <stp>BT/A LN Equity</stp>
        <stp>LAST_PRICE</stp>
        <stp>[Crispin Spreadsheet.xlsx]SWAN!R85C7</stp>
        <tr r="G85" s="3"/>
      </tp>
      <tp>
        <v>11.06</v>
        <stp/>
        <stp>##V3_BDPV12</stp>
        <stp>656 HK Equity</stp>
        <stp>LAST_PRICE</stp>
        <stp>[Crispin Spreadsheet.xlsx]OEI!R212C7</stp>
        <tr r="G212" s="1"/>
      </tp>
      <tp t="s">
        <v>EUR</v>
        <stp/>
        <stp>##V3_BDPV12</stp>
        <stp>FORTUM FH Equity</stp>
        <stp>CRNCY</stp>
        <stp>[Crispin Spreadsheet.xlsx]OEI!R73C4</stp>
        <tr r="D73" s="1"/>
      </tp>
      <tp>
        <v>1.1882999999999999</v>
        <stp/>
        <stp>##V3_BDPV12</stp>
        <stp>EURUSD Curncy</stp>
        <stp>LAST_PRICE</stp>
        <stp>[Crispin Spreadsheet.xlsx]SWAN!R175C7</stp>
        <tr r="G175" s="3"/>
      </tp>
      <tp t="s">
        <v>USD</v>
        <stp/>
        <stp>##V3_BDPV12</stp>
        <stp>AVNT US Equity</stp>
        <stp>CRNCY</stp>
        <stp>[Crispin Spreadsheet.xlsx]OEI!R773C4</stp>
        <tr r="D773" s="1"/>
      </tp>
      <tp>
        <v>7.55</v>
        <stp/>
        <stp>##V3_BDPV12</stp>
        <stp>COTY US Equity</stp>
        <stp>PX_YEST_CLOSE</stp>
        <stp>[Crispin Spreadsheet.xlsx]OEI!R687C6</stp>
        <tr r="F687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USD</v>
        <stp/>
        <stp>##V3_BDPV12</stp>
        <stp>MTDR US Equity</stp>
        <stp>CRNCY</stp>
        <stp>[Crispin Spreadsheet.xlsx]OEI!R749C4</stp>
        <tr r="D749" s="1"/>
      </tp>
      <tp t="s">
        <v>USD</v>
        <stp/>
        <stp>##V3_BDPV12</stp>
        <stp>COHR US Equity</stp>
        <stp>CRNCY</stp>
        <stp>[Crispin Spreadsheet.xlsx]OEI!R685C4</stp>
        <tr r="D685" s="1"/>
      </tp>
      <tp t="s">
        <v>TRY</v>
        <stp/>
        <stp>##V3_BDPV12</stp>
        <stp>GARAN TI Equity</stp>
        <stp>CRNCY</stp>
        <stp>[Crispin Spreadsheet.xlsx]OEI!R439C4</stp>
        <tr r="D439" s="1"/>
      </tp>
      <tp>
        <v>18.71</v>
        <stp/>
        <stp>##V3_BDPV12</stp>
        <stp>UNVR US Equity</stp>
        <stp>PX_YEST_CLOSE</stp>
        <stp>[Crispin Spreadsheet.xlsx]OEI!R805C6</stp>
        <tr r="F805" s="1"/>
      </tp>
      <tp>
        <v>470</v>
        <stp/>
        <stp>##V3_BDPV12</stp>
        <stp>SFOR LN Equity</stp>
        <stp>PX_YEST_CLOSE</stp>
        <stp>[Crispin Spreadsheet.xlsx]OEI!R491C6</stp>
        <tr r="F491" s="1"/>
      </tp>
      <tp>
        <v>2828</v>
        <stp/>
        <stp>##V3_BDPV12</stp>
        <stp>8001 JT Equity</stp>
        <stp>PX_YEST_CLOSE</stp>
        <stp>[Crispin Spreadsheet.xlsx]ALEG!R22C6</stp>
        <tr r="F22" s="5"/>
      </tp>
      <tp>
        <v>33.51</v>
        <stp/>
        <stp>##V3_BDPV12</stp>
        <stp>APAM NA Equity</stp>
        <stp>PX_YEST_CLOSE</stp>
        <stp>[Crispin Spreadsheet.xlsx]OEI!R320C6</stp>
        <tr r="F320" s="1"/>
      </tp>
      <tp t="s">
        <v>USD</v>
        <stp/>
        <stp>##V3_BDPV12</stp>
        <stp>NVDA US Equity</stp>
        <stp>CRNCY</stp>
        <stp>[Crispin Spreadsheet.xlsx]OEI!R759C4</stp>
        <tr r="D759" s="1"/>
      </tp>
      <tp>
        <v>37.049999999999997</v>
        <stp/>
        <stp>##V3_BDPV12</stp>
        <stp>ADYEY US Equity</stp>
        <stp>PX_YEST_CLOSE</stp>
        <stp>[Crispin Spreadsheet.xlsx]OEI!R649C6</stp>
        <tr r="F649" s="1"/>
      </tp>
      <tp t="s">
        <v>CHF</v>
        <stp/>
        <stp>##V3_BDPV12</stp>
        <stp>SIKA SW Equity</stp>
        <stp>CRNCY</stp>
        <stp>[Crispin Spreadsheet.xlsx]OEI!R432C4</stp>
        <tr r="D432" s="1"/>
      </tp>
      <tp>
        <v>30.2</v>
        <stp/>
        <stp>##V3_BDPV12</stp>
        <stp>TUNG LN Equity</stp>
        <stp>PX_YEST_CLOSE</stp>
        <stp>[Crispin Spreadsheet.xlsx]OEI!R630C6</stp>
        <tr r="F630" s="1"/>
      </tp>
      <tp t="s">
        <v>CHF</v>
        <stp/>
        <stp>##V3_BDPV12</stp>
        <stp>TEMN SW Equity</stp>
        <stp>CRNCY</stp>
        <stp>[Crispin Spreadsheet.xlsx]OEI!R434C4</stp>
        <tr r="D434" s="1"/>
      </tp>
      <tp>
        <v>42.69</v>
        <stp/>
        <stp>##V3_BDPV12</stp>
        <stp>PHIA NA Equity</stp>
        <stp>PX_YEST_CLOSE</stp>
        <stp>[Crispin Spreadsheet.xlsx]OEI!R328C6</stp>
        <tr r="F328" s="1"/>
      </tp>
      <tp>
        <v>6.23</v>
        <stp/>
        <stp>##V3_BDPV12</stp>
        <stp>NODL NO Equity</stp>
        <stp>LAST_PRICE</stp>
        <stp>[Crispin Spreadsheet.xlsx]ALEG!R30C7</stp>
        <tr r="G30" s="5"/>
      </tp>
      <tp>
        <v>96.21</v>
        <stp/>
        <stp>##V3_BDPV12</stp>
        <stp>AGCO US Equity</stp>
        <stp>LAST_PRICE</stp>
        <stp>[Crispin Spreadsheet.xlsx]FDXC!R67C7</stp>
        <tr r="G67" s="8"/>
      </tp>
      <tp>
        <v>9.4700000000000006</v>
        <stp/>
        <stp>##V3_BDPV12</stp>
        <stp>CNHI IM Equity</stp>
        <stp>LAST_PRICE</stp>
        <stp>[Crispin Spreadsheet.xlsx]FDXC!R21C7</stp>
        <tr r="G21" s="8"/>
      </tp>
      <tp>
        <v>8095.6</v>
        <stp/>
        <stp>##V3_BDPV12</stp>
        <stp>IBA Index</stp>
        <stp>PX_YEST_CLOSE</stp>
        <stp>[Crispin Spreadsheet.xlsx]OEI!R375C6</stp>
        <tr r="F375" s="1"/>
      </tp>
      <tp>
        <v>118.24</v>
        <stp/>
        <stp>##V3_BDPV12</stp>
        <stp>FMC US Equity</stp>
        <stp>LAST_PRICE</stp>
        <stp>[Crispin Spreadsheet.xlsx]OPUS!R75C7</stp>
        <tr r="G75" s="6"/>
      </tp>
      <tp>
        <v>31583</v>
        <stp/>
        <stp>##V3_BDPV12</stp>
        <stp>ANG SJ Equity</stp>
        <stp>LAST_PRICE</stp>
        <stp>[Crispin Spreadsheet.xlsx]OPUS!R41C7</stp>
        <tr r="G41" s="6"/>
      </tp>
      <tp>
        <v>2.19</v>
        <stp/>
        <stp>##V3_BDPV12</stp>
        <stp>SDRL NO Equity</stp>
        <stp>LAST_PRICE</stp>
        <stp>[Crispin Spreadsheet.xlsx]FDXC!R34C7</stp>
        <tr r="G34" s="8"/>
      </tp>
      <tp>
        <v>4983</v>
        <stp/>
        <stp>##V3_BDPV12</stp>
        <stp>SSW SJ Equity</stp>
        <stp>LAST_PRICE</stp>
        <stp>[Crispin Spreadsheet.xlsx]ALEG!R35C7</stp>
        <tr r="G35" s="5"/>
      </tp>
      <tp t="s">
        <v>#N/A N/A</v>
        <stp/>
        <stp>##V3_BDPV12</stp>
        <stp>SLCJY US Equity</stp>
        <stp>PX_YEST_CLOSE</stp>
        <stp>[Crispin Spreadsheet.xlsx]OPE!R62C6</stp>
        <tr r="F62" s="7"/>
      </tp>
      <tp t="s">
        <v>EUR</v>
        <stp/>
        <stp>##V3_BDPV12</stp>
        <stp>NESTE FH Equity</stp>
        <stp>CRNCY</stp>
        <stp>[Crispin Spreadsheet.xlsx]OEI!R77C4</stp>
        <tr r="D77" s="1"/>
      </tp>
      <tp t="s">
        <v>SEK</v>
        <stp/>
        <stp>##V3_BDPV12</stp>
        <stp>ERICB SS Equity</stp>
        <stp>CRNCY</stp>
        <stp>[Crispin Spreadsheet.xlsx]OPE!R34C4</stp>
        <tr r="D34" s="7"/>
      </tp>
      <tp>
        <v>125.25</v>
        <stp/>
        <stp>##V3_BDPV12</stp>
        <stp>BT/A LN Equity</stp>
        <stp>PX_YEST_CLOSE</stp>
        <stp>[Crispin Spreadsheet.xlsx]ALEG!R44C6</stp>
        <tr r="F44" s="5"/>
      </tp>
      <tp t="s">
        <v>USD</v>
        <stp/>
        <stp>##V3_BDPV12</stp>
        <stp>TRIP US Equity</stp>
        <stp>CRNCY</stp>
        <stp>[Crispin Spreadsheet.xlsx]OEI!R797C4</stp>
        <tr r="D797" s="1"/>
      </tp>
      <tp>
        <v>377.8</v>
        <stp/>
        <stp>##V3_BDPV12</stp>
        <stp>ZURN SW Equity</stp>
        <stp>PX_YEST_CLOSE</stp>
        <stp>[Crispin Spreadsheet.xlsx]OEI!R436C6</stp>
        <tr r="F436" s="1"/>
      </tp>
      <tp>
        <v>652.79999999999995</v>
        <stp/>
        <stp>##V3_BDPV12</stp>
        <stp>PSON LN Equity</stp>
        <stp>PX_YEST_CLOSE</stp>
        <stp>[Crispin Spreadsheet.xlsx]OEI!R572C6</stp>
        <tr r="F572" s="1"/>
      </tp>
      <tp>
        <v>101.78</v>
        <stp/>
        <stp>##V3_BDPV12</stp>
        <stp>NESN SW Equity</stp>
        <stp>PX_YEST_CLOSE</stp>
        <stp>[Crispin Spreadsheet.xlsx]OEI!R427C6</stp>
        <tr r="F427" s="1"/>
      </tp>
      <tp>
        <v>8.52</v>
        <stp/>
        <stp>##V3_BDPV12</stp>
        <stp>EURN US Equity</stp>
        <stp>PX_YEST_CLOSE</stp>
        <stp>[Crispin Spreadsheet.xlsx]OEI!R702C6</stp>
        <tr r="F702" s="1"/>
      </tp>
      <tp>
        <v>3592</v>
        <stp/>
        <stp>##V3_BDPV12</stp>
        <stp>GIVN SW Equity</stp>
        <stp>PX_YEST_CLOSE</stp>
        <stp>[Crispin Spreadsheet.xlsx]OEI!R422C6</stp>
        <tr r="F422" s="1"/>
      </tp>
      <tp>
        <v>48.685000000000002</v>
        <stp/>
        <stp>##V3_BDPV12</stp>
        <stp>BAYN GY Equity</stp>
        <stp>PX_YEST_CLOSE</stp>
        <stp>[Crispin Spreadsheet.xlsx]OEI!R153C6</stp>
        <tr r="F153" s="1"/>
      </tp>
      <tp t="s">
        <v>USD</v>
        <stp/>
        <stp>##V3_BDPV12</stp>
        <stp>TSLA US Equity</stp>
        <stp>CRNCY</stp>
        <stp>[Crispin Spreadsheet.xlsx]OEI!R792C4</stp>
        <tr r="D792" s="1"/>
      </tp>
      <tp>
        <v>75.23</v>
        <stp/>
        <stp>##V3_BDPV12</stp>
        <stp>ATVI US Equity</stp>
        <stp>PX_YEST_CLOSE</stp>
        <stp>[Crispin Spreadsheet.xlsx]OEI!R646C6</stp>
        <tr r="F646" s="1"/>
      </tp>
      <tp>
        <v>150.11340000000001</v>
        <stp/>
        <stp>##V3_BDPV12</stp>
        <stp>.AREQIMP G Index</stp>
        <stp>LAST_PRICE</stp>
        <stp>[Crispin Spreadsheet.xlsx]OEI!R849C7</stp>
        <tr r="G849" s="1"/>
      </tp>
      <tp>
        <v>2828</v>
        <stp/>
        <stp>##V3_BDPV12</stp>
        <stp>8001 JT Equity</stp>
        <stp>PX_YEST_CLOSE</stp>
        <stp>[Crispin Spreadsheet.xlsx]FDXC!R25C6</stp>
        <tr r="F25" s="8"/>
      </tp>
      <tp>
        <v>94.5</v>
        <stp/>
        <stp>##V3_BDPV12</stp>
        <stp>TALK LN Equity</stp>
        <stp>PX_YEST_CLOSE</stp>
        <stp>[Crispin Spreadsheet.xlsx]OEI!R621C6</stp>
        <tr r="F621" s="1"/>
      </tp>
      <tp>
        <v>55.8</v>
        <stp/>
        <stp>##V3_BDPV12</stp>
        <stp>SAVE FP Equity</stp>
        <stp>PX_YEST_CLOSE</stp>
        <stp>[Crispin Spreadsheet.xlsx]OEI!R125C6</stp>
        <tr r="F125" s="1"/>
      </tp>
      <tp>
        <v>4.26</v>
        <stp/>
        <stp>##V3_BDPV12</stp>
        <stp>WETF US Equity</stp>
        <stp>PX_YEST_CLOSE</stp>
        <stp>[Crispin Spreadsheet.xlsx]OEI!R814C6</stp>
        <tr r="F814" s="1"/>
      </tp>
      <tp t="s">
        <v>GBp</v>
        <stp/>
        <stp>##V3_BDPV12</stp>
        <stp>AUTO LN Equity</stp>
        <stp>CRNCY</stp>
        <stp>[Crispin Spreadsheet.xlsx]OEI!R457C4</stp>
        <tr r="D457" s="1"/>
      </tp>
      <tp t="s">
        <v>USD</v>
        <stp/>
        <stp>##V3_BDPV12</stp>
        <stp>TWLO US Equity</stp>
        <stp>CRNCY</stp>
        <stp>[Crispin Spreadsheet.xlsx]OEI!R802C4</stp>
        <tr r="D802" s="1"/>
      </tp>
      <tp>
        <v>1</v>
        <stp/>
        <stp>##V3_BDPV12</stp>
        <stp>GBPZAr Curncy</stp>
        <stp>QUOTE_FACTOR</stp>
        <stp>[Crispin Spreadsheet.xlsx]OPUS!R41C12</stp>
        <tr r="L41" s="6"/>
      </tp>
      <tp>
        <v>1</v>
        <stp/>
        <stp>##V3_BDPV12</stp>
        <stp>GBPZAr Curncy</stp>
        <stp>QUOTE_FACTOR</stp>
        <stp>[Crispin Spreadsheet.xlsx]OPUS!R42C12</stp>
        <tr r="L42" s="6"/>
      </tp>
      <tp>
        <v>35.384999999999998</v>
        <stp/>
        <stp>##V3_BDPV12</stp>
        <stp>IGLN LN Equity</stp>
        <stp>LAST_PRICE</stp>
        <stp>[Crispin Spreadsheet.xlsx]ALEG!R51C7</stp>
        <tr r="G51" s="5"/>
      </tp>
      <tp>
        <v>16.489999999999998</v>
        <stp/>
        <stp>##V3_BDPV12</stp>
        <stp>BMA US Equity</stp>
        <stp>LAST_PRICE</stp>
        <stp>[Crispin Spreadsheet.xlsx]OPUS!R74C7</stp>
        <tr r="G74" s="6"/>
      </tp>
      <tp>
        <v>6.98</v>
        <stp/>
        <stp>##V3_BDPV12</stp>
        <stp>KGC US Equity</stp>
        <stp>LAST_PRICE</stp>
        <stp>[Crispin Spreadsheet.xlsx]OPUS!R76C7</stp>
        <tr r="G76" s="6"/>
      </tp>
      <tp>
        <v>35.4</v>
        <stp/>
        <stp>##V3_BDPV12</stp>
        <stp>SKG ID Equity</stp>
        <stp>LAST_PRICE</stp>
        <stp>[Crispin Spreadsheet.xlsx]OPUS!R22C7</stp>
        <tr r="G22" s="6"/>
      </tp>
      <tp>
        <v>118</v>
        <stp/>
        <stp>##V3_BDPV12</stp>
        <stp>GNC LN Equity</stp>
        <stp>LAST_PRICE</stp>
        <stp>[Crispin Spreadsheet.xlsx]OPUS!R56C7</stp>
        <tr r="G56" s="6"/>
      </tp>
      <tp t="s">
        <v>GBP</v>
        <stp/>
        <stp>##V3_BDPV12</stp>
        <stp>GB00BZB26Y51 Govt</stp>
        <stp>CRNCY</stp>
        <stp>[Crispin Spreadsheet.xlsx]SWAN!R168C4</stp>
        <tr r="D168" s="3"/>
      </tp>
      <tp>
        <v>5928</v>
        <stp/>
        <stp>##V3_BDPV12</stp>
        <stp>CRDA LN Equity</stp>
        <stp>LAST_PRICE</stp>
        <stp>[Crispin Spreadsheet.xlsx]SWAN!R87C7</stp>
        <tr r="G87" s="3"/>
      </tp>
      <tp>
        <v>22.9</v>
        <stp/>
        <stp>##V3_BDPV12</stp>
        <stp>175 HK Equity</stp>
        <stp>LAST_PRICE</stp>
        <stp>[Crispin Spreadsheet.xlsx]OEI!R213C7</stp>
        <tr r="G213" s="1"/>
      </tp>
      <tp>
        <v>210.8</v>
        <stp/>
        <stp>##V3_BDPV12</stp>
        <stp>AKERBP NO Equity</stp>
        <stp>PX_YEST_CLOSE</stp>
        <stp>[Crispin Spreadsheet.xlsx]OPE!R29C6</stp>
        <tr r="F29" s="7"/>
      </tp>
      <tp>
        <v>10.5657</v>
        <stp/>
        <stp>##V3_BDPV12</stp>
        <stp>EURNOK Curncy</stp>
        <stp>LAST_PRICE</stp>
        <stp>[Crispin Spreadsheet.xlsx]OEI!R348C13</stp>
        <tr r="M348" s="1"/>
      </tp>
      <tp>
        <v>10.5657</v>
        <stp/>
        <stp>##V3_BDPV12</stp>
        <stp>EURNOK Curncy</stp>
        <stp>LAST_PRICE</stp>
        <stp>[Crispin Spreadsheet.xlsx]OEI!R349C13</stp>
        <tr r="M349" s="1"/>
      </tp>
      <tp>
        <v>10.5657</v>
        <stp/>
        <stp>##V3_BDPV12</stp>
        <stp>EURNOK Curncy</stp>
        <stp>LAST_PRICE</stp>
        <stp>[Crispin Spreadsheet.xlsx]OEI!R344C13</stp>
        <tr r="M344" s="1"/>
      </tp>
      <tp>
        <v>10.5657</v>
        <stp/>
        <stp>##V3_BDPV12</stp>
        <stp>EURNOK Curncy</stp>
        <stp>LAST_PRICE</stp>
        <stp>[Crispin Spreadsheet.xlsx]OEI!R345C13</stp>
        <tr r="M345" s="1"/>
      </tp>
      <tp>
        <v>10.5657</v>
        <stp/>
        <stp>##V3_BDPV12</stp>
        <stp>EURNOK Curncy</stp>
        <stp>LAST_PRICE</stp>
        <stp>[Crispin Spreadsheet.xlsx]OEI!R346C13</stp>
        <tr r="M346" s="1"/>
      </tp>
      <tp>
        <v>10.5657</v>
        <stp/>
        <stp>##V3_BDPV12</stp>
        <stp>EURNOK Curncy</stp>
        <stp>LAST_PRICE</stp>
        <stp>[Crispin Spreadsheet.xlsx]OEI!R347C13</stp>
        <tr r="M347" s="1"/>
      </tp>
      <tp>
        <v>10.5657</v>
        <stp/>
        <stp>##V3_BDPV12</stp>
        <stp>EURNOK Curncy</stp>
        <stp>LAST_PRICE</stp>
        <stp>[Crispin Spreadsheet.xlsx]OEI!R340C13</stp>
        <tr r="M340" s="1"/>
      </tp>
      <tp>
        <v>10.5657</v>
        <stp/>
        <stp>##V3_BDPV12</stp>
        <stp>EURNOK Curncy</stp>
        <stp>LAST_PRICE</stp>
        <stp>[Crispin Spreadsheet.xlsx]OEI!R341C13</stp>
        <tr r="M341" s="1"/>
      </tp>
      <tp>
        <v>10.5657</v>
        <stp/>
        <stp>##V3_BDPV12</stp>
        <stp>EURNOK Curncy</stp>
        <stp>LAST_PRICE</stp>
        <stp>[Crispin Spreadsheet.xlsx]OEI!R342C13</stp>
        <tr r="M342" s="1"/>
      </tp>
      <tp>
        <v>10.5657</v>
        <stp/>
        <stp>##V3_BDPV12</stp>
        <stp>EURNOK Curncy</stp>
        <stp>LAST_PRICE</stp>
        <stp>[Crispin Spreadsheet.xlsx]OEI!R343C13</stp>
        <tr r="M343" s="1"/>
      </tp>
      <tp>
        <v>10.5657</v>
        <stp/>
        <stp>##V3_BDPV12</stp>
        <stp>EURNOK Curncy</stp>
        <stp>LAST_PRICE</stp>
        <stp>[Crispin Spreadsheet.xlsx]OEI!R338C13</stp>
        <tr r="M338" s="1"/>
      </tp>
      <tp>
        <v>10.5657</v>
        <stp/>
        <stp>##V3_BDPV12</stp>
        <stp>EURNOK Curncy</stp>
        <stp>LAST_PRICE</stp>
        <stp>[Crispin Spreadsheet.xlsx]OEI!R339C13</stp>
        <tr r="M339" s="1"/>
      </tp>
      <tp>
        <v>10.5657</v>
        <stp/>
        <stp>##V3_BDPV12</stp>
        <stp>EURNOK Curncy</stp>
        <stp>LAST_PRICE</stp>
        <stp>[Crispin Spreadsheet.xlsx]OEI!R334C13</stp>
        <tr r="M334" s="1"/>
      </tp>
      <tp>
        <v>10.5657</v>
        <stp/>
        <stp>##V3_BDPV12</stp>
        <stp>EURNOK Curncy</stp>
        <stp>LAST_PRICE</stp>
        <stp>[Crispin Spreadsheet.xlsx]OEI!R335C13</stp>
        <tr r="M335" s="1"/>
      </tp>
      <tp>
        <v>10.5657</v>
        <stp/>
        <stp>##V3_BDPV12</stp>
        <stp>EURNOK Curncy</stp>
        <stp>LAST_PRICE</stp>
        <stp>[Crispin Spreadsheet.xlsx]OEI!R336C13</stp>
        <tr r="M336" s="1"/>
      </tp>
      <tp>
        <v>10.5657</v>
        <stp/>
        <stp>##V3_BDPV12</stp>
        <stp>EURNOK Curncy</stp>
        <stp>LAST_PRICE</stp>
        <stp>[Crispin Spreadsheet.xlsx]OEI!R337C13</stp>
        <tr r="M337" s="1"/>
      </tp>
      <tp t="s">
        <v>USD</v>
        <stp/>
        <stp>##V3_BDPV12</stp>
        <stp>LULU US Equity</stp>
        <stp>CRNCY</stp>
        <stp>[Crispin Spreadsheet.xlsx]OEI!R743C4</stp>
        <tr r="D743" s="1"/>
      </tp>
      <tp t="s">
        <v>GBp</v>
        <stp/>
        <stp>##V3_BDPV12</stp>
        <stp>INTU LN Equity</stp>
        <stp>CRNCY</stp>
        <stp>[Crispin Spreadsheet.xlsx]OEI!R536C4</stp>
        <tr r="D536" s="1"/>
      </tp>
      <tp>
        <v>42.3</v>
        <stp/>
        <stp>##V3_BDPV12</stp>
        <stp>FWONK US Equity</stp>
        <stp>PX_YEST_CLOSE</stp>
        <stp>[Crispin Spreadsheet.xlsx]OEI!R740C6</stp>
        <tr r="F740" s="1"/>
      </tp>
      <tp t="s">
        <v>EUR</v>
        <stp/>
        <stp>##V3_BDPV12</stp>
        <stp>CERV IM Equity</stp>
        <stp>CRNCY</stp>
        <stp>[Crispin Spreadsheet.xlsx]OEI!R243C4</stp>
        <tr r="D243" s="1"/>
      </tp>
      <tp>
        <v>39.5</v>
        <stp/>
        <stp>##V3_BDPV12</stp>
        <stp>LLOY LN Equity</stp>
        <stp>PX_YEST_CLOSE</stp>
        <stp>[Crispin Spreadsheet.xlsx]OEI!R553C6</stp>
        <tr r="F553" s="1"/>
      </tp>
      <tp t="s">
        <v>GBp</v>
        <stp/>
        <stp>##V3_BDPV12</stp>
        <stp>PLUS LN Equity</stp>
        <stp>CRNCY</stp>
        <stp>[Crispin Spreadsheet.xlsx]OEI!R577C4</stp>
        <tr r="D577" s="1"/>
      </tp>
      <tp t="s">
        <v>USD</v>
        <stp/>
        <stp>##V3_BDPV12</stp>
        <stp>LBTYA US Equity</stp>
        <stp>CRNCY</stp>
        <stp>[Crispin Spreadsheet.xlsx]OEI!R739C4</stp>
        <tr r="D739" s="1"/>
      </tp>
      <tp>
        <v>175.9</v>
        <stp/>
        <stp>##V3_BDPV12</stp>
        <stp>GETIB SS Equity</stp>
        <stp>PX_YEST_CLOSE</stp>
        <stp>[Crispin Spreadsheet.xlsx]OEI!R397C6</stp>
        <tr r="F397" s="1"/>
      </tp>
      <tp>
        <v>1.98</v>
        <stp/>
        <stp>##V3_BDPV12</stp>
        <stp>SUPV US Equity</stp>
        <stp>PX_YEST_CLOSE</stp>
        <stp>[Crispin Spreadsheet.xlsx]OEI!R721C6</stp>
        <tr r="F721" s="1"/>
      </tp>
      <tp t="s">
        <v>EUR</v>
        <stp/>
        <stp>##V3_BDPV12</stp>
        <stp>ADYEN NA Equity</stp>
        <stp>CRNCY</stp>
        <stp>[Crispin Spreadsheet.xlsx]OEI!R317C4</stp>
        <tr r="D317" s="1"/>
      </tp>
      <tp>
        <v>1770</v>
        <stp/>
        <stp>##V3_BDPV12</stp>
        <stp>WEIR LN Equity</stp>
        <stp>PX_YEST_CLOSE</stp>
        <stp>[Crispin Spreadsheet.xlsx]OEI!R625C6</stp>
        <tr r="F625" s="1"/>
      </tp>
      <tp>
        <v>650.44000000000005</v>
        <stp/>
        <stp>##V3_BDPV12</stp>
        <stp>CHTR US Equity</stp>
        <stp>PX_YEST_CLOSE</stp>
        <stp>[Crispin Spreadsheet.xlsx]OEI!R675C6</stp>
        <tr r="F675" s="1"/>
      </tp>
      <tp>
        <v>128.06</v>
        <stp/>
        <stp>##V3_BDPV12</stp>
        <stp>TMUS US Equity</stp>
        <stp>PX_YEST_CLOSE</stp>
        <stp>[Crispin Spreadsheet.xlsx]OEI!R794C6</stp>
        <tr r="F794" s="1"/>
      </tp>
      <tp t="s">
        <v>GBp</v>
        <stp/>
        <stp>##V3_BDPV12</stp>
        <stp>WIZZ LN Equity</stp>
        <stp>CRNCY</stp>
        <stp>[Crispin Spreadsheet.xlsx]OEI!R638C4</stp>
        <tr r="D638" s="1"/>
      </tp>
      <tp t="s">
        <v>SEK</v>
        <stp/>
        <stp>##V3_BDPV12</stp>
        <stp>LUNE SS Equity</stp>
        <stp>CRNCY</stp>
        <stp>[Crispin Spreadsheet.xlsx]OEI!R401C4</stp>
        <tr r="D401" s="1"/>
      </tp>
      <tp>
        <v>151.75</v>
        <stp/>
        <stp>##V3_BDPV12</stp>
        <stp>QRVO US Equity</stp>
        <stp>PX_YEST_CLOSE</stp>
        <stp>[Crispin Spreadsheet.xlsx]OEI!R777C6</stp>
        <tr r="F777" s="1"/>
      </tp>
      <tp>
        <v>29.58</v>
        <stp/>
        <stp>##V3_BDPV12</stp>
        <stp>WORK US Equity</stp>
        <stp>PX_YEST_CLOSE</stp>
        <stp>[Crispin Spreadsheet.xlsx]OEI!R783C6</stp>
        <tr r="F783" s="1"/>
      </tp>
      <tp t="s">
        <v>EUR</v>
        <stp/>
        <stp>##V3_BDPV12</stp>
        <stp>FBEL FP Equity</stp>
        <stp>CRNCY</stp>
        <stp>[Crispin Spreadsheet.xlsx]OEI!R109C4</stp>
        <tr r="D109" s="1"/>
      </tp>
      <tp t="s">
        <v>GBp</v>
        <stp/>
        <stp>##V3_BDPV12</stp>
        <stp>EXPN LN Equity</stp>
        <stp>CRNCY</stp>
        <stp>[Crispin Spreadsheet.xlsx]OEI!R502C4</stp>
        <tr r="D502" s="1"/>
      </tp>
      <tp>
        <v>400.48</v>
        <stp/>
        <stp>##V3_BDPV12</stp>
        <stp>PAYC US Equity</stp>
        <stp>PX_YEST_CLOSE</stp>
        <stp>[Crispin Spreadsheet.xlsx]OEI!R768C6</stp>
        <tr r="F768" s="1"/>
      </tp>
      <tp>
        <v>111.2</v>
        <stp/>
        <stp>##V3_BDPV12</stp>
        <stp>DGOC LN Equity</stp>
        <stp>PX_YEST_CLOSE</stp>
        <stp>[Crispin Spreadsheet.xlsx]OEI!R493C6</stp>
        <tr r="F493" s="1"/>
      </tp>
      <tp>
        <v>623.6</v>
        <stp/>
        <stp>##V3_BDPV12</stp>
        <stp>HWDN LN Equity</stp>
        <stp>LAST_PRICE</stp>
        <stp>[Crispin Spreadsheet.xlsx]ALEG!R50C7</stp>
        <tr r="G50" s="5"/>
      </tp>
      <tp>
        <v>76.150000000000006</v>
        <stp/>
        <stp>##V3_BDPV12</stp>
        <stp>MELE BB Equity</stp>
        <stp>LAST_PRICE</stp>
        <stp>[Crispin Spreadsheet.xlsx]SWAN!R12C7</stp>
        <tr r="G12" s="3"/>
      </tp>
      <tp>
        <v>13.92</v>
        <stp/>
        <stp>##V3_BDPV12</stp>
        <stp>PDG LN Equity</stp>
        <stp>LAST_PRICE</stp>
        <stp>[Crispin Spreadsheet.xlsx]OPUS!R63C7</stp>
        <tr r="G63" s="6"/>
      </tp>
      <tp>
        <v>124.16</v>
        <stp/>
        <stp>##V3_BDPV12</stp>
        <stp>VOD LN Equity</stp>
        <stp>LAST_PRICE</stp>
        <stp>[Crispin Spreadsheet.xlsx]OPUS!R70C7</stp>
        <tr r="G70" s="6"/>
      </tp>
      <tp>
        <v>4.25</v>
        <stp/>
        <stp>##V3_BDPV12</stp>
        <stp>TSTR LN Equity</stp>
        <stp>LAST_PRICE</stp>
        <stp>[Crispin Spreadsheet.xlsx]OPUS!R68C7</stp>
        <tr r="G68" s="6"/>
      </tp>
      <tp>
        <v>143.08000000000001</v>
        <stp/>
        <stp>##V3_BDPV12</stp>
        <stp>BARC LN Equity</stp>
        <stp>LAST_PRICE</stp>
        <stp>[Crispin Spreadsheet.xlsx]SWAN!R84C7</stp>
        <tr r="G8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57330AD-5FB1-4ED8-BB8C-A81391B52726}" diskRevisions="1" revisionId="23" version="2">
  <header guid="{1FE5066B-0947-4F9C-9393-61147FC5338D}" dateTime="2020-11-25T11:53:32" maxSheetId="9" userName="Geoff Poore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657330AD-5FB1-4ED8-BB8C-A81391B52726}" dateTime="2020-11-25T12:06:56" maxSheetId="9" userName="Geoff Poore" r:id="rId2" minRId="1" maxRId="7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N2">
      <f>OPUS!#REF!</f>
    </oc>
    <nc r="N2">
      <f>OPUS!O83</f>
    </nc>
  </rcc>
  <rcc rId="2" sId="1">
    <oc r="M2">
      <f>ALEG!#REF!</f>
    </oc>
    <nc r="M2">
      <f>ALEG!O75</f>
    </nc>
  </rcc>
  <rrc rId="3" sId="5" ref="A76:XFD76" action="deleteRow">
    <undo index="6" exp="area" ref3D="1" dr="$AB$1:$AB$1048576" dn="Z_444EA61C_69FF_425D_9CFF_48F84524037B_.wvu.Cols" sId="5"/>
    <undo index="4" exp="area" ref3D="1" dr="$Y$1:$Z$1048576" dn="Z_444EA61C_69FF_425D_9CFF_48F84524037B_.wvu.Cols" sId="5"/>
    <undo index="2" exp="area" ref3D="1" dr="$R$1:$W$1048576" dn="Z_444EA61C_69FF_425D_9CFF_48F84524037B_.wvu.Cols" sId="5"/>
    <undo index="1" exp="area" ref3D="1" dr="$K$1:$L$1048576" dn="Z_444EA61C_69FF_425D_9CFF_48F84524037B_.wvu.Cols" sId="5"/>
    <rfmt sheetId="5" xfDxf="1" sqref="A76:XFD76" start="0" length="0"/>
    <rfmt sheetId="5" sqref="A76" start="0" length="0">
      <dxf/>
    </rfmt>
    <rfmt sheetId="5" sqref="B76" start="0" length="0">
      <dxf/>
    </rfmt>
    <rfmt sheetId="5" sqref="C76" start="0" length="0">
      <dxf/>
    </rfmt>
    <rfmt sheetId="5" sqref="D76" start="0" length="0">
      <dxf/>
    </rfmt>
    <rfmt sheetId="5" sqref="E76" start="0" length="0">
      <dxf/>
    </rfmt>
    <rfmt sheetId="5" sqref="F76" start="0" length="0">
      <dxf>
        <numFmt numFmtId="164" formatCode="_(* #,##0.00_);_(* \(#,##0.00\);_(* &quot;-&quot;??_);_(@_)"/>
      </dxf>
    </rfmt>
    <rfmt sheetId="5" sqref="G76" start="0" length="0">
      <dxf>
        <numFmt numFmtId="164" formatCode="_(* #,##0.00_);_(* \(#,##0.00\);_(* &quot;-&quot;??_);_(@_)"/>
      </dxf>
    </rfmt>
    <rfmt sheetId="5" sqref="H76" start="0" length="0">
      <dxf>
        <numFmt numFmtId="2" formatCode="0.00"/>
      </dxf>
    </rfmt>
    <rfmt sheetId="5" sqref="I76" start="0" length="0">
      <dxf>
        <font>
          <sz val="9"/>
          <color rgb="FF0000FF"/>
          <name val="Arial"/>
          <scheme val="none"/>
        </font>
        <numFmt numFmtId="169" formatCode="#,##0.00&quot; &quot;;[Red]\-#,##0.00&quot; &quot;"/>
        <alignment horizontal="right" vertical="top" readingOrder="0"/>
      </dxf>
    </rfmt>
    <rfmt sheetId="5" sqref="J76" start="0" length="0">
      <dxf>
        <numFmt numFmtId="170" formatCode="#,##0_ ;[Red]\-#,##0\ "/>
        <alignment horizontal="right" vertical="top" readingOrder="0"/>
      </dxf>
    </rfmt>
    <rfmt sheetId="5" sqref="K76" start="0" length="0">
      <dxf/>
    </rfmt>
    <rfmt sheetId="5" sqref="L76" start="0" length="0">
      <dxf/>
    </rfmt>
    <rfmt sheetId="5" sqref="M76" start="0" length="0">
      <dxf>
        <numFmt numFmtId="166" formatCode="_-* #,##0.0000_-;\-* #,##0.0000_-;_-* &quot;-&quot;??_-;_-@_-"/>
        <border outline="0">
          <right style="thin">
            <color auto="1"/>
          </right>
        </border>
      </dxf>
    </rfmt>
    <rfmt sheetId="5" sqref="N76" start="0" length="0">
      <dxf>
        <numFmt numFmtId="170" formatCode="#,##0_ ;[Red]\-#,##0\ "/>
        <alignment horizontal="right" vertical="top" readingOrder="0"/>
      </dxf>
    </rfmt>
    <rfmt sheetId="5" sqref="O76" start="0" length="0">
      <dxf>
        <font>
          <sz val="9"/>
          <color rgb="FF0000FF"/>
          <name val="Arial"/>
          <scheme val="none"/>
        </font>
        <numFmt numFmtId="168" formatCode="\+0.00%;[Red]\-0.00%"/>
        <alignment horizontal="right" vertical="top" readingOrder="0"/>
        <border outline="0">
          <right style="thin">
            <color auto="1"/>
          </right>
        </border>
      </dxf>
    </rfmt>
    <rfmt sheetId="5" sqref="P76" start="0" length="0">
      <dxf>
        <numFmt numFmtId="167" formatCode="#,##0;[Red]#,##0"/>
      </dxf>
    </rfmt>
    <rfmt sheetId="5" sqref="Q76" start="0" length="0">
      <dxf>
        <font>
          <sz val="9"/>
          <color rgb="FF002060"/>
          <name val="Arial"/>
          <scheme val="none"/>
        </font>
        <numFmt numFmtId="169" formatCode="#,##0.00&quot; &quot;;[Red]\-#,##0.00&quot; &quot;"/>
        <border outline="0">
          <right style="thin">
            <color auto="1"/>
          </right>
        </border>
      </dxf>
    </rfmt>
    <rfmt sheetId="5" sqref="R76" start="0" length="0">
      <dxf/>
    </rfmt>
    <rfmt sheetId="5" sqref="S76" start="0" length="0">
      <dxf/>
    </rfmt>
    <rfmt sheetId="5" sqref="T76" start="0" length="0">
      <dxf/>
    </rfmt>
    <rfmt sheetId="5" sqref="U76" start="0" length="0">
      <dxf/>
    </rfmt>
    <rfmt sheetId="5" sqref="V76" start="0" length="0">
      <dxf>
        <numFmt numFmtId="164" formatCode="_(* #,##0.00_);_(* \(#,##0.00\);_(* &quot;-&quot;??_);_(@_)"/>
        <fill>
          <patternFill patternType="solid">
            <bgColor rgb="FFF2F2F2"/>
          </patternFill>
        </fill>
      </dxf>
    </rfmt>
    <rfmt sheetId="5" sqref="W76" start="0" length="0">
      <dxf>
        <numFmt numFmtId="164" formatCode="_(* #,##0.00_);_(* \(#,##0.00\);_(* &quot;-&quot;??_);_(@_)"/>
        <fill>
          <patternFill patternType="solid">
            <bgColor rgb="FFF2F2F2"/>
          </patternFill>
        </fill>
      </dxf>
    </rfmt>
    <rfmt sheetId="5" sqref="X76" start="0" length="0">
      <dxf>
        <font>
          <sz val="9"/>
          <color rgb="FF0000FF"/>
          <name val="Arial"/>
          <scheme val="none"/>
        </font>
        <numFmt numFmtId="169" formatCode="#,##0.00&quot; &quot;;[Red]\-#,##0.00&quot; &quot;"/>
        <fill>
          <patternFill patternType="solid">
            <bgColor rgb="FFF2F2F2"/>
          </patternFill>
        </fill>
        <alignment horizontal="right" vertical="top" readingOrder="0"/>
      </dxf>
    </rfmt>
    <rfmt sheetId="5" sqref="Y76" start="0" length="0">
      <dxf>
        <numFmt numFmtId="170" formatCode="#,##0_ ;[Red]\-#,##0\ "/>
        <fill>
          <patternFill patternType="solid">
            <bgColor rgb="FFF2F2F2"/>
          </patternFill>
        </fill>
        <alignment horizontal="right" vertical="top" readingOrder="0"/>
      </dxf>
    </rfmt>
    <rfmt sheetId="5" sqref="Z76" start="0" length="0">
      <dxf>
        <numFmt numFmtId="166" formatCode="_-* #,##0.0000_-;\-* #,##0.0000_-;_-* &quot;-&quot;??_-;_-@_-"/>
        <fill>
          <patternFill patternType="solid">
            <bgColor rgb="FFF2F2F2"/>
          </patternFill>
        </fill>
      </dxf>
    </rfmt>
    <rfmt sheetId="5" sqref="AA76" start="0" length="0">
      <dxf>
        <font>
          <sz val="9"/>
          <color rgb="FF0000FF"/>
          <name val="Arial"/>
          <scheme val="none"/>
        </font>
        <numFmt numFmtId="168" formatCode="\+0.00%;[Red]\-0.00%"/>
        <fill>
          <patternFill patternType="solid">
            <bgColor rgb="FFF2F2F2"/>
          </patternFill>
        </fill>
        <alignment horizontal="right" vertical="top" readingOrder="0"/>
        <border outline="0">
          <right style="thin">
            <color auto="1"/>
          </right>
        </border>
      </dxf>
    </rfmt>
    <rfmt sheetId="5" sqref="AB76" start="0" length="0">
      <dxf>
        <fill>
          <patternFill patternType="solid">
            <bgColor rgb="FFF2F2F2"/>
          </patternFill>
        </fill>
      </dxf>
    </rfmt>
  </rrc>
  <rcc rId="4" sId="1">
    <oc r="N8">
      <f>OPUS!#REF!</f>
    </oc>
    <nc r="N8">
      <f>OPUS!Q83</f>
    </nc>
  </rcc>
  <rcc rId="5" sId="1">
    <oc r="M8">
      <f>ALEG!#REF!</f>
    </oc>
    <nc r="M8">
      <f>ALEG!Q75</f>
    </nc>
  </rcc>
  <rcc rId="6" sId="1">
    <oc r="N9">
      <f>OPUS!#REF!/1000000</f>
    </oc>
    <nc r="N9">
      <f>OPUS!U83/1000000</f>
    </nc>
  </rcc>
  <rcc rId="7" sId="1">
    <oc r="M9">
      <f>ALEG!#REF!/1000000</f>
    </oc>
    <nc r="M9">
      <f>ALEG!U75/1000000</f>
    </nc>
  </rcc>
  <rcv guid="{444EA61C-69FF-425D-9CFF-48F84524037B}" action="delete"/>
  <rdn rId="0" localSheetId="1" customView="1" name="Z_444EA61C_69FF_425D_9CFF_48F84524037B_.wvu.Rows" hidden="1" oldHidden="1">
    <formula>OEI!$12:$12</formula>
    <oldFormula>OEI!$12:$12</oldFormula>
  </rdn>
  <rdn rId="0" localSheetId="1" customView="1" name="Z_444EA61C_69FF_425D_9CFF_48F84524037B_.wvu.Cols" hidden="1" oldHidden="1">
    <formula>OEI!$A:$D,OEI!$K:$L,OEI!$T:$AA,OEI!$AC:$AD,OEI!$AF:$AF</formula>
    <oldFormula>OEI!$A:$D,OEI!$K:$L,OEI!$T:$AA,OEI!$AC:$AD,OEI!$AF:$AF</oldFormula>
  </rdn>
  <rdn rId="0" localSheetId="2" customView="1" name="Z_444EA61C_69FF_425D_9CFF_48F84524037B_.wvu.Rows" hidden="1" oldHidden="1">
    <formula>ODIF!$3:$3</formula>
    <oldFormula>ODIF!$3:$3</oldFormula>
  </rdn>
  <rdn rId="0" localSheetId="2" customView="1" name="Z_444EA61C_69FF_425D_9CFF_48F84524037B_.wvu.Cols" hidden="1" oldHidden="1">
    <formula>ODIF!$A:$D,ODIF!$K:$L,ODIF!$T:$AA,ODIF!$AC:$AD,ODIF!$AF:$AF</formula>
    <oldFormula>ODIF!$A:$D,ODIF!$K:$L,ODIF!$T:$AA,ODIF!$AC:$AD,ODIF!$AF:$AF</oldFormula>
  </rdn>
  <rdn rId="0" localSheetId="3" customView="1" name="Z_444EA61C_69FF_425D_9CFF_48F84524037B_.wvu.Rows" hidden="1" oldHidden="1">
    <formula>SWAN!$3:$3</formula>
    <oldFormula>SWAN!$3:$3</oldFormula>
  </rdn>
  <rdn rId="0" localSheetId="3" customView="1" name="Z_444EA61C_69FF_425D_9CFF_48F84524037B_.wvu.Cols" hidden="1" oldHidden="1">
    <formula>SWAN!$A:$D,SWAN!$K:$L,SWAN!$T:$AA,SWAN!$AC:$AD,SWAN!$AF:$AF</formula>
    <oldFormula>SWAN!$A:$D,SWAN!$K:$L,SWAN!$T:$AA,SWAN!$AC:$AD,SWAN!$AF:$AF</oldFormula>
  </rdn>
  <rdn rId="0" localSheetId="4" customView="1" name="Z_444EA61C_69FF_425D_9CFF_48F84524037B_.wvu.Rows" hidden="1" oldHidden="1">
    <formula>GILT!$3:$3</formula>
    <oldFormula>GILT!$3:$3</oldFormula>
  </rdn>
  <rdn rId="0" localSheetId="4" customView="1" name="Z_444EA61C_69FF_425D_9CFF_48F84524037B_.wvu.Cols" hidden="1" oldHidden="1">
    <formula>GILT!$A:$D,GILT!$K:$L,GILT!$T:$AA,GILT!$AC:$AD,GILT!$AF:$AF</formula>
    <oldFormula>GILT!$A:$D,GILT!$K:$L,GILT!$T:$AA,GILT!$AC:$AD,GILT!$AF:$AF</oldFormula>
  </rdn>
  <rdn rId="0" localSheetId="5" customView="1" name="Z_444EA61C_69FF_425D_9CFF_48F84524037B_.wvu.Rows" hidden="1" oldHidden="1">
    <formula>ALEG!$3:$3</formula>
    <oldFormula>ALEG!$3:$3</oldFormula>
  </rdn>
  <rdn rId="0" localSheetId="5" customView="1" name="Z_444EA61C_69FF_425D_9CFF_48F84524037B_.wvu.Cols" hidden="1" oldHidden="1">
    <formula>ALEG!$A:$D,ALEG!$K:$L,ALEG!$R:$W,ALEG!$Y:$Z,ALEG!$AB:$AB</formula>
    <oldFormula>ALEG!$K:$L,ALEG!$R:$W,ALEG!$Y:$Z,ALEG!$AB:$AB</oldFormula>
  </rdn>
  <rdn rId="0" localSheetId="6" customView="1" name="Z_444EA61C_69FF_425D_9CFF_48F84524037B_.wvu.Rows" hidden="1" oldHidden="1">
    <formula>OPUS!$3:$3</formula>
    <oldFormula>OPUS!$3:$3</oldFormula>
  </rdn>
  <rdn rId="0" localSheetId="6" customView="1" name="Z_444EA61C_69FF_425D_9CFF_48F84524037B_.wvu.Cols" hidden="1" oldHidden="1">
    <formula>OPUS!$A:$D,OPUS!$K:$L,OPUS!$R:$W,OPUS!$Y:$Z,OPUS!$AB:$AB</formula>
    <oldFormula>OPUS!$A:$D,OPUS!$K:$L,OPUS!$R:$W,OPUS!$Y:$Z,OPUS!$AB:$AB</oldFormula>
  </rdn>
  <rdn rId="0" localSheetId="7" customView="1" name="Z_444EA61C_69FF_425D_9CFF_48F84524037B_.wvu.Rows" hidden="1" oldHidden="1">
    <formula>OPE!$3:$3</formula>
    <oldFormula>OPE!$3:$3</oldFormula>
  </rdn>
  <rdn rId="0" localSheetId="7" customView="1" name="Z_444EA61C_69FF_425D_9CFF_48F84524037B_.wvu.Cols" hidden="1" oldHidden="1">
    <formula>OPE!$A:$D,OPE!$K:$L,OPE!$R:$W,OPE!$Y:$Z,OPE!$AB:$AB</formula>
    <oldFormula>OPE!$A:$D,OPE!$K:$L,OPE!$R:$W,OPE!$Y:$Z,OPE!$AB:$AB</oldFormula>
  </rdn>
  <rdn rId="0" localSheetId="8" customView="1" name="Z_444EA61C_69FF_425D_9CFF_48F84524037B_.wvu.Rows" hidden="1" oldHidden="1">
    <formula>FDXC!$3:$3</formula>
    <oldFormula>FDXC!$3:$3</oldFormula>
  </rdn>
  <rdn rId="0" localSheetId="8" customView="1" name="Z_444EA61C_69FF_425D_9CFF_48F84524037B_.wvu.Cols" hidden="1" oldHidden="1">
    <formula>FDXC!$A:$D,FDXC!$K:$L,FDXC!$R:$W,FDXC!$Y:$Z,FDXC!$AB:$AB</formula>
    <oldFormula>FDXC!$A:$D,FDXC!$K:$L,FDXC!$R:$W,FDXC!$Y:$Z,FDXC!$AB:$AB</oldFormula>
  </rdn>
  <rcv guid="{444EA61C-69FF-425D-9CFF-48F84524037B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0"/>
  <sheetViews>
    <sheetView showZeros="0" tabSelected="1" topLeftCell="E1" zoomScale="115" zoomScaleNormal="115" workbookViewId="0">
      <selection activeCell="M9" sqref="M9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4" x14ac:dyDescent="0.2">
      <c r="D1" s="97">
        <v>44159</v>
      </c>
      <c r="E1" s="272">
        <v>44160</v>
      </c>
      <c r="F1" s="105" t="s">
        <v>201</v>
      </c>
      <c r="G1" s="105" t="s">
        <v>215</v>
      </c>
      <c r="H1" s="105" t="s">
        <v>1750</v>
      </c>
      <c r="I1" s="105" t="s">
        <v>1242</v>
      </c>
      <c r="J1" s="105" t="s">
        <v>1764</v>
      </c>
      <c r="L1" s="105"/>
      <c r="M1" s="105" t="s">
        <v>1243</v>
      </c>
      <c r="N1" s="105" t="s">
        <v>1246</v>
      </c>
      <c r="O1" s="145" t="s">
        <v>1249</v>
      </c>
      <c r="P1" s="146" t="s">
        <v>1252</v>
      </c>
      <c r="R1" s="182" t="s">
        <v>1254</v>
      </c>
      <c r="S1" s="183"/>
      <c r="T1" s="35"/>
      <c r="U1" s="35"/>
      <c r="V1" s="1"/>
      <c r="W1" s="48"/>
      <c r="X1" s="1"/>
      <c r="Y1" s="3"/>
      <c r="Z1" s="2"/>
      <c r="AA1" s="11"/>
      <c r="AB1" s="14"/>
      <c r="AC1" s="50"/>
      <c r="AD1" s="13"/>
      <c r="AE1" s="71"/>
      <c r="AF1" s="11"/>
      <c r="AG1" s="11"/>
    </row>
    <row r="2" spans="1:34" x14ac:dyDescent="0.2">
      <c r="A2" s="29" t="s">
        <v>222</v>
      </c>
      <c r="B2" s="31"/>
      <c r="C2" s="47"/>
      <c r="D2" s="29" t="s">
        <v>221</v>
      </c>
      <c r="E2" s="131" t="s">
        <v>14</v>
      </c>
      <c r="F2" s="136">
        <f>O872</f>
        <v>-2.4202701303630367E-2</v>
      </c>
      <c r="G2" s="136">
        <f>O888</f>
        <v>-2.3760598910669294E-2</v>
      </c>
      <c r="H2" s="136" t="str">
        <f>ODIF!O6</f>
        <v>=</v>
      </c>
      <c r="I2" s="136">
        <f>SWAN!O181</f>
        <v>-1.8804251495973749E-2</v>
      </c>
      <c r="J2" s="136">
        <f>GILT!O8</f>
        <v>-9.7080897483776216E-3</v>
      </c>
      <c r="L2" s="136"/>
      <c r="M2" s="136">
        <f>ALEG!O75</f>
        <v>-7.0237488886905446E-3</v>
      </c>
      <c r="N2" s="136">
        <f>OPUS!O83</f>
        <v>-6.8247671913018847E-3</v>
      </c>
      <c r="O2" s="136">
        <f>OPE!O65</f>
        <v>-9.341919703566794E-3</v>
      </c>
      <c r="P2" s="149">
        <f>FDXC!O77</f>
        <v>-6.1760500931334929E-3</v>
      </c>
      <c r="R2" s="132" t="s">
        <v>220</v>
      </c>
      <c r="S2" s="265">
        <f>_xll.BDP(A2,D2)</f>
        <v>-0.25028650000000002</v>
      </c>
      <c r="T2" s="11"/>
      <c r="U2" s="11"/>
      <c r="W2" s="48"/>
      <c r="Y2" s="3"/>
      <c r="AA2" s="11"/>
      <c r="AC2" s="50"/>
      <c r="AD2" s="13"/>
      <c r="AE2" s="71"/>
      <c r="AF2" s="11"/>
      <c r="AG2" s="11"/>
    </row>
    <row r="3" spans="1:34" x14ac:dyDescent="0.2">
      <c r="B3" s="31"/>
      <c r="C3" s="47"/>
      <c r="E3" s="132" t="s">
        <v>1553</v>
      </c>
      <c r="F3" s="135">
        <f>O821</f>
        <v>-1.6222816103622518E-2</v>
      </c>
      <c r="G3" s="135"/>
      <c r="H3" s="135"/>
      <c r="I3" s="135">
        <f>SWAN!O150</f>
        <v>-1.5461734084356497E-2</v>
      </c>
      <c r="J3" s="135"/>
      <c r="L3" s="135"/>
      <c r="M3" s="135"/>
      <c r="N3" s="135"/>
      <c r="O3" s="135"/>
      <c r="P3" s="134"/>
      <c r="R3" s="132" t="s">
        <v>218</v>
      </c>
      <c r="S3" s="266">
        <f>_xll.BDP(A5,G12)</f>
        <v>1.1882999999999999</v>
      </c>
      <c r="T3" s="11"/>
      <c r="U3" s="11"/>
      <c r="W3" s="48"/>
      <c r="Y3" s="3"/>
      <c r="AA3" s="11"/>
      <c r="AC3" s="50"/>
      <c r="AD3" s="13"/>
      <c r="AE3" s="71"/>
      <c r="AF3" s="11"/>
      <c r="AG3" s="11"/>
    </row>
    <row r="4" spans="1:34" x14ac:dyDescent="0.2">
      <c r="B4" s="31"/>
      <c r="C4" s="47"/>
      <c r="E4" s="132" t="s">
        <v>1253</v>
      </c>
      <c r="F4" s="135">
        <f>O847</f>
        <v>-8.7617067140659029E-3</v>
      </c>
      <c r="G4" s="135"/>
      <c r="H4" s="135"/>
      <c r="I4" s="135">
        <f>SWAN!O169</f>
        <v>-3.9640079564449895E-3</v>
      </c>
      <c r="J4" s="135"/>
      <c r="L4" s="135"/>
      <c r="M4" s="135"/>
      <c r="N4" s="135"/>
      <c r="O4" s="135"/>
      <c r="P4" s="134"/>
      <c r="R4" s="132"/>
      <c r="S4" s="134"/>
      <c r="T4" s="11"/>
      <c r="U4" s="11"/>
      <c r="W4" s="48"/>
      <c r="Y4" s="3"/>
      <c r="AA4" s="11"/>
      <c r="AB4" s="153"/>
      <c r="AC4" s="50"/>
      <c r="AD4" s="13"/>
      <c r="AE4" s="71"/>
      <c r="AF4" s="11"/>
      <c r="AG4" s="11"/>
    </row>
    <row r="5" spans="1:34" x14ac:dyDescent="0.2">
      <c r="A5" s="47" t="s">
        <v>213</v>
      </c>
      <c r="B5" s="31"/>
      <c r="C5" s="47"/>
      <c r="E5" s="132" t="s">
        <v>1555</v>
      </c>
      <c r="F5" s="135">
        <f>O862</f>
        <v>7.81821514058053E-4</v>
      </c>
      <c r="G5" s="135"/>
      <c r="H5" s="135"/>
      <c r="I5" s="135">
        <f>SWAN!O173</f>
        <v>6.2149054482773592E-4</v>
      </c>
      <c r="J5" s="135"/>
      <c r="L5" s="135"/>
      <c r="M5" s="135"/>
      <c r="N5" s="135"/>
      <c r="O5" s="135"/>
      <c r="P5" s="134"/>
      <c r="R5" s="132"/>
      <c r="S5" s="150"/>
      <c r="T5" s="11"/>
      <c r="U5" s="11"/>
      <c r="W5" s="48"/>
      <c r="Y5" s="3"/>
      <c r="AA5" s="11"/>
      <c r="AC5" s="50"/>
      <c r="AD5" s="13"/>
      <c r="AE5" s="71"/>
      <c r="AF5" s="11"/>
      <c r="AG5" s="11"/>
    </row>
    <row r="6" spans="1:34" x14ac:dyDescent="0.2">
      <c r="A6" s="47"/>
      <c r="B6" s="31"/>
      <c r="C6" s="47"/>
      <c r="E6" s="132" t="s">
        <v>1554</v>
      </c>
      <c r="F6" s="135">
        <f>O870</f>
        <v>0</v>
      </c>
      <c r="G6" s="135"/>
      <c r="H6" s="135"/>
      <c r="I6" s="135">
        <f>SWAN!O179</f>
        <v>0</v>
      </c>
      <c r="J6" s="135"/>
      <c r="L6" s="135"/>
      <c r="M6" s="135"/>
      <c r="N6" s="135"/>
      <c r="O6" s="135"/>
      <c r="P6" s="230"/>
      <c r="R6" s="132"/>
      <c r="S6" s="231"/>
      <c r="T6" s="11"/>
      <c r="U6" s="11"/>
      <c r="W6" s="48"/>
      <c r="Y6" s="3"/>
      <c r="AA6" s="11"/>
      <c r="AC6" s="50"/>
      <c r="AD6" s="13"/>
      <c r="AE6" s="71"/>
      <c r="AF6" s="11"/>
      <c r="AG6" s="11"/>
    </row>
    <row r="7" spans="1:34" x14ac:dyDescent="0.2">
      <c r="B7" s="31"/>
      <c r="C7" s="47"/>
      <c r="D7" s="3"/>
      <c r="E7" s="132" t="s">
        <v>1264</v>
      </c>
      <c r="F7" s="135">
        <f>F2-($S$2/100)</f>
        <v>-2.1699836303630368E-2</v>
      </c>
      <c r="G7" s="135">
        <f>G2-($S$2/100)</f>
        <v>-2.1257733910669294E-2</v>
      </c>
      <c r="H7" s="135" t="e">
        <f>H2-($S$2/100)</f>
        <v>#VALUE!</v>
      </c>
      <c r="I7" s="135">
        <f>I2-($S$2/100)</f>
        <v>-1.6301386495973749E-2</v>
      </c>
      <c r="J7" s="135">
        <f>J2-($S$2/100)</f>
        <v>-7.2052247483776217E-3</v>
      </c>
      <c r="L7" s="135"/>
      <c r="M7" s="135">
        <f>M2-($S$2/100)</f>
        <v>-4.5208838886905446E-3</v>
      </c>
      <c r="N7" s="135">
        <f>N2-($S$2/100)</f>
        <v>-4.3219021913018848E-3</v>
      </c>
      <c r="O7" s="135">
        <f>O2-($S$2/100)</f>
        <v>-6.839054703566794E-3</v>
      </c>
      <c r="P7" s="129">
        <f>P2-($S$2/100)</f>
        <v>-3.6731850931334925E-3</v>
      </c>
      <c r="R7" s="42"/>
      <c r="S7" s="134"/>
      <c r="T7" s="11"/>
      <c r="U7" s="11"/>
      <c r="W7" s="48"/>
      <c r="Y7" s="3"/>
      <c r="AA7" s="11"/>
      <c r="AC7" s="50"/>
      <c r="AD7" s="13"/>
      <c r="AE7" s="71"/>
      <c r="AF7" s="11"/>
      <c r="AG7" s="11"/>
    </row>
    <row r="8" spans="1:34" x14ac:dyDescent="0.2">
      <c r="B8" s="31"/>
      <c r="C8" s="47"/>
      <c r="D8" s="3"/>
      <c r="E8" s="138" t="s">
        <v>1255</v>
      </c>
      <c r="F8" s="139">
        <f>Q821</f>
        <v>45.70573629679398</v>
      </c>
      <c r="G8" s="139">
        <f>F8</f>
        <v>45.70573629679398</v>
      </c>
      <c r="H8" s="139"/>
      <c r="I8" s="139">
        <f>Q821</f>
        <v>45.70573629679398</v>
      </c>
      <c r="J8" s="139"/>
      <c r="L8" s="139"/>
      <c r="M8" s="139">
        <f>ALEG!Q75</f>
        <v>80.248805487886202</v>
      </c>
      <c r="N8" s="139">
        <f>OPUS!Q83</f>
        <v>88.473614778997757</v>
      </c>
      <c r="O8" s="139">
        <f>OPE!Q65</f>
        <v>93.120589908693688</v>
      </c>
      <c r="P8" s="140">
        <f>FDXC!Q77</f>
        <v>76.49946457266725</v>
      </c>
      <c r="R8" s="42"/>
      <c r="S8" s="134"/>
      <c r="T8" s="11"/>
      <c r="U8" s="11"/>
      <c r="W8" s="48"/>
      <c r="Y8" s="3"/>
      <c r="AA8" s="11"/>
      <c r="AC8" s="50"/>
      <c r="AD8" s="13"/>
      <c r="AE8" s="71"/>
      <c r="AF8" s="11"/>
      <c r="AG8" s="11"/>
    </row>
    <row r="9" spans="1:34" x14ac:dyDescent="0.2">
      <c r="D9" s="3"/>
      <c r="E9" s="141" t="s">
        <v>1256</v>
      </c>
      <c r="F9" s="147">
        <f>Y872/1000000</f>
        <v>123.77952807142631</v>
      </c>
      <c r="G9" s="147">
        <f>Y889/1000000</f>
        <v>160.1110222656562</v>
      </c>
      <c r="H9" s="147">
        <f>ODIF!Y6/1000000</f>
        <v>0.01</v>
      </c>
      <c r="I9" s="147">
        <f>SWAN!Y181/1000000</f>
        <v>166.95712690644478</v>
      </c>
      <c r="J9" s="147">
        <f>GILT!Y8/1000000</f>
        <v>5.0709564163461698</v>
      </c>
      <c r="L9" s="147"/>
      <c r="M9" s="147">
        <f>ALEG!U75/1000000</f>
        <v>17.337139519860258</v>
      </c>
      <c r="N9" s="147">
        <f>OPUS!U83/1000000</f>
        <v>120.6201547950654</v>
      </c>
      <c r="O9" s="147">
        <f>OPE!U65/1000000</f>
        <v>8.3844053603154709</v>
      </c>
      <c r="P9" s="148">
        <f>FDXC!U77/1000000</f>
        <v>159.69005798983011</v>
      </c>
      <c r="R9" s="133"/>
      <c r="S9" s="129"/>
      <c r="T9" s="35"/>
      <c r="U9" s="35"/>
      <c r="V9" s="1"/>
      <c r="W9" s="48"/>
      <c r="X9" s="1"/>
      <c r="Y9" s="3"/>
      <c r="Z9" s="2"/>
      <c r="AA9" s="11"/>
      <c r="AB9" s="14"/>
      <c r="AC9" s="50"/>
      <c r="AD9" s="13"/>
      <c r="AE9" s="71"/>
      <c r="AF9" s="11"/>
      <c r="AG9" s="11"/>
    </row>
    <row r="10" spans="1:34" x14ac:dyDescent="0.2">
      <c r="B10" s="31"/>
      <c r="C10" s="47"/>
      <c r="D10" s="3"/>
      <c r="E10" s="151" t="str">
        <f>IF(COUNTIF(G:G,"#N/A Real Time")&gt;0,"#Ticker Issues Exist#","")</f>
        <v>#Ticker Issues Exist#</v>
      </c>
      <c r="F10" s="2"/>
      <c r="G10" s="2"/>
      <c r="H10" s="137"/>
      <c r="I10" s="14"/>
      <c r="J10" s="12"/>
      <c r="K10" s="12"/>
      <c r="L10" s="12"/>
      <c r="M10" s="142"/>
      <c r="N10" s="142"/>
      <c r="O10" s="142"/>
      <c r="P10" s="142"/>
      <c r="Q10" s="12"/>
      <c r="R10" s="12"/>
      <c r="S10" s="12"/>
      <c r="T10" s="23"/>
      <c r="W10" s="48"/>
      <c r="Y10" s="3"/>
      <c r="Z10" s="2"/>
      <c r="AA10" s="11"/>
      <c r="AB10" s="14"/>
      <c r="AC10" s="50"/>
      <c r="AD10" s="13"/>
      <c r="AE10" s="53"/>
      <c r="AF10" s="71"/>
      <c r="AG10" s="11"/>
    </row>
    <row r="11" spans="1:34" x14ac:dyDescent="0.2">
      <c r="N11" s="181" t="s">
        <v>14</v>
      </c>
      <c r="O11" s="180"/>
      <c r="P11" s="179" t="s">
        <v>16</v>
      </c>
      <c r="Q11" s="179"/>
      <c r="R11" s="181" t="s">
        <v>1221</v>
      </c>
      <c r="S11" s="180"/>
      <c r="T11" s="23"/>
      <c r="U11" s="1"/>
      <c r="V11" s="1"/>
      <c r="W11" s="48"/>
      <c r="X11" s="1"/>
      <c r="Y11" s="3"/>
      <c r="Z11" s="179" t="s">
        <v>225</v>
      </c>
      <c r="AA11" s="179"/>
      <c r="AB11" s="179"/>
      <c r="AC11" s="179"/>
      <c r="AD11" s="179"/>
      <c r="AE11" s="179"/>
      <c r="AF11" s="180"/>
      <c r="AG11" s="69"/>
    </row>
    <row r="12" spans="1:34" hidden="1" x14ac:dyDescent="0.2">
      <c r="A12" s="29" t="s">
        <v>1223</v>
      </c>
      <c r="C12" s="77"/>
      <c r="D12" s="62" t="s">
        <v>9</v>
      </c>
      <c r="E12" s="1" t="s">
        <v>4</v>
      </c>
      <c r="F12" s="2" t="s">
        <v>227</v>
      </c>
      <c r="G12" s="2" t="s">
        <v>22</v>
      </c>
      <c r="L12" s="1" t="s">
        <v>23</v>
      </c>
      <c r="M12" s="353" t="s">
        <v>22</v>
      </c>
      <c r="N12" s="99"/>
      <c r="O12" s="363"/>
      <c r="Q12" s="373"/>
      <c r="R12" s="35"/>
      <c r="S12" s="373"/>
      <c r="T12" s="23"/>
      <c r="U12" s="1"/>
      <c r="V12" s="1"/>
      <c r="W12" s="48"/>
      <c r="X12" s="1"/>
      <c r="Y12" s="3"/>
      <c r="Z12" s="2" t="s">
        <v>228</v>
      </c>
      <c r="AB12" s="14"/>
      <c r="AD12" s="2" t="s">
        <v>227</v>
      </c>
      <c r="AE12" s="368"/>
      <c r="AG12" s="69"/>
    </row>
    <row r="13" spans="1:34" x14ac:dyDescent="0.2">
      <c r="A13" s="109" t="s">
        <v>1222</v>
      </c>
      <c r="B13" s="82" t="s">
        <v>350</v>
      </c>
      <c r="C13" s="78" t="s">
        <v>1</v>
      </c>
      <c r="D13" s="41" t="s">
        <v>8</v>
      </c>
      <c r="E13" s="41" t="s">
        <v>2</v>
      </c>
      <c r="F13" s="98" t="s">
        <v>5</v>
      </c>
      <c r="G13" s="98" t="s">
        <v>7</v>
      </c>
      <c r="H13" s="102" t="s">
        <v>12</v>
      </c>
      <c r="I13" s="102" t="s">
        <v>13</v>
      </c>
      <c r="J13" s="103" t="s">
        <v>0</v>
      </c>
      <c r="K13" s="104" t="s">
        <v>10</v>
      </c>
      <c r="L13" s="104" t="s">
        <v>25</v>
      </c>
      <c r="M13" s="354" t="s">
        <v>11</v>
      </c>
      <c r="N13" s="101" t="s">
        <v>348</v>
      </c>
      <c r="O13" s="364" t="s">
        <v>1221</v>
      </c>
      <c r="P13" s="101" t="s">
        <v>16</v>
      </c>
      <c r="Q13" s="364" t="s">
        <v>1221</v>
      </c>
      <c r="R13" s="101" t="s">
        <v>17</v>
      </c>
      <c r="S13" s="364" t="s">
        <v>18</v>
      </c>
      <c r="T13" s="46" t="s">
        <v>15</v>
      </c>
      <c r="U13" s="46" t="s">
        <v>1225</v>
      </c>
      <c r="V13" s="46" t="s">
        <v>24</v>
      </c>
      <c r="W13" s="46" t="s">
        <v>223</v>
      </c>
      <c r="X13" s="46" t="s">
        <v>224</v>
      </c>
      <c r="Y13" s="51" t="s">
        <v>230</v>
      </c>
      <c r="Z13" s="43" t="s">
        <v>5</v>
      </c>
      <c r="AA13" s="46" t="s">
        <v>12</v>
      </c>
      <c r="AB13" s="44" t="s">
        <v>13</v>
      </c>
      <c r="AC13" s="51" t="s">
        <v>0</v>
      </c>
      <c r="AD13" s="45" t="s">
        <v>11</v>
      </c>
      <c r="AE13" s="385" t="s">
        <v>1221</v>
      </c>
      <c r="AF13" s="72" t="s">
        <v>230</v>
      </c>
      <c r="AG13" s="69"/>
    </row>
    <row r="14" spans="1:34" x14ac:dyDescent="0.2">
      <c r="B14" s="31"/>
      <c r="C14" s="79"/>
      <c r="D14" s="5"/>
      <c r="E14" s="5"/>
      <c r="F14" s="21"/>
      <c r="G14" s="21"/>
      <c r="H14" s="24"/>
      <c r="I14" s="39"/>
      <c r="J14" s="18"/>
      <c r="K14" s="30"/>
      <c r="L14" s="30"/>
      <c r="M14" s="355"/>
      <c r="N14" s="93"/>
      <c r="O14" s="365"/>
      <c r="P14" s="27"/>
      <c r="Q14" s="373"/>
      <c r="R14" s="125"/>
      <c r="S14" s="383"/>
      <c r="T14" s="28"/>
      <c r="U14" s="5"/>
      <c r="V14" s="5"/>
      <c r="W14" s="48"/>
      <c r="Y14" s="3"/>
      <c r="Z14" s="65"/>
      <c r="AA14" s="63"/>
      <c r="AB14" s="54"/>
      <c r="AC14" s="55"/>
      <c r="AD14" s="57"/>
      <c r="AE14" s="386"/>
      <c r="AF14" s="73"/>
      <c r="AG14" s="111"/>
      <c r="AH14" s="111"/>
    </row>
    <row r="15" spans="1:34" x14ac:dyDescent="0.2">
      <c r="B15" s="153">
        <v>22960</v>
      </c>
      <c r="C15" s="153" t="s">
        <v>197</v>
      </c>
      <c r="D15" s="153" t="str">
        <f>_xll.BDP(C15,$D$12)</f>
        <v>AUD</v>
      </c>
      <c r="E15" s="153" t="s">
        <v>351</v>
      </c>
      <c r="F15" s="154">
        <f>_xll.BDP(C15,$F$12)</f>
        <v>5.15</v>
      </c>
      <c r="G15" s="154">
        <f>_xll.BDP(C15,$G$12)</f>
        <v>5.2</v>
      </c>
      <c r="H15" s="155">
        <f t="shared" ref="H15:H27" si="0">IF(OR(OR(G15="#N/A N/A",G15="#N/A Real Time"),OR(F15="#N/A N/A",F15="#N/A Real Time")),0,  G15 - F15)</f>
        <v>4.9999999999999822E-2</v>
      </c>
      <c r="I15" s="156">
        <f t="shared" ref="I15:I27" si="1">IF(OR(F15=0,F15="#N/A N/A"),0,H15 / F15*100)</f>
        <v>0.97087378640776345</v>
      </c>
      <c r="J15" s="157">
        <v>0</v>
      </c>
      <c r="K15" s="153" t="str">
        <f>CONCATENATE(D872,D15, " Curncy")</f>
        <v>EURAUD Curncy</v>
      </c>
      <c r="L15" s="153">
        <f>IF(D15 = D872,1,_xll.BDP(K15,$L$12))</f>
        <v>1</v>
      </c>
      <c r="M15" s="356">
        <f>IF(D15 = D872,1,_xll.BDP(K15,$M$12)*L15)</f>
        <v>1.6187</v>
      </c>
      <c r="N15" s="158">
        <f t="shared" ref="N15:N27" si="2">H15*J15*T15/M15</f>
        <v>0</v>
      </c>
      <c r="O15" s="366">
        <f>N15 / Y872</f>
        <v>0</v>
      </c>
      <c r="P15" s="160">
        <f t="shared" ref="P15:P27" si="3">IF(OR(OR(J15=0,G15 = "#N/A N/A"),G15="#N/A Real Time"),0,G15*J15*T15/M15)</f>
        <v>0</v>
      </c>
      <c r="Q15" s="374">
        <f>P15 / Y872*100</f>
        <v>0</v>
      </c>
      <c r="R15" s="161">
        <f t="shared" ref="R15:R27" si="4">IF(Q15&lt;0,Q15,0)</f>
        <v>0</v>
      </c>
      <c r="S15" s="374">
        <f t="shared" ref="S15:S27" si="5">IF(Q15&gt;0,Q15,0)</f>
        <v>0</v>
      </c>
      <c r="T15" s="153">
        <f t="shared" ref="T15:T27" si="6">IF(EXACT(D15,UPPER(D15)),1,0.01)/V15</f>
        <v>1</v>
      </c>
      <c r="U15" s="153">
        <v>0</v>
      </c>
      <c r="V15" s="153">
        <v>1</v>
      </c>
      <c r="W15" s="159">
        <f t="shared" ref="W15:W27" si="7">IF(AND(Q15&lt;0,O15&gt;0),O15,0)</f>
        <v>0</v>
      </c>
      <c r="X15" s="159">
        <f t="shared" ref="X15:X27" si="8">IF(AND(Q15&gt;0,O15&gt;0),O15,0)</f>
        <v>0</v>
      </c>
      <c r="Y15" s="70"/>
      <c r="Z15" s="163">
        <f>_xll.BDH(C15,$Z$12,$D$1,$D$1)</f>
        <v>5.0199999999999996</v>
      </c>
      <c r="AA15" s="163">
        <f t="shared" ref="AA15:AA27" si="9">IF(OR(OR(F15="#N/A N/A",F15="#N/A Real Time"),OR(Z15="#N/A N/A",Z15="#N/A Real Time")),0,  F15 - Z15)</f>
        <v>0.13000000000000078</v>
      </c>
      <c r="AB15" s="164">
        <f t="shared" ref="AB15:AB27" si="10">IF(OR(Z15=0,Z15="#N/A N/A"),0,AA15 / Z15*100)</f>
        <v>2.5896414342629641</v>
      </c>
      <c r="AC15" s="165">
        <v>0</v>
      </c>
      <c r="AD15" s="166">
        <f>IF(D15 = D872,1,_xll.BDP(K15,$AD$12)*L15)</f>
        <v>1.6166400000000001</v>
      </c>
      <c r="AE15" s="387">
        <f>AA15*AC15*T15/AD15 / AF872</f>
        <v>0</v>
      </c>
      <c r="AF15" s="73"/>
      <c r="AG15" s="152"/>
      <c r="AH15" s="152"/>
    </row>
    <row r="16" spans="1:34" x14ac:dyDescent="0.2">
      <c r="B16" s="153">
        <v>10251</v>
      </c>
      <c r="C16" s="153" t="s">
        <v>196</v>
      </c>
      <c r="D16" s="153" t="str">
        <f>_xll.BDP(C16,$D$12)</f>
        <v>AUD</v>
      </c>
      <c r="E16" s="153" t="s">
        <v>352</v>
      </c>
      <c r="F16" s="154">
        <f>_xll.BDP(C16,$F$12)</f>
        <v>81.16</v>
      </c>
      <c r="G16" s="154">
        <f>_xll.BDP(C16,$G$12)</f>
        <v>82.37</v>
      </c>
      <c r="H16" s="155">
        <f t="shared" si="0"/>
        <v>1.210000000000008</v>
      </c>
      <c r="I16" s="156">
        <f t="shared" si="1"/>
        <v>1.4908822079842385</v>
      </c>
      <c r="J16" s="157">
        <v>0</v>
      </c>
      <c r="K16" s="153" t="str">
        <f>CONCATENATE(D872,D16, " Curncy")</f>
        <v>EURAUD Curncy</v>
      </c>
      <c r="L16" s="153">
        <f>IF(D16 = D872,1,_xll.BDP(K16,$L$12))</f>
        <v>1</v>
      </c>
      <c r="M16" s="356">
        <f>IF(D16 = D872,1,_xll.BDP(K16,$M$12)*L16)</f>
        <v>1.6187</v>
      </c>
      <c r="N16" s="158">
        <f t="shared" si="2"/>
        <v>0</v>
      </c>
      <c r="O16" s="366">
        <f>N16 / Y872</f>
        <v>0</v>
      </c>
      <c r="P16" s="160">
        <f t="shared" si="3"/>
        <v>0</v>
      </c>
      <c r="Q16" s="374">
        <f>P16 / Y872*100</f>
        <v>0</v>
      </c>
      <c r="R16" s="161">
        <f t="shared" si="4"/>
        <v>0</v>
      </c>
      <c r="S16" s="374">
        <f t="shared" si="5"/>
        <v>0</v>
      </c>
      <c r="T16" s="153">
        <f t="shared" si="6"/>
        <v>1</v>
      </c>
      <c r="U16" s="153">
        <v>0</v>
      </c>
      <c r="V16" s="153">
        <v>1</v>
      </c>
      <c r="W16" s="159">
        <f t="shared" si="7"/>
        <v>0</v>
      </c>
      <c r="X16" s="159">
        <f t="shared" si="8"/>
        <v>0</v>
      </c>
      <c r="Y16" s="70"/>
      <c r="Z16" s="163">
        <f>_xll.BDH(C16,$Z$12,$D$1,$D$1)</f>
        <v>79.599999999999994</v>
      </c>
      <c r="AA16" s="163">
        <f t="shared" si="9"/>
        <v>1.5600000000000023</v>
      </c>
      <c r="AB16" s="164">
        <f t="shared" si="10"/>
        <v>1.9597989949748773</v>
      </c>
      <c r="AC16" s="165">
        <v>0</v>
      </c>
      <c r="AD16" s="166">
        <f>IF(D16 = D872,1,_xll.BDP(K16,$AD$12)*L16)</f>
        <v>1.6166400000000001</v>
      </c>
      <c r="AE16" s="387">
        <f>AA16*AC16*T16/AD16 / AF872</f>
        <v>0</v>
      </c>
      <c r="AF16" s="73"/>
      <c r="AG16" s="69"/>
      <c r="AH16" s="61"/>
    </row>
    <row r="17" spans="1:34" x14ac:dyDescent="0.2">
      <c r="B17" s="153">
        <v>12340</v>
      </c>
      <c r="C17" s="153" t="s">
        <v>195</v>
      </c>
      <c r="D17" s="153" t="str">
        <f>_xll.BDP(C17,$D$12)</f>
        <v>AUD</v>
      </c>
      <c r="E17" s="153" t="s">
        <v>353</v>
      </c>
      <c r="F17" s="154">
        <f>_xll.BDP(C17,$F$12)</f>
        <v>18.09</v>
      </c>
      <c r="G17" s="154">
        <f>_xll.BDP(C17,$G$12)</f>
        <v>18.600000000000001</v>
      </c>
      <c r="H17" s="155">
        <f t="shared" si="0"/>
        <v>0.51000000000000156</v>
      </c>
      <c r="I17" s="156">
        <f t="shared" si="1"/>
        <v>2.819237147595365</v>
      </c>
      <c r="J17" s="157">
        <v>0</v>
      </c>
      <c r="K17" s="153" t="str">
        <f>CONCATENATE(D872,D17, " Curncy")</f>
        <v>EURAUD Curncy</v>
      </c>
      <c r="L17" s="153">
        <f>IF(D17 = D872,1,_xll.BDP(K17,$L$12))</f>
        <v>1</v>
      </c>
      <c r="M17" s="356">
        <f>IF(D17 = D872,1,_xll.BDP(K17,$M$12)*L17)</f>
        <v>1.6187</v>
      </c>
      <c r="N17" s="158">
        <f t="shared" si="2"/>
        <v>0</v>
      </c>
      <c r="O17" s="366">
        <f>N17 / Y872</f>
        <v>0</v>
      </c>
      <c r="P17" s="160">
        <f t="shared" si="3"/>
        <v>0</v>
      </c>
      <c r="Q17" s="374">
        <f>P17 / Y872*100</f>
        <v>0</v>
      </c>
      <c r="R17" s="161">
        <f t="shared" si="4"/>
        <v>0</v>
      </c>
      <c r="S17" s="374">
        <f t="shared" si="5"/>
        <v>0</v>
      </c>
      <c r="T17" s="153">
        <f t="shared" si="6"/>
        <v>1</v>
      </c>
      <c r="U17" s="153">
        <v>0</v>
      </c>
      <c r="V17" s="153">
        <v>1</v>
      </c>
      <c r="W17" s="159">
        <f t="shared" si="7"/>
        <v>0</v>
      </c>
      <c r="X17" s="159">
        <f t="shared" si="8"/>
        <v>0</v>
      </c>
      <c r="Y17" s="70"/>
      <c r="Z17" s="163">
        <f>_xll.BDH(C17,$Z$12,$D$1,$D$1)</f>
        <v>17.61</v>
      </c>
      <c r="AA17" s="163">
        <f t="shared" si="9"/>
        <v>0.48000000000000043</v>
      </c>
      <c r="AB17" s="164">
        <f t="shared" si="10"/>
        <v>2.7257240204429327</v>
      </c>
      <c r="AC17" s="165">
        <v>0</v>
      </c>
      <c r="AD17" s="166">
        <f>IF(D17 = D872,1,_xll.BDP(K17,$AD$12)*L17)</f>
        <v>1.6166400000000001</v>
      </c>
      <c r="AE17" s="387">
        <f>AA17*AC17*T17/AD17 / AF872</f>
        <v>0</v>
      </c>
      <c r="AF17" s="73"/>
      <c r="AG17" s="69"/>
      <c r="AH17" s="61"/>
    </row>
    <row r="18" spans="1:34" x14ac:dyDescent="0.2">
      <c r="B18" s="153">
        <v>21020</v>
      </c>
      <c r="C18" s="153" t="s">
        <v>194</v>
      </c>
      <c r="D18" s="153" t="str">
        <f>_xll.BDP(C18,$D$12)</f>
        <v>AUD</v>
      </c>
      <c r="E18" s="153" t="s">
        <v>354</v>
      </c>
      <c r="F18" s="154">
        <f>_xll.BDP(C18,$F$12)</f>
        <v>2.38</v>
      </c>
      <c r="G18" s="154">
        <f>_xll.BDP(C18,$G$12)</f>
        <v>2.58</v>
      </c>
      <c r="H18" s="155">
        <f t="shared" si="0"/>
        <v>0.20000000000000018</v>
      </c>
      <c r="I18" s="156">
        <f t="shared" si="1"/>
        <v>8.4033613445378226</v>
      </c>
      <c r="J18" s="157">
        <v>-1535017</v>
      </c>
      <c r="K18" s="153" t="str">
        <f>CONCATENATE(D872,D18, " Curncy")</f>
        <v>EURAUD Curncy</v>
      </c>
      <c r="L18" s="153">
        <f>IF(D18 = D872,1,_xll.BDP(K18,$L$12))</f>
        <v>1</v>
      </c>
      <c r="M18" s="356">
        <f>IF(D18 = D872,1,_xll.BDP(K18,$M$12)*L18)</f>
        <v>1.6187</v>
      </c>
      <c r="N18" s="158">
        <f t="shared" si="2"/>
        <v>-189660.46827701258</v>
      </c>
      <c r="O18" s="366">
        <f>N18 / Y872</f>
        <v>-1.5322442348266994E-3</v>
      </c>
      <c r="P18" s="160">
        <f t="shared" si="3"/>
        <v>-2446620.0407734602</v>
      </c>
      <c r="Q18" s="374">
        <f>P18 / Y872*100</f>
        <v>-1.9765950629264406</v>
      </c>
      <c r="R18" s="161">
        <f t="shared" si="4"/>
        <v>-1.9765950629264406</v>
      </c>
      <c r="S18" s="374">
        <f t="shared" si="5"/>
        <v>0</v>
      </c>
      <c r="T18" s="153">
        <f t="shared" si="6"/>
        <v>1</v>
      </c>
      <c r="U18" s="153">
        <v>0</v>
      </c>
      <c r="V18" s="153">
        <v>1</v>
      </c>
      <c r="W18" s="159">
        <f t="shared" si="7"/>
        <v>0</v>
      </c>
      <c r="X18" s="159">
        <f t="shared" si="8"/>
        <v>0</v>
      </c>
      <c r="Y18" s="70"/>
      <c r="Z18" s="163">
        <f>_xll.BDH(C18,$Z$12,$D$1,$D$1)</f>
        <v>2.35</v>
      </c>
      <c r="AA18" s="163">
        <f t="shared" si="9"/>
        <v>2.9999999999999805E-2</v>
      </c>
      <c r="AB18" s="164">
        <f t="shared" si="10"/>
        <v>1.2765957446808427</v>
      </c>
      <c r="AC18" s="165">
        <v>-1535017</v>
      </c>
      <c r="AD18" s="166">
        <f>IF(D18 = D872,1,_xll.BDP(K18,$AD$12)*L18)</f>
        <v>1.6166400000000001</v>
      </c>
      <c r="AE18" s="387">
        <f>AA18*AC18*T18/AD18 / AF872</f>
        <v>-2.3138608643782034E-4</v>
      </c>
      <c r="AF18" s="73"/>
      <c r="AG18" s="69"/>
      <c r="AH18" s="61"/>
    </row>
    <row r="19" spans="1:34" x14ac:dyDescent="0.2">
      <c r="B19" s="153">
        <v>1631</v>
      </c>
      <c r="C19" s="153" t="s">
        <v>404</v>
      </c>
      <c r="D19" s="153" t="str">
        <f>_xll.BDP(C19,$D$12)</f>
        <v>AUD</v>
      </c>
      <c r="E19" s="153" t="s">
        <v>412</v>
      </c>
      <c r="F19" s="154">
        <f>_xll.BDP(C19,$F$12)</f>
        <v>139.61000000000001</v>
      </c>
      <c r="G19" s="154">
        <f>_xll.BDP(C19,$G$12)</f>
        <v>141.04</v>
      </c>
      <c r="H19" s="155">
        <f t="shared" si="0"/>
        <v>1.4299999999999784</v>
      </c>
      <c r="I19" s="156">
        <f t="shared" si="1"/>
        <v>1.0242819282286213</v>
      </c>
      <c r="J19" s="157">
        <v>0</v>
      </c>
      <c r="K19" s="153" t="str">
        <f>CONCATENATE(D872,D19, " Curncy")</f>
        <v>EURAUD Curncy</v>
      </c>
      <c r="L19" s="153">
        <f>IF(D19 = D872,1,_xll.BDP(K19,$L$12))</f>
        <v>1</v>
      </c>
      <c r="M19" s="356">
        <f>IF(D19 = D872,1,_xll.BDP(K19,$M$12)*L19)</f>
        <v>1.6187</v>
      </c>
      <c r="N19" s="158">
        <f t="shared" si="2"/>
        <v>0</v>
      </c>
      <c r="O19" s="366">
        <f>N19 / Y872</f>
        <v>0</v>
      </c>
      <c r="P19" s="160">
        <f t="shared" si="3"/>
        <v>0</v>
      </c>
      <c r="Q19" s="374">
        <f>P19 / Y872*100</f>
        <v>0</v>
      </c>
      <c r="R19" s="161">
        <f t="shared" si="4"/>
        <v>0</v>
      </c>
      <c r="S19" s="374">
        <f t="shared" si="5"/>
        <v>0</v>
      </c>
      <c r="T19" s="153">
        <f t="shared" si="6"/>
        <v>1</v>
      </c>
      <c r="U19" s="153">
        <v>0</v>
      </c>
      <c r="V19" s="153">
        <v>1</v>
      </c>
      <c r="W19" s="159">
        <f t="shared" si="7"/>
        <v>0</v>
      </c>
      <c r="X19" s="159">
        <f t="shared" si="8"/>
        <v>0</v>
      </c>
      <c r="Y19" s="70"/>
      <c r="Z19" s="163">
        <f>_xll.BDH(C19,$Z$12,$D$1,$D$1)</f>
        <v>139.69999999999999</v>
      </c>
      <c r="AA19" s="163">
        <f t="shared" si="9"/>
        <v>-8.9999999999974989E-2</v>
      </c>
      <c r="AB19" s="164">
        <f t="shared" si="10"/>
        <v>-6.4423765211148898E-2</v>
      </c>
      <c r="AC19" s="165">
        <v>0</v>
      </c>
      <c r="AD19" s="166">
        <f>IF(D19 = D872,1,_xll.BDP(K19,$AD$12)*L19)</f>
        <v>1.6166400000000001</v>
      </c>
      <c r="AE19" s="387">
        <f>AA19*AC19*T19/AD19 / AF872</f>
        <v>0</v>
      </c>
      <c r="AF19" s="73"/>
      <c r="AG19" s="69"/>
      <c r="AH19" s="61"/>
    </row>
    <row r="20" spans="1:34" x14ac:dyDescent="0.2">
      <c r="B20" s="153">
        <v>19629</v>
      </c>
      <c r="C20" s="153" t="s">
        <v>405</v>
      </c>
      <c r="D20" s="153" t="str">
        <f>_xll.BDP(C20,$D$12)</f>
        <v>AUD</v>
      </c>
      <c r="E20" s="153" t="s">
        <v>413</v>
      </c>
      <c r="F20" s="154">
        <f>_xll.BDP(C20,$F$12)</f>
        <v>8.4000000000000005E-2</v>
      </c>
      <c r="G20" s="154">
        <f>_xll.BDP(C20,$G$12)</f>
        <v>8.4000000000000005E-2</v>
      </c>
      <c r="H20" s="155">
        <f t="shared" si="0"/>
        <v>0</v>
      </c>
      <c r="I20" s="156">
        <f t="shared" si="1"/>
        <v>0</v>
      </c>
      <c r="J20" s="157">
        <v>0</v>
      </c>
      <c r="K20" s="153" t="str">
        <f>CONCATENATE(D872,D20, " Curncy")</f>
        <v>EURAUD Curncy</v>
      </c>
      <c r="L20" s="153">
        <f>IF(D20 = D872,1,_xll.BDP(K20,$L$12))</f>
        <v>1</v>
      </c>
      <c r="M20" s="356">
        <f>IF(D20 = D872,1,_xll.BDP(K20,$M$12)*L20)</f>
        <v>1.6187</v>
      </c>
      <c r="N20" s="158">
        <f t="shared" si="2"/>
        <v>0</v>
      </c>
      <c r="O20" s="366">
        <f>N20 / Y872</f>
        <v>0</v>
      </c>
      <c r="P20" s="160">
        <f t="shared" si="3"/>
        <v>0</v>
      </c>
      <c r="Q20" s="374">
        <f>P20 / Y872*100</f>
        <v>0</v>
      </c>
      <c r="R20" s="161">
        <f t="shared" si="4"/>
        <v>0</v>
      </c>
      <c r="S20" s="374">
        <f t="shared" si="5"/>
        <v>0</v>
      </c>
      <c r="T20" s="153">
        <f t="shared" si="6"/>
        <v>1</v>
      </c>
      <c r="U20" s="153">
        <v>0</v>
      </c>
      <c r="V20" s="153">
        <v>1</v>
      </c>
      <c r="W20" s="159">
        <f t="shared" si="7"/>
        <v>0</v>
      </c>
      <c r="X20" s="159">
        <f t="shared" si="8"/>
        <v>0</v>
      </c>
      <c r="Y20" s="70"/>
      <c r="Z20" s="163">
        <f>_xll.BDH(C20,$Z$12,$D$1,$D$1)</f>
        <v>8.3000000000000004E-2</v>
      </c>
      <c r="AA20" s="163">
        <f t="shared" si="9"/>
        <v>1.0000000000000009E-3</v>
      </c>
      <c r="AB20" s="164">
        <f t="shared" si="10"/>
        <v>1.2048192771084347</v>
      </c>
      <c r="AC20" s="165">
        <v>0</v>
      </c>
      <c r="AD20" s="166">
        <f>IF(D20 = D872,1,_xll.BDP(K20,$AD$12)*L20)</f>
        <v>1.6166400000000001</v>
      </c>
      <c r="AE20" s="387">
        <f>AA20*AC20*T20/AD20 / AF872</f>
        <v>0</v>
      </c>
      <c r="AF20" s="73"/>
      <c r="AG20" s="69"/>
      <c r="AH20" s="61"/>
    </row>
    <row r="21" spans="1:34" x14ac:dyDescent="0.2">
      <c r="B21" s="153">
        <v>20956</v>
      </c>
      <c r="C21" s="153" t="s">
        <v>193</v>
      </c>
      <c r="D21" s="153" t="str">
        <f>_xll.BDP(C21,$D$12)</f>
        <v>AUD</v>
      </c>
      <c r="E21" s="153" t="s">
        <v>355</v>
      </c>
      <c r="F21" s="154">
        <f>_xll.BDP(C21,$F$12)</f>
        <v>3.08</v>
      </c>
      <c r="G21" s="154">
        <f>_xll.BDP(C21,$G$12)</f>
        <v>3.02</v>
      </c>
      <c r="H21" s="155">
        <f t="shared" si="0"/>
        <v>-6.0000000000000053E-2</v>
      </c>
      <c r="I21" s="156">
        <f t="shared" si="1"/>
        <v>-1.9480519480519498</v>
      </c>
      <c r="J21" s="157">
        <v>0</v>
      </c>
      <c r="K21" s="153" t="str">
        <f>CONCATENATE(D872,D21, " Curncy")</f>
        <v>EURAUD Curncy</v>
      </c>
      <c r="L21" s="153">
        <f>IF(D21 = D872,1,_xll.BDP(K21,$L$12))</f>
        <v>1</v>
      </c>
      <c r="M21" s="356">
        <f>IF(D21 = D872,1,_xll.BDP(K21,$M$12)*L21)</f>
        <v>1.6187</v>
      </c>
      <c r="N21" s="158">
        <f t="shared" si="2"/>
        <v>0</v>
      </c>
      <c r="O21" s="366">
        <f>N21 / Y872</f>
        <v>0</v>
      </c>
      <c r="P21" s="160">
        <f t="shared" si="3"/>
        <v>0</v>
      </c>
      <c r="Q21" s="374">
        <f>P21 / Y872*100</f>
        <v>0</v>
      </c>
      <c r="R21" s="161">
        <f t="shared" si="4"/>
        <v>0</v>
      </c>
      <c r="S21" s="374">
        <f t="shared" si="5"/>
        <v>0</v>
      </c>
      <c r="T21" s="153">
        <f t="shared" si="6"/>
        <v>1</v>
      </c>
      <c r="U21" s="153">
        <v>0</v>
      </c>
      <c r="V21" s="153">
        <v>1</v>
      </c>
      <c r="W21" s="159">
        <f t="shared" si="7"/>
        <v>0</v>
      </c>
      <c r="X21" s="159">
        <f t="shared" si="8"/>
        <v>0</v>
      </c>
      <c r="Y21" s="70"/>
      <c r="Z21" s="163">
        <f>_xll.BDH(C21,$Z$12,$D$1,$D$1)</f>
        <v>3.06</v>
      </c>
      <c r="AA21" s="163">
        <f t="shared" si="9"/>
        <v>2.0000000000000018E-2</v>
      </c>
      <c r="AB21" s="164">
        <f t="shared" si="10"/>
        <v>0.65359477124183063</v>
      </c>
      <c r="AC21" s="165">
        <v>0</v>
      </c>
      <c r="AD21" s="166">
        <f>IF(D21 = D872,1,_xll.BDP(K21,$AD$12)*L21)</f>
        <v>1.6166400000000001</v>
      </c>
      <c r="AE21" s="387">
        <f>AA21*AC21*T21/AD21 / AF872</f>
        <v>0</v>
      </c>
      <c r="AF21" s="73"/>
      <c r="AG21" s="69"/>
      <c r="AH21" s="61"/>
    </row>
    <row r="22" spans="1:34" x14ac:dyDescent="0.2">
      <c r="A22" s="153"/>
      <c r="B22" s="153">
        <v>29405</v>
      </c>
      <c r="C22" s="153" t="s">
        <v>1486</v>
      </c>
      <c r="D22" s="153" t="str">
        <f>_xll.BDP(C22,$D$12)</f>
        <v>AUD</v>
      </c>
      <c r="E22" s="153" t="s">
        <v>1487</v>
      </c>
      <c r="F22" s="154">
        <f>_xll.BDP(C22,$F$12)</f>
        <v>1.1000000000000001</v>
      </c>
      <c r="G22" s="154">
        <f>_xll.BDP(C22,$G$12)</f>
        <v>1.095</v>
      </c>
      <c r="H22" s="155">
        <f t="shared" si="0"/>
        <v>-5.0000000000001155E-3</v>
      </c>
      <c r="I22" s="156">
        <f t="shared" si="1"/>
        <v>-0.45454545454546502</v>
      </c>
      <c r="J22" s="157">
        <v>1090585</v>
      </c>
      <c r="K22" s="153" t="str">
        <f>CONCATENATE(D872,D22, " Curncy")</f>
        <v>EURAUD Curncy</v>
      </c>
      <c r="L22" s="153">
        <f>IF(D22 = D872,1,_xll.BDP(K22,$L$12))</f>
        <v>1</v>
      </c>
      <c r="M22" s="356">
        <f>IF(D22 = D872,1,_xll.BDP(K22,$M$12)*L22)</f>
        <v>1.6187</v>
      </c>
      <c r="N22" s="158">
        <f t="shared" si="2"/>
        <v>-3368.7063693087821</v>
      </c>
      <c r="O22" s="366">
        <f>N22 / Y872</f>
        <v>-2.7215375771709907E-5</v>
      </c>
      <c r="P22" s="160">
        <f t="shared" si="3"/>
        <v>737746.69487860624</v>
      </c>
      <c r="Q22" s="374">
        <f>P22 / Y872*100</f>
        <v>0.59601672940043315</v>
      </c>
      <c r="R22" s="161">
        <f t="shared" si="4"/>
        <v>0</v>
      </c>
      <c r="S22" s="374">
        <f t="shared" si="5"/>
        <v>0.59601672940043315</v>
      </c>
      <c r="T22" s="153">
        <f t="shared" si="6"/>
        <v>1</v>
      </c>
      <c r="U22" s="153">
        <v>0</v>
      </c>
      <c r="V22" s="153">
        <v>1</v>
      </c>
      <c r="W22" s="159">
        <f t="shared" si="7"/>
        <v>0</v>
      </c>
      <c r="X22" s="159">
        <f t="shared" si="8"/>
        <v>0</v>
      </c>
      <c r="Y22" s="162"/>
      <c r="Z22" s="163">
        <f>_xll.BDH(C22,$Z$12,$D$1,$D$1)</f>
        <v>1.19</v>
      </c>
      <c r="AA22" s="163">
        <f t="shared" si="9"/>
        <v>-8.9999999999999858E-2</v>
      </c>
      <c r="AB22" s="164">
        <f t="shared" si="10"/>
        <v>-7.5630252100840218</v>
      </c>
      <c r="AC22" s="165">
        <v>1090585</v>
      </c>
      <c r="AD22" s="166">
        <f>IF(D22 = D872,1,_xll.BDP(K22,$AD$12)*L22)</f>
        <v>1.6166400000000001</v>
      </c>
      <c r="AE22" s="387">
        <f>AA22*AC22*T22/AD22 / AF872</f>
        <v>-4.9317928415996352E-4</v>
      </c>
      <c r="AF22" s="167"/>
      <c r="AG22" s="69"/>
      <c r="AH22" s="61"/>
    </row>
    <row r="23" spans="1:34" x14ac:dyDescent="0.2">
      <c r="B23" s="153">
        <v>24458</v>
      </c>
      <c r="C23" s="153" t="s">
        <v>192</v>
      </c>
      <c r="D23" s="153" t="str">
        <f>_xll.BDP(C23,$D$12)</f>
        <v>AUD</v>
      </c>
      <c r="E23" s="153" t="s">
        <v>342</v>
      </c>
      <c r="F23" s="154" t="str">
        <f>_xll.BDP(C23,$F$12)</f>
        <v>#N/A N/A</v>
      </c>
      <c r="G23" s="154" t="str">
        <f>_xll.BDP(C23,$G$12)</f>
        <v>#N/A N/A</v>
      </c>
      <c r="H23" s="155">
        <f t="shared" si="0"/>
        <v>0</v>
      </c>
      <c r="I23" s="156">
        <f t="shared" si="1"/>
        <v>0</v>
      </c>
      <c r="J23" s="157">
        <v>5759800</v>
      </c>
      <c r="K23" s="153" t="str">
        <f>CONCATENATE(D872,D23, " Curncy")</f>
        <v>EURAUD Curncy</v>
      </c>
      <c r="L23" s="153">
        <f>IF(D23 = D872,1,_xll.BDP(K23,$L$12))</f>
        <v>1</v>
      </c>
      <c r="M23" s="356">
        <f>IF(D23 = D872,1,_xll.BDP(K23,$M$12)*L23)</f>
        <v>1.6187</v>
      </c>
      <c r="N23" s="158">
        <f t="shared" si="2"/>
        <v>0</v>
      </c>
      <c r="O23" s="366">
        <f>N23 / Y872</f>
        <v>0</v>
      </c>
      <c r="P23" s="160">
        <f t="shared" si="3"/>
        <v>0</v>
      </c>
      <c r="Q23" s="374">
        <f>P23 / Y872*100</f>
        <v>0</v>
      </c>
      <c r="R23" s="161">
        <f t="shared" si="4"/>
        <v>0</v>
      </c>
      <c r="S23" s="374">
        <f t="shared" si="5"/>
        <v>0</v>
      </c>
      <c r="T23" s="153">
        <f t="shared" si="6"/>
        <v>1</v>
      </c>
      <c r="U23" s="153">
        <v>0</v>
      </c>
      <c r="V23" s="153">
        <v>1</v>
      </c>
      <c r="W23" s="159">
        <f t="shared" si="7"/>
        <v>0</v>
      </c>
      <c r="X23" s="159">
        <f t="shared" si="8"/>
        <v>0</v>
      </c>
      <c r="Y23" s="70"/>
      <c r="Z23" s="163" t="str">
        <f>_xll.BDH(C23,$Z$12,$D$1,$D$1)</f>
        <v>#N/A N/A</v>
      </c>
      <c r="AA23" s="163">
        <f t="shared" si="9"/>
        <v>0</v>
      </c>
      <c r="AB23" s="164">
        <f t="shared" si="10"/>
        <v>0</v>
      </c>
      <c r="AC23" s="165">
        <v>5759800</v>
      </c>
      <c r="AD23" s="166">
        <f>IF(D23 = D872,1,_xll.BDP(K23,$AD$12)*L23)</f>
        <v>1.6166400000000001</v>
      </c>
      <c r="AE23" s="387">
        <f>AA23*AC23*T23/AD23 / AF872</f>
        <v>0</v>
      </c>
      <c r="AF23" s="73"/>
      <c r="AG23" s="69"/>
      <c r="AH23" s="61"/>
    </row>
    <row r="24" spans="1:34" x14ac:dyDescent="0.2">
      <c r="B24" s="153">
        <v>19726</v>
      </c>
      <c r="C24" s="153" t="s">
        <v>406</v>
      </c>
      <c r="D24" s="153" t="str">
        <f>_xll.BDP(C24,$D$12)</f>
        <v>AUD</v>
      </c>
      <c r="E24" s="153" t="s">
        <v>414</v>
      </c>
      <c r="F24" s="154">
        <f>_xll.BDP(C24,$F$12)</f>
        <v>6.85</v>
      </c>
      <c r="G24" s="154">
        <f>_xll.BDP(C24,$G$12)</f>
        <v>6.76</v>
      </c>
      <c r="H24" s="155">
        <f t="shared" si="0"/>
        <v>-8.9999999999999858E-2</v>
      </c>
      <c r="I24" s="156">
        <f t="shared" si="1"/>
        <v>-1.3138686131386841</v>
      </c>
      <c r="J24" s="157">
        <v>0</v>
      </c>
      <c r="K24" s="153" t="str">
        <f>CONCATENATE(D872,D24, " Curncy")</f>
        <v>EURAUD Curncy</v>
      </c>
      <c r="L24" s="153">
        <f>IF(D24 = D872,1,_xll.BDP(K24,$L$12))</f>
        <v>1</v>
      </c>
      <c r="M24" s="356">
        <f>IF(D24 = D872,1,_xll.BDP(K24,$M$12)*L24)</f>
        <v>1.6187</v>
      </c>
      <c r="N24" s="158">
        <f t="shared" si="2"/>
        <v>0</v>
      </c>
      <c r="O24" s="366">
        <f>N24 / Y872</f>
        <v>0</v>
      </c>
      <c r="P24" s="160">
        <f t="shared" si="3"/>
        <v>0</v>
      </c>
      <c r="Q24" s="374">
        <f>P24 / Y872*100</f>
        <v>0</v>
      </c>
      <c r="R24" s="161">
        <f t="shared" si="4"/>
        <v>0</v>
      </c>
      <c r="S24" s="374">
        <f t="shared" si="5"/>
        <v>0</v>
      </c>
      <c r="T24" s="153">
        <f t="shared" si="6"/>
        <v>1</v>
      </c>
      <c r="U24" s="153">
        <v>0</v>
      </c>
      <c r="V24" s="153">
        <v>1</v>
      </c>
      <c r="W24" s="159">
        <f t="shared" si="7"/>
        <v>0</v>
      </c>
      <c r="X24" s="159">
        <f t="shared" si="8"/>
        <v>0</v>
      </c>
      <c r="Y24" s="70"/>
      <c r="Z24" s="163">
        <f>_xll.BDH(C24,$Z$12,$D$1,$D$1)</f>
        <v>6.89</v>
      </c>
      <c r="AA24" s="163">
        <f t="shared" si="9"/>
        <v>-4.0000000000000036E-2</v>
      </c>
      <c r="AB24" s="164">
        <f t="shared" si="10"/>
        <v>-0.58055152394775089</v>
      </c>
      <c r="AC24" s="165">
        <v>0</v>
      </c>
      <c r="AD24" s="166">
        <f>IF(D24 = D872,1,_xll.BDP(K24,$AD$12)*L24)</f>
        <v>1.6166400000000001</v>
      </c>
      <c r="AE24" s="387">
        <f>AA24*AC24*T24/AD24 / AF872</f>
        <v>0</v>
      </c>
      <c r="AF24" s="73"/>
      <c r="AG24" s="69"/>
      <c r="AH24" s="61"/>
    </row>
    <row r="25" spans="1:34" x14ac:dyDescent="0.2">
      <c r="B25" s="153">
        <v>21043</v>
      </c>
      <c r="C25" s="153" t="s">
        <v>407</v>
      </c>
      <c r="D25" s="153" t="str">
        <f>_xll.BDP(C25,$D$12)</f>
        <v>AUD</v>
      </c>
      <c r="E25" s="153" t="s">
        <v>415</v>
      </c>
      <c r="F25" s="154">
        <f>_xll.BDP(C25,$F$12)</f>
        <v>49.92</v>
      </c>
      <c r="G25" s="154">
        <f>_xll.BDP(C25,$G$12)</f>
        <v>49.67</v>
      </c>
      <c r="H25" s="155">
        <f t="shared" si="0"/>
        <v>-0.25</v>
      </c>
      <c r="I25" s="156">
        <f t="shared" si="1"/>
        <v>-0.50080128205128205</v>
      </c>
      <c r="J25" s="157">
        <v>0</v>
      </c>
      <c r="K25" s="153" t="str">
        <f>CONCATENATE(D872,D25, " Curncy")</f>
        <v>EURAUD Curncy</v>
      </c>
      <c r="L25" s="153">
        <f>IF(D25 = D872,1,_xll.BDP(K25,$L$12))</f>
        <v>1</v>
      </c>
      <c r="M25" s="356">
        <f>IF(D25 = D872,1,_xll.BDP(K25,$M$12)*L25)</f>
        <v>1.6187</v>
      </c>
      <c r="N25" s="158">
        <f t="shared" si="2"/>
        <v>0</v>
      </c>
      <c r="O25" s="366">
        <f>N25 / Y872</f>
        <v>0</v>
      </c>
      <c r="P25" s="160">
        <f t="shared" si="3"/>
        <v>0</v>
      </c>
      <c r="Q25" s="374">
        <f>P25 / Y872*100</f>
        <v>0</v>
      </c>
      <c r="R25" s="161">
        <f t="shared" si="4"/>
        <v>0</v>
      </c>
      <c r="S25" s="374">
        <f t="shared" si="5"/>
        <v>0</v>
      </c>
      <c r="T25" s="153">
        <f t="shared" si="6"/>
        <v>1</v>
      </c>
      <c r="U25" s="153">
        <v>0</v>
      </c>
      <c r="V25" s="153">
        <v>1</v>
      </c>
      <c r="W25" s="159">
        <f t="shared" si="7"/>
        <v>0</v>
      </c>
      <c r="X25" s="159">
        <f t="shared" si="8"/>
        <v>0</v>
      </c>
      <c r="Y25" s="70"/>
      <c r="Z25" s="163">
        <f>_xll.BDH(C25,$Z$12,$D$1,$D$1)</f>
        <v>49.04</v>
      </c>
      <c r="AA25" s="163">
        <f t="shared" si="9"/>
        <v>0.88000000000000256</v>
      </c>
      <c r="AB25" s="164">
        <f t="shared" si="10"/>
        <v>1.7944535073409515</v>
      </c>
      <c r="AC25" s="165">
        <v>0</v>
      </c>
      <c r="AD25" s="166">
        <f>IF(D25 = D872,1,_xll.BDP(K25,$AD$12)*L25)</f>
        <v>1.6166400000000001</v>
      </c>
      <c r="AE25" s="387">
        <f>AA25*AC25*T25/AD25 / AF872</f>
        <v>0</v>
      </c>
      <c r="AF25" s="73"/>
      <c r="AG25" s="69"/>
      <c r="AH25" s="61"/>
    </row>
    <row r="26" spans="1:34" x14ac:dyDescent="0.2">
      <c r="B26" s="153">
        <v>24969</v>
      </c>
      <c r="C26" s="153" t="s">
        <v>191</v>
      </c>
      <c r="D26" s="153" t="str">
        <f>_xll.BDP(C26,$D$12)</f>
        <v>AUD</v>
      </c>
      <c r="E26" s="153" t="s">
        <v>341</v>
      </c>
      <c r="F26" s="154">
        <f>_xll.BDP(C26,$F$12)</f>
        <v>2.23</v>
      </c>
      <c r="G26" s="154">
        <f>_xll.BDP(C26,$G$12)</f>
        <v>2.13</v>
      </c>
      <c r="H26" s="155">
        <f t="shared" si="0"/>
        <v>-0.10000000000000009</v>
      </c>
      <c r="I26" s="156">
        <f t="shared" si="1"/>
        <v>-4.4843049327354301</v>
      </c>
      <c r="J26" s="157">
        <v>0</v>
      </c>
      <c r="K26" s="153" t="str">
        <f>CONCATENATE(D872,D26, " Curncy")</f>
        <v>EURAUD Curncy</v>
      </c>
      <c r="L26" s="153">
        <f>IF(D26 = D872,1,_xll.BDP(K26,$L$12))</f>
        <v>1</v>
      </c>
      <c r="M26" s="356">
        <f>IF(D26 = D872,1,_xll.BDP(K26,$M$12)*L26)</f>
        <v>1.6187</v>
      </c>
      <c r="N26" s="158">
        <f t="shared" si="2"/>
        <v>0</v>
      </c>
      <c r="O26" s="366">
        <f>N26 / Y872</f>
        <v>0</v>
      </c>
      <c r="P26" s="160">
        <f t="shared" si="3"/>
        <v>0</v>
      </c>
      <c r="Q26" s="374">
        <f>P26 / Y872*100</f>
        <v>0</v>
      </c>
      <c r="R26" s="161">
        <f t="shared" si="4"/>
        <v>0</v>
      </c>
      <c r="S26" s="374">
        <f t="shared" si="5"/>
        <v>0</v>
      </c>
      <c r="T26" s="153">
        <f t="shared" si="6"/>
        <v>1</v>
      </c>
      <c r="U26" s="153">
        <v>0</v>
      </c>
      <c r="V26" s="153">
        <v>1</v>
      </c>
      <c r="W26" s="159">
        <f t="shared" si="7"/>
        <v>0</v>
      </c>
      <c r="X26" s="159">
        <f t="shared" si="8"/>
        <v>0</v>
      </c>
      <c r="Y26" s="70"/>
      <c r="Z26" s="163">
        <f>_xll.BDH(C26,$Z$12,$D$1,$D$1)</f>
        <v>2.36</v>
      </c>
      <c r="AA26" s="163">
        <f t="shared" si="9"/>
        <v>-0.12999999999999989</v>
      </c>
      <c r="AB26" s="164">
        <f t="shared" si="10"/>
        <v>-5.5084745762711824</v>
      </c>
      <c r="AC26" s="165">
        <v>0</v>
      </c>
      <c r="AD26" s="166">
        <f>IF(D26 = D872,1,_xll.BDP(K26,$AD$12)*L26)</f>
        <v>1.6166400000000001</v>
      </c>
      <c r="AE26" s="387">
        <f>AA26*AC26*T26/AD26 / AF872</f>
        <v>0</v>
      </c>
      <c r="AF26" s="73"/>
      <c r="AG26" s="69"/>
      <c r="AH26" s="61"/>
    </row>
    <row r="27" spans="1:34" x14ac:dyDescent="0.2">
      <c r="B27" s="153">
        <v>20633</v>
      </c>
      <c r="C27" s="153" t="s">
        <v>190</v>
      </c>
      <c r="D27" s="153" t="str">
        <f>_xll.BDP(C27,$D$12)</f>
        <v>AUD</v>
      </c>
      <c r="E27" s="153" t="s">
        <v>356</v>
      </c>
      <c r="F27" s="154">
        <f>_xll.BDP(C27,$F$12)</f>
        <v>37.9</v>
      </c>
      <c r="G27" s="154">
        <f>_xll.BDP(C27,$G$12)</f>
        <v>37.9</v>
      </c>
      <c r="H27" s="155">
        <f t="shared" si="0"/>
        <v>0</v>
      </c>
      <c r="I27" s="156">
        <f t="shared" si="1"/>
        <v>0</v>
      </c>
      <c r="J27" s="157">
        <v>0</v>
      </c>
      <c r="K27" s="153" t="str">
        <f>CONCATENATE(D872,D27, " Curncy")</f>
        <v>EURAUD Curncy</v>
      </c>
      <c r="L27" s="153">
        <f>IF(D27 = D872,1,_xll.BDP(K27,$L$12))</f>
        <v>1</v>
      </c>
      <c r="M27" s="356">
        <f>IF(D27 = D872,1,_xll.BDP(K27,$M$12)*L27)</f>
        <v>1.6187</v>
      </c>
      <c r="N27" s="158">
        <f t="shared" si="2"/>
        <v>0</v>
      </c>
      <c r="O27" s="366">
        <f>N27 / Y872</f>
        <v>0</v>
      </c>
      <c r="P27" s="160">
        <f t="shared" si="3"/>
        <v>0</v>
      </c>
      <c r="Q27" s="374">
        <f>P27 / Y872*100</f>
        <v>0</v>
      </c>
      <c r="R27" s="161">
        <f t="shared" si="4"/>
        <v>0</v>
      </c>
      <c r="S27" s="374">
        <f t="shared" si="5"/>
        <v>0</v>
      </c>
      <c r="T27" s="153">
        <f t="shared" si="6"/>
        <v>1</v>
      </c>
      <c r="U27" s="153">
        <v>0</v>
      </c>
      <c r="V27" s="153">
        <v>1</v>
      </c>
      <c r="W27" s="159">
        <f t="shared" si="7"/>
        <v>0</v>
      </c>
      <c r="X27" s="159">
        <f t="shared" si="8"/>
        <v>0</v>
      </c>
      <c r="Y27" s="70"/>
      <c r="Z27" s="163">
        <f>_xll.BDH(C27,$Z$12,$D$1,$D$1)</f>
        <v>37.869999999999997</v>
      </c>
      <c r="AA27" s="163">
        <f t="shared" si="9"/>
        <v>3.0000000000001137E-2</v>
      </c>
      <c r="AB27" s="164">
        <f t="shared" si="10"/>
        <v>7.921837866385302E-2</v>
      </c>
      <c r="AC27" s="165">
        <v>0</v>
      </c>
      <c r="AD27" s="166">
        <f>IF(D27 = D872,1,_xll.BDP(K27,$AD$12)*L27)</f>
        <v>1.6166400000000001</v>
      </c>
      <c r="AE27" s="387">
        <f>AA27*AC27*T27/AD27 / AF872</f>
        <v>0</v>
      </c>
      <c r="AF27" s="73"/>
      <c r="AG27" s="69"/>
    </row>
    <row r="28" spans="1:34" x14ac:dyDescent="0.2">
      <c r="A28" s="187" t="s">
        <v>1633</v>
      </c>
      <c r="B28" s="187"/>
      <c r="C28" s="187"/>
      <c r="D28" s="187"/>
      <c r="E28" s="187" t="s">
        <v>189</v>
      </c>
      <c r="F28" s="188"/>
      <c r="G28" s="188"/>
      <c r="H28" s="189"/>
      <c r="I28" s="190"/>
      <c r="J28" s="191"/>
      <c r="K28" s="187"/>
      <c r="L28" s="187"/>
      <c r="M28" s="357"/>
      <c r="N28" s="192">
        <f t="shared" ref="N28:S28" si="11" xml:space="preserve"> SUM(N14:N27)</f>
        <v>-193029.17464632136</v>
      </c>
      <c r="O28" s="367">
        <f t="shared" si="11"/>
        <v>-1.5594596105984093E-3</v>
      </c>
      <c r="P28" s="193">
        <f t="shared" si="11"/>
        <v>-1708873.3458948541</v>
      </c>
      <c r="Q28" s="375">
        <f t="shared" si="11"/>
        <v>-1.3805783335260076</v>
      </c>
      <c r="R28" s="194">
        <f t="shared" si="11"/>
        <v>-1.9765950629264406</v>
      </c>
      <c r="S28" s="375">
        <f t="shared" si="11"/>
        <v>0.59601672940043315</v>
      </c>
      <c r="T28" s="187"/>
      <c r="U28" s="187"/>
      <c r="V28" s="187"/>
      <c r="W28" s="195">
        <f xml:space="preserve"> SUM(W14:W27)</f>
        <v>0</v>
      </c>
      <c r="X28" s="195">
        <f xml:space="preserve"> SUM(X14:X27)</f>
        <v>0</v>
      </c>
      <c r="Y28" s="187"/>
      <c r="Z28" s="196"/>
      <c r="AA28" s="196"/>
      <c r="AB28" s="197"/>
      <c r="AC28" s="198"/>
      <c r="AD28" s="199"/>
      <c r="AE28" s="388">
        <f xml:space="preserve"> SUM(AE14:AE27)</f>
        <v>-7.2456537059778384E-4</v>
      </c>
      <c r="AF28" s="267"/>
      <c r="AG28" s="69"/>
    </row>
    <row r="29" spans="1:34" x14ac:dyDescent="0.2">
      <c r="A29" s="11"/>
      <c r="B29" s="33"/>
      <c r="C29" s="81"/>
      <c r="D29" s="11"/>
      <c r="E29" s="11"/>
      <c r="F29" s="84"/>
      <c r="G29" s="84"/>
      <c r="H29" s="85"/>
      <c r="I29" s="86"/>
      <c r="J29" s="20"/>
      <c r="K29" s="33"/>
      <c r="L29" s="33"/>
      <c r="M29" s="358"/>
      <c r="N29" s="93"/>
      <c r="O29" s="368"/>
      <c r="P29" s="93"/>
      <c r="Q29" s="373"/>
      <c r="R29" s="94"/>
      <c r="S29" s="384"/>
      <c r="T29" s="26"/>
      <c r="U29" s="11"/>
      <c r="V29" s="84"/>
      <c r="W29" s="94"/>
      <c r="X29" s="94"/>
      <c r="Y29" s="89"/>
      <c r="Z29" s="90"/>
      <c r="AA29" s="90"/>
      <c r="AB29" s="91"/>
      <c r="AC29" s="90"/>
      <c r="AD29" s="92"/>
      <c r="AE29" s="386"/>
      <c r="AF29" s="73"/>
      <c r="AG29" s="69"/>
    </row>
    <row r="30" spans="1:34" x14ac:dyDescent="0.2">
      <c r="A30" s="11"/>
      <c r="B30" s="153">
        <v>3338</v>
      </c>
      <c r="C30" s="153" t="s">
        <v>423</v>
      </c>
      <c r="D30" s="153" t="str">
        <f>_xll.BDP(C30,$D$12)</f>
        <v>EUR</v>
      </c>
      <c r="E30" s="153" t="s">
        <v>440</v>
      </c>
      <c r="F30" s="154">
        <f>_xll.BDP(C30,$F$12)</f>
        <v>16.28</v>
      </c>
      <c r="G30" s="154">
        <f>_xll.BDP(C30,$G$12)</f>
        <v>16.25</v>
      </c>
      <c r="H30" s="155">
        <f>IF(OR(OR(G30="#N/A N/A",G30="#N/A Real Time"),OR(F30="#N/A N/A",F30="#N/A Real Time")),0,  G30 - F30)</f>
        <v>-3.0000000000001137E-2</v>
      </c>
      <c r="I30" s="156">
        <f>IF(OR(F30=0,F30="#N/A N/A"),0,H30 / F30*100)</f>
        <v>-0.18427518427519124</v>
      </c>
      <c r="J30" s="157">
        <v>0</v>
      </c>
      <c r="K30" s="153" t="str">
        <f>CONCATENATE(D872,D30, " Curncy")</f>
        <v>EUREUR Curncy</v>
      </c>
      <c r="L30" s="153">
        <f>IF(D30 = D872,1,_xll.BDP(K30,$L$12))</f>
        <v>1</v>
      </c>
      <c r="M30" s="356">
        <f>IF(D30 = D872,1,_xll.BDP(K30,$M$12)*L30)</f>
        <v>1</v>
      </c>
      <c r="N30" s="158">
        <f>H30*J30*T30/M30</f>
        <v>0</v>
      </c>
      <c r="O30" s="366">
        <f>N30 / Y872</f>
        <v>0</v>
      </c>
      <c r="P30" s="160">
        <f>IF(OR(OR(J30=0,G30 = "#N/A N/A"),G30="#N/A Real Time"),0,G30*J30*T30/M30)</f>
        <v>0</v>
      </c>
      <c r="Q30" s="374">
        <f>P30 / Y872*100</f>
        <v>0</v>
      </c>
      <c r="R30" s="161">
        <f>IF(Q30&lt;0,Q30,0)</f>
        <v>0</v>
      </c>
      <c r="S30" s="374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159">
        <f>IF(AND(Q30&lt;0,O30&gt;0),O30,0)</f>
        <v>0</v>
      </c>
      <c r="X30" s="159">
        <f>IF(AND(Q30&gt;0,O30&gt;0),O30,0)</f>
        <v>0</v>
      </c>
      <c r="Y30" s="89"/>
      <c r="Z30" s="163">
        <f>_xll.BDH(C30,$Z$12,$D$1,$D$1)</f>
        <v>15.93</v>
      </c>
      <c r="AA30" s="163">
        <f>IF(OR(OR(F30="#N/A N/A",F30="#N/A Real Time"),OR(Z30="#N/A N/A",Z30="#N/A Real Time")),0,  F30 - Z30)</f>
        <v>0.35000000000000142</v>
      </c>
      <c r="AB30" s="164">
        <f>IF(OR(Z30=0,Z30="#N/A N/A"),0,AA30 / Z30*100)</f>
        <v>2.1971123666039012</v>
      </c>
      <c r="AC30" s="165">
        <v>0</v>
      </c>
      <c r="AD30" s="166">
        <f>IF(D30 = D872,1,_xll.BDP(K30,$AD$12)*L30)</f>
        <v>1</v>
      </c>
      <c r="AE30" s="387">
        <f>AA30*AC30*T30/AD30 / AF872</f>
        <v>0</v>
      </c>
      <c r="AF30" s="73"/>
      <c r="AG30" s="69"/>
    </row>
    <row r="31" spans="1:34" x14ac:dyDescent="0.2">
      <c r="A31" s="11"/>
      <c r="B31" s="153">
        <v>2617</v>
      </c>
      <c r="C31" s="153" t="s">
        <v>424</v>
      </c>
      <c r="D31" s="153" t="str">
        <f>_xll.BDP(C31,$D$12)</f>
        <v>EUR</v>
      </c>
      <c r="E31" s="153" t="s">
        <v>441</v>
      </c>
      <c r="F31" s="154">
        <f>_xll.BDP(C31,$F$12)</f>
        <v>24.56</v>
      </c>
      <c r="G31" s="154">
        <f>_xll.BDP(C31,$G$12)</f>
        <v>24.48</v>
      </c>
      <c r="H31" s="155">
        <f>IF(OR(OR(G31="#N/A N/A",G31="#N/A Real Time"),OR(F31="#N/A N/A",F31="#N/A Real Time")),0,  G31 - F31)</f>
        <v>-7.9999999999998295E-2</v>
      </c>
      <c r="I31" s="156">
        <f>IF(OR(F31=0,F31="#N/A N/A"),0,H31 / F31*100)</f>
        <v>-0.3257328990227944</v>
      </c>
      <c r="J31" s="157">
        <v>0</v>
      </c>
      <c r="K31" s="153" t="str">
        <f>CONCATENATE(D872,D31, " Curncy")</f>
        <v>EUREUR Curncy</v>
      </c>
      <c r="L31" s="153">
        <f>IF(D31 = D872,1,_xll.BDP(K31,$L$12))</f>
        <v>1</v>
      </c>
      <c r="M31" s="356">
        <f>IF(D31 = D872,1,_xll.BDP(K31,$M$12)*L31)</f>
        <v>1</v>
      </c>
      <c r="N31" s="158">
        <f>H31*J31*T31/M31</f>
        <v>0</v>
      </c>
      <c r="O31" s="366">
        <f>N31 / Y872</f>
        <v>0</v>
      </c>
      <c r="P31" s="160">
        <f>IF(OR(OR(J31=0,G31 = "#N/A N/A"),G31="#N/A Real Time"),0,G31*J31*T31/M31)</f>
        <v>0</v>
      </c>
      <c r="Q31" s="374">
        <f>P31 / Y872*100</f>
        <v>0</v>
      </c>
      <c r="R31" s="161">
        <f>IF(Q31&lt;0,Q31,0)</f>
        <v>0</v>
      </c>
      <c r="S31" s="374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159">
        <f>IF(AND(Q31&lt;0,O31&gt;0),O31,0)</f>
        <v>0</v>
      </c>
      <c r="X31" s="159">
        <f>IF(AND(Q31&gt;0,O31&gt;0),O31,0)</f>
        <v>0</v>
      </c>
      <c r="Y31" s="89"/>
      <c r="Z31" s="163">
        <f>_xll.BDH(C31,$Z$12,$D$1,$D$1)</f>
        <v>24.5</v>
      </c>
      <c r="AA31" s="163">
        <f>IF(OR(OR(F31="#N/A N/A",F31="#N/A Real Time"),OR(Z31="#N/A N/A",Z31="#N/A Real Time")),0,  F31 - Z31)</f>
        <v>5.9999999999998721E-2</v>
      </c>
      <c r="AB31" s="164">
        <f>IF(OR(Z31=0,Z31="#N/A N/A"),0,AA31 / Z31*100)</f>
        <v>0.24489795918366825</v>
      </c>
      <c r="AC31" s="165">
        <v>0</v>
      </c>
      <c r="AD31" s="166">
        <f>IF(D31 = D872,1,_xll.BDP(K31,$AD$12)*L31)</f>
        <v>1</v>
      </c>
      <c r="AE31" s="387">
        <f>AA31*AC31*T31/AD31 / AF872</f>
        <v>0</v>
      </c>
      <c r="AF31" s="73"/>
      <c r="AG31" s="69"/>
      <c r="AH31" s="61"/>
    </row>
    <row r="32" spans="1:34" x14ac:dyDescent="0.2">
      <c r="A32" s="187" t="s">
        <v>1634</v>
      </c>
      <c r="B32" s="187"/>
      <c r="C32" s="187"/>
      <c r="D32" s="187"/>
      <c r="E32" s="187" t="s">
        <v>439</v>
      </c>
      <c r="F32" s="188"/>
      <c r="G32" s="188"/>
      <c r="H32" s="189"/>
      <c r="I32" s="190"/>
      <c r="J32" s="191"/>
      <c r="K32" s="187"/>
      <c r="L32" s="187"/>
      <c r="M32" s="357"/>
      <c r="N32" s="192">
        <f t="shared" ref="N32:S32" si="12" xml:space="preserve"> SUM(N29:N31)</f>
        <v>0</v>
      </c>
      <c r="O32" s="367">
        <f t="shared" si="12"/>
        <v>0</v>
      </c>
      <c r="P32" s="193">
        <f t="shared" si="12"/>
        <v>0</v>
      </c>
      <c r="Q32" s="375">
        <f t="shared" si="12"/>
        <v>0</v>
      </c>
      <c r="R32" s="194">
        <f t="shared" si="12"/>
        <v>0</v>
      </c>
      <c r="S32" s="375">
        <f t="shared" si="12"/>
        <v>0</v>
      </c>
      <c r="T32" s="187"/>
      <c r="U32" s="187"/>
      <c r="V32" s="187"/>
      <c r="W32" s="195">
        <f xml:space="preserve"> SUM(W29:W31)</f>
        <v>0</v>
      </c>
      <c r="X32" s="195">
        <f xml:space="preserve"> SUM(X29:X31)</f>
        <v>0</v>
      </c>
      <c r="Y32" s="187"/>
      <c r="Z32" s="196"/>
      <c r="AA32" s="196"/>
      <c r="AB32" s="197"/>
      <c r="AC32" s="198"/>
      <c r="AD32" s="199"/>
      <c r="AE32" s="388">
        <f xml:space="preserve"> SUM(AE29:AE31)</f>
        <v>0</v>
      </c>
      <c r="AF32" s="267"/>
      <c r="AG32" s="69"/>
      <c r="AH32" s="61"/>
    </row>
    <row r="33" spans="1:34" x14ac:dyDescent="0.2">
      <c r="B33" s="31"/>
      <c r="C33" s="47"/>
      <c r="F33" s="36"/>
      <c r="G33" s="36"/>
      <c r="H33" s="37"/>
      <c r="I33" s="40"/>
      <c r="J33" s="17"/>
      <c r="K33" s="31"/>
      <c r="L33" s="31"/>
      <c r="M33" s="358"/>
      <c r="N33" s="93"/>
      <c r="O33" s="368"/>
      <c r="P33" s="38"/>
      <c r="Q33" s="373"/>
      <c r="R33" s="94"/>
      <c r="S33" s="384"/>
      <c r="T33" s="23"/>
      <c r="W33" s="49"/>
      <c r="X33" s="49"/>
      <c r="Y33" s="70"/>
      <c r="Z33" s="64"/>
      <c r="AA33" s="63"/>
      <c r="AB33" s="56"/>
      <c r="AC33" s="55"/>
      <c r="AD33" s="57"/>
      <c r="AE33" s="386"/>
      <c r="AF33" s="73"/>
      <c r="AG33" s="69"/>
      <c r="AH33" s="61"/>
    </row>
    <row r="34" spans="1:34" x14ac:dyDescent="0.2">
      <c r="B34" s="153">
        <v>58</v>
      </c>
      <c r="C34" s="153" t="s">
        <v>416</v>
      </c>
      <c r="D34" s="153" t="str">
        <f>_xll.BDP(C34,$D$12)</f>
        <v>EUR</v>
      </c>
      <c r="E34" s="153" t="s">
        <v>1180</v>
      </c>
      <c r="F34" s="154">
        <f>_xll.BDP(C34,$F$12)</f>
        <v>3.4849999999999999</v>
      </c>
      <c r="G34" s="154">
        <f>_xll.BDP(C34,$G$12)</f>
        <v>3.4350000000000001</v>
      </c>
      <c r="H34" s="155">
        <f t="shared" ref="H34:H43" si="13">IF(OR(OR(G34="#N/A N/A",G34="#N/A Real Time"),OR(F34="#N/A N/A",F34="#N/A Real Time")),0,  G34 - F34)</f>
        <v>-4.9999999999999822E-2</v>
      </c>
      <c r="I34" s="156">
        <f t="shared" ref="I34:I43" si="14">IF(OR(F34=0,F34="#N/A N/A"),0,H34 / F34*100)</f>
        <v>-1.4347202295552317</v>
      </c>
      <c r="J34" s="157">
        <v>0</v>
      </c>
      <c r="K34" s="153" t="str">
        <f>CONCATENATE(D872,D34, " Curncy")</f>
        <v>EUREUR Curncy</v>
      </c>
      <c r="L34" s="153">
        <f>IF(D34 = D872,1,_xll.BDP(K34,$L$12))</f>
        <v>1</v>
      </c>
      <c r="M34" s="356">
        <f>IF(D34 = D872,1,_xll.BDP(K34,$M$12)*L34)</f>
        <v>1</v>
      </c>
      <c r="N34" s="158">
        <f t="shared" ref="N34:N43" si="15">H34*J34*T34/M34</f>
        <v>0</v>
      </c>
      <c r="O34" s="366">
        <f>N34 / Y872</f>
        <v>0</v>
      </c>
      <c r="P34" s="160">
        <f t="shared" ref="P34:P43" si="16">IF(OR(OR(J34=0,G34 = "#N/A N/A"),G34="#N/A Real Time"),0,G34*J34*T34/M34)</f>
        <v>0</v>
      </c>
      <c r="Q34" s="374">
        <f>P34 / Y872*100</f>
        <v>0</v>
      </c>
      <c r="R34" s="161">
        <f t="shared" ref="R34:R43" si="17">IF(Q34&lt;0,Q34,0)</f>
        <v>0</v>
      </c>
      <c r="S34" s="374">
        <f t="shared" ref="S34:S43" si="18">IF(Q34&gt;0,Q34,0)</f>
        <v>0</v>
      </c>
      <c r="T34" s="153">
        <f t="shared" ref="T34:T43" si="19">IF(EXACT(D34,UPPER(D34)),1,0.01)/V34</f>
        <v>1</v>
      </c>
      <c r="U34" s="153">
        <v>0</v>
      </c>
      <c r="V34" s="153">
        <v>1</v>
      </c>
      <c r="W34" s="159">
        <f t="shared" ref="W34:W43" si="20">IF(AND(Q34&lt;0,O34&gt;0),O34,0)</f>
        <v>0</v>
      </c>
      <c r="X34" s="159">
        <f t="shared" ref="X34:X43" si="21">IF(AND(Q34&gt;0,O34&gt;0),O34,0)</f>
        <v>0</v>
      </c>
      <c r="Y34" s="70"/>
      <c r="Z34" s="163">
        <f>_xll.BDH(C34,$Z$12,$D$1,$D$1)</f>
        <v>3.52</v>
      </c>
      <c r="AA34" s="163">
        <f t="shared" ref="AA34:AA43" si="22">IF(OR(OR(F34="#N/A N/A",F34="#N/A Real Time"),OR(Z34="#N/A N/A",Z34="#N/A Real Time")),0,  F34 - Z34)</f>
        <v>-3.5000000000000142E-2</v>
      </c>
      <c r="AB34" s="164">
        <f t="shared" ref="AB34:AB43" si="23">IF(OR(Z34=0,Z34="#N/A N/A"),0,AA34 / Z34*100)</f>
        <v>-0.99431818181818576</v>
      </c>
      <c r="AC34" s="165">
        <v>0</v>
      </c>
      <c r="AD34" s="166">
        <f>IF(D34 = D872,1,_xll.BDP(K34,$AD$12)*L34)</f>
        <v>1</v>
      </c>
      <c r="AE34" s="387">
        <f>AA34*AC34*T34/AD34 / AF872</f>
        <v>0</v>
      </c>
      <c r="AF34" s="73"/>
      <c r="AG34" s="69"/>
      <c r="AH34" s="61"/>
    </row>
    <row r="35" spans="1:34" x14ac:dyDescent="0.2">
      <c r="B35" s="153">
        <v>2096</v>
      </c>
      <c r="C35" s="153" t="s">
        <v>188</v>
      </c>
      <c r="D35" s="153" t="str">
        <f>_xll.BDP(C35,$D$12)</f>
        <v>EUR</v>
      </c>
      <c r="E35" s="153" t="s">
        <v>263</v>
      </c>
      <c r="F35" s="154">
        <f>_xll.BDP(C35,$F$12)</f>
        <v>57.72</v>
      </c>
      <c r="G35" s="154">
        <f>_xll.BDP(C35,$G$12)</f>
        <v>56.95</v>
      </c>
      <c r="H35" s="155">
        <f t="shared" si="13"/>
        <v>-0.76999999999999602</v>
      </c>
      <c r="I35" s="156">
        <f t="shared" si="14"/>
        <v>-1.3340263340263272</v>
      </c>
      <c r="J35" s="157">
        <v>0</v>
      </c>
      <c r="K35" s="153" t="str">
        <f>CONCATENATE(D872,D35, " Curncy")</f>
        <v>EUREUR Curncy</v>
      </c>
      <c r="L35" s="153">
        <f>IF(D35 = D872,1,_xll.BDP(K35,$L$12))</f>
        <v>1</v>
      </c>
      <c r="M35" s="356">
        <f>IF(D35 = D872,1,_xll.BDP(K35,$M$12)*L35)</f>
        <v>1</v>
      </c>
      <c r="N35" s="158">
        <f t="shared" si="15"/>
        <v>0</v>
      </c>
      <c r="O35" s="366">
        <f>N35 / Y872</f>
        <v>0</v>
      </c>
      <c r="P35" s="160">
        <f t="shared" si="16"/>
        <v>0</v>
      </c>
      <c r="Q35" s="374">
        <f>P35 / Y872*100</f>
        <v>0</v>
      </c>
      <c r="R35" s="161">
        <f t="shared" si="17"/>
        <v>0</v>
      </c>
      <c r="S35" s="374">
        <f t="shared" si="18"/>
        <v>0</v>
      </c>
      <c r="T35" s="153">
        <f t="shared" si="19"/>
        <v>1</v>
      </c>
      <c r="U35" s="153">
        <v>0</v>
      </c>
      <c r="V35" s="153">
        <v>1</v>
      </c>
      <c r="W35" s="159">
        <f t="shared" si="20"/>
        <v>0</v>
      </c>
      <c r="X35" s="159">
        <f t="shared" si="21"/>
        <v>0</v>
      </c>
      <c r="Y35" s="70"/>
      <c r="Z35" s="163">
        <f>_xll.BDH(C35,$Z$12,$D$1,$D$1)</f>
        <v>55.52</v>
      </c>
      <c r="AA35" s="163">
        <f t="shared" si="22"/>
        <v>2.1999999999999957</v>
      </c>
      <c r="AB35" s="164">
        <f t="shared" si="23"/>
        <v>3.9625360230547466</v>
      </c>
      <c r="AC35" s="165">
        <v>0</v>
      </c>
      <c r="AD35" s="166">
        <f>IF(D35 = D872,1,_xll.BDP(K35,$AD$12)*L35)</f>
        <v>1</v>
      </c>
      <c r="AE35" s="387">
        <f>AA35*AC35*T35/AD35 / AF872</f>
        <v>0</v>
      </c>
      <c r="AF35" s="73"/>
      <c r="AG35" s="69"/>
      <c r="AH35" s="61"/>
    </row>
    <row r="36" spans="1:34" x14ac:dyDescent="0.2">
      <c r="A36" s="153"/>
      <c r="B36" s="153">
        <v>27859</v>
      </c>
      <c r="C36" s="153" t="s">
        <v>1265</v>
      </c>
      <c r="D36" s="153" t="str">
        <f>_xll.BDP(C36,$D$12)</f>
        <v>EUR</v>
      </c>
      <c r="E36" s="153" t="s">
        <v>1266</v>
      </c>
      <c r="F36" s="154">
        <f>_xll.BDP(C36,$F$12)</f>
        <v>19.245000000000001</v>
      </c>
      <c r="G36" s="154">
        <f>_xll.BDP(C36,$G$12)</f>
        <v>19.184999999999999</v>
      </c>
      <c r="H36" s="155">
        <f t="shared" si="13"/>
        <v>-6.0000000000002274E-2</v>
      </c>
      <c r="I36" s="156">
        <f t="shared" si="14"/>
        <v>-0.31176929072487541</v>
      </c>
      <c r="J36" s="157">
        <v>0</v>
      </c>
      <c r="K36" s="153" t="str">
        <f>CONCATENATE(D872,D36, " Curncy")</f>
        <v>EUREUR Curncy</v>
      </c>
      <c r="L36" s="153">
        <f>IF(D36 = D872,1,_xll.BDP(K36,$L$12))</f>
        <v>1</v>
      </c>
      <c r="M36" s="356">
        <f>IF(D36 = D872,1,_xll.BDP(K36,$M$12)*L36)</f>
        <v>1</v>
      </c>
      <c r="N36" s="158">
        <f t="shared" si="15"/>
        <v>0</v>
      </c>
      <c r="O36" s="366">
        <f>N36 / Y872</f>
        <v>0</v>
      </c>
      <c r="P36" s="160">
        <f t="shared" si="16"/>
        <v>0</v>
      </c>
      <c r="Q36" s="374">
        <f>P36 / Y872*100</f>
        <v>0</v>
      </c>
      <c r="R36" s="161">
        <f t="shared" si="17"/>
        <v>0</v>
      </c>
      <c r="S36" s="374">
        <f t="shared" si="18"/>
        <v>0</v>
      </c>
      <c r="T36" s="153">
        <f t="shared" si="19"/>
        <v>1</v>
      </c>
      <c r="U36" s="153">
        <v>0</v>
      </c>
      <c r="V36" s="153">
        <v>1</v>
      </c>
      <c r="W36" s="159">
        <f t="shared" si="20"/>
        <v>0</v>
      </c>
      <c r="X36" s="159">
        <f t="shared" si="21"/>
        <v>0</v>
      </c>
      <c r="Y36" s="162"/>
      <c r="Z36" s="163">
        <f>_xll.BDH(C36,$Z$12,$D$1,$D$1)</f>
        <v>18.675000000000001</v>
      </c>
      <c r="AA36" s="163">
        <f t="shared" si="22"/>
        <v>0.57000000000000028</v>
      </c>
      <c r="AB36" s="164">
        <f t="shared" si="23"/>
        <v>3.052208835341367</v>
      </c>
      <c r="AC36" s="165">
        <v>0</v>
      </c>
      <c r="AD36" s="166">
        <f>IF(D36 = D872,1,_xll.BDP(K36,$AD$12)*L36)</f>
        <v>1</v>
      </c>
      <c r="AE36" s="387">
        <f>AA36*AC36*T36/AD36 / AF872</f>
        <v>0</v>
      </c>
      <c r="AF36" s="167"/>
      <c r="AG36" s="69"/>
      <c r="AH36" s="61"/>
    </row>
    <row r="37" spans="1:34" x14ac:dyDescent="0.2">
      <c r="B37" s="153">
        <v>6347</v>
      </c>
      <c r="C37" s="153" t="s">
        <v>417</v>
      </c>
      <c r="D37" s="153" t="str">
        <f>_xll.BDP(C37,$D$12)</f>
        <v>EUR</v>
      </c>
      <c r="E37" s="153" t="s">
        <v>420</v>
      </c>
      <c r="F37" s="154">
        <f>_xll.BDP(C37,$F$12)</f>
        <v>48.41</v>
      </c>
      <c r="G37" s="154">
        <f>_xll.BDP(C37,$G$12)</f>
        <v>48.5</v>
      </c>
      <c r="H37" s="155">
        <f t="shared" si="13"/>
        <v>9.0000000000003411E-2</v>
      </c>
      <c r="I37" s="156">
        <f t="shared" si="14"/>
        <v>0.18591200165255817</v>
      </c>
      <c r="J37" s="157">
        <v>0</v>
      </c>
      <c r="K37" s="153" t="str">
        <f>CONCATENATE(D872,D37, " Curncy")</f>
        <v>EUREUR Curncy</v>
      </c>
      <c r="L37" s="153">
        <f>IF(D37 = D872,1,_xll.BDP(K37,$L$12))</f>
        <v>1</v>
      </c>
      <c r="M37" s="356">
        <f>IF(D37 = D872,1,_xll.BDP(K37,$M$12)*L37)</f>
        <v>1</v>
      </c>
      <c r="N37" s="158">
        <f t="shared" si="15"/>
        <v>0</v>
      </c>
      <c r="O37" s="366">
        <f>N37 / Y872</f>
        <v>0</v>
      </c>
      <c r="P37" s="160">
        <f t="shared" si="16"/>
        <v>0</v>
      </c>
      <c r="Q37" s="374">
        <f>P37 / Y872*100</f>
        <v>0</v>
      </c>
      <c r="R37" s="161">
        <f t="shared" si="17"/>
        <v>0</v>
      </c>
      <c r="S37" s="374">
        <f t="shared" si="18"/>
        <v>0</v>
      </c>
      <c r="T37" s="153">
        <f t="shared" si="19"/>
        <v>1</v>
      </c>
      <c r="U37" s="153">
        <v>0</v>
      </c>
      <c r="V37" s="153">
        <v>1</v>
      </c>
      <c r="W37" s="159">
        <f t="shared" si="20"/>
        <v>0</v>
      </c>
      <c r="X37" s="159">
        <f t="shared" si="21"/>
        <v>0</v>
      </c>
      <c r="Y37" s="70"/>
      <c r="Z37" s="163">
        <f>_xll.BDH(C37,$Z$12,$D$1,$D$1)</f>
        <v>48.65</v>
      </c>
      <c r="AA37" s="163">
        <f t="shared" si="22"/>
        <v>-0.24000000000000199</v>
      </c>
      <c r="AB37" s="164">
        <f t="shared" si="23"/>
        <v>-0.49331963001028156</v>
      </c>
      <c r="AC37" s="165">
        <v>0</v>
      </c>
      <c r="AD37" s="166">
        <f>IF(D37 = D872,1,_xll.BDP(K37,$AD$12)*L37)</f>
        <v>1</v>
      </c>
      <c r="AE37" s="387">
        <f>AA37*AC37*T37/AD37 / AF872</f>
        <v>0</v>
      </c>
      <c r="AF37" s="73"/>
      <c r="AG37" s="69"/>
      <c r="AH37" s="61"/>
    </row>
    <row r="38" spans="1:34" x14ac:dyDescent="0.2">
      <c r="A38" s="153"/>
      <c r="B38" s="153">
        <v>27631</v>
      </c>
      <c r="C38" s="153" t="s">
        <v>1428</v>
      </c>
      <c r="D38" s="153" t="str">
        <f>_xll.BDP(C38,$D$12)</f>
        <v>EUR</v>
      </c>
      <c r="E38" s="153" t="s">
        <v>1429</v>
      </c>
      <c r="F38" s="154">
        <f>_xll.BDP(C38,$F$12)</f>
        <v>7.1050000000000004</v>
      </c>
      <c r="G38" s="154">
        <f>_xll.BDP(C38,$G$12)</f>
        <v>6.94</v>
      </c>
      <c r="H38" s="155">
        <f t="shared" si="13"/>
        <v>-0.16500000000000004</v>
      </c>
      <c r="I38" s="156">
        <f t="shared" si="14"/>
        <v>-2.3223082336382834</v>
      </c>
      <c r="J38" s="157">
        <v>328205</v>
      </c>
      <c r="K38" s="153" t="str">
        <f>CONCATENATE(D872,D38, " Curncy")</f>
        <v>EUREUR Curncy</v>
      </c>
      <c r="L38" s="153">
        <f>IF(D38 = D872,1,_xll.BDP(K38,$L$12))</f>
        <v>1</v>
      </c>
      <c r="M38" s="356">
        <f>IF(D38 = D872,1,_xll.BDP(K38,$M$12)*L38)</f>
        <v>1</v>
      </c>
      <c r="N38" s="158">
        <f t="shared" si="15"/>
        <v>-54153.825000000012</v>
      </c>
      <c r="O38" s="366">
        <f>N38 / Y872</f>
        <v>-4.3750227395236826E-4</v>
      </c>
      <c r="P38" s="160">
        <f t="shared" si="16"/>
        <v>2277742.7000000002</v>
      </c>
      <c r="Q38" s="374">
        <f>P38 / Y872*100</f>
        <v>1.8401610795329912</v>
      </c>
      <c r="R38" s="161">
        <f t="shared" si="17"/>
        <v>0</v>
      </c>
      <c r="S38" s="374">
        <f t="shared" si="18"/>
        <v>1.8401610795329912</v>
      </c>
      <c r="T38" s="153">
        <f t="shared" si="19"/>
        <v>1</v>
      </c>
      <c r="U38" s="153">
        <v>0</v>
      </c>
      <c r="V38" s="153">
        <v>1</v>
      </c>
      <c r="W38" s="159">
        <f t="shared" si="20"/>
        <v>0</v>
      </c>
      <c r="X38" s="159">
        <f t="shared" si="21"/>
        <v>0</v>
      </c>
      <c r="Y38" s="162"/>
      <c r="Z38" s="163">
        <f>_xll.BDH(C38,$Z$12,$D$1,$D$1)</f>
        <v>6.9050000000000002</v>
      </c>
      <c r="AA38" s="163">
        <f t="shared" si="22"/>
        <v>0.20000000000000018</v>
      </c>
      <c r="AB38" s="164">
        <f t="shared" si="23"/>
        <v>2.8964518464880546</v>
      </c>
      <c r="AC38" s="165">
        <v>328205</v>
      </c>
      <c r="AD38" s="166">
        <f>IF(D38 = D872,1,_xll.BDP(K38,$AD$12)*L38)</f>
        <v>1</v>
      </c>
      <c r="AE38" s="387">
        <f>AA38*AC38*T38/AD38 / AF872</f>
        <v>5.332014296998205E-4</v>
      </c>
      <c r="AF38" s="167"/>
      <c r="AG38" s="69"/>
      <c r="AH38" s="61"/>
    </row>
    <row r="39" spans="1:34" x14ac:dyDescent="0.2">
      <c r="A39" s="153"/>
      <c r="B39" s="153">
        <v>28333</v>
      </c>
      <c r="C39" s="153" t="s">
        <v>1310</v>
      </c>
      <c r="D39" s="153" t="str">
        <f>_xll.BDP(C39,$D$12)</f>
        <v>EUR</v>
      </c>
      <c r="E39" s="153" t="s">
        <v>1311</v>
      </c>
      <c r="F39" s="154">
        <f>_xll.BDP(C39,$F$12)</f>
        <v>75.55</v>
      </c>
      <c r="G39" s="154">
        <f>_xll.BDP(C39,$G$12)</f>
        <v>76.150000000000006</v>
      </c>
      <c r="H39" s="155">
        <f t="shared" si="13"/>
        <v>0.60000000000000853</v>
      </c>
      <c r="I39" s="156">
        <f t="shared" si="14"/>
        <v>0.79417604235606687</v>
      </c>
      <c r="J39" s="157">
        <v>-81308</v>
      </c>
      <c r="K39" s="153" t="str">
        <f>CONCATENATE(D872,D39, " Curncy")</f>
        <v>EUREUR Curncy</v>
      </c>
      <c r="L39" s="153">
        <f>IF(D39 = D872,1,_xll.BDP(K39,$L$12))</f>
        <v>1</v>
      </c>
      <c r="M39" s="356">
        <f>IF(D39 = D872,1,_xll.BDP(K39,$M$12)*L39)</f>
        <v>1</v>
      </c>
      <c r="N39" s="158">
        <f t="shared" si="15"/>
        <v>-48784.800000000694</v>
      </c>
      <c r="O39" s="366">
        <f>N39 / Y872</f>
        <v>-3.9412656325405994E-4</v>
      </c>
      <c r="P39" s="160">
        <f t="shared" si="16"/>
        <v>-6191604.2000000002</v>
      </c>
      <c r="Q39" s="374">
        <f>P39 / Y872*100</f>
        <v>-5.0021229652993728</v>
      </c>
      <c r="R39" s="161">
        <f t="shared" si="17"/>
        <v>-5.0021229652993728</v>
      </c>
      <c r="S39" s="374">
        <f t="shared" si="18"/>
        <v>0</v>
      </c>
      <c r="T39" s="153">
        <f t="shared" si="19"/>
        <v>1</v>
      </c>
      <c r="U39" s="153">
        <v>0</v>
      </c>
      <c r="V39" s="153">
        <v>1</v>
      </c>
      <c r="W39" s="159">
        <f t="shared" si="20"/>
        <v>0</v>
      </c>
      <c r="X39" s="159">
        <f t="shared" si="21"/>
        <v>0</v>
      </c>
      <c r="Y39" s="162"/>
      <c r="Z39" s="163">
        <f>_xll.BDH(C39,$Z$12,$D$1,$D$1)</f>
        <v>73.150000000000006</v>
      </c>
      <c r="AA39" s="163">
        <f t="shared" si="22"/>
        <v>2.3999999999999915</v>
      </c>
      <c r="AB39" s="164">
        <f t="shared" si="23"/>
        <v>3.2809295967190586</v>
      </c>
      <c r="AC39" s="165">
        <v>-81308</v>
      </c>
      <c r="AD39" s="166">
        <f>IF(D39 = D872,1,_xll.BDP(K39,$AD$12)*L39)</f>
        <v>1</v>
      </c>
      <c r="AE39" s="387">
        <f>AA39*AC39*T39/AD39 / AF872</f>
        <v>-1.5851144929309236E-3</v>
      </c>
      <c r="AF39" s="167"/>
      <c r="AG39" s="69"/>
      <c r="AH39" s="61"/>
    </row>
    <row r="40" spans="1:34" x14ac:dyDescent="0.2">
      <c r="B40" s="153">
        <v>23509</v>
      </c>
      <c r="C40" s="153" t="s">
        <v>339</v>
      </c>
      <c r="D40" s="153" t="str">
        <f>_xll.BDP(C40,$D$12)</f>
        <v>EUR</v>
      </c>
      <c r="E40" s="153" t="s">
        <v>340</v>
      </c>
      <c r="F40" s="154">
        <f>_xll.BDP(C40,$F$12)</f>
        <v>10.1</v>
      </c>
      <c r="G40" s="154">
        <f>_xll.BDP(C40,$G$12)</f>
        <v>10.11</v>
      </c>
      <c r="H40" s="155">
        <f t="shared" si="13"/>
        <v>9.9999999999997868E-3</v>
      </c>
      <c r="I40" s="156">
        <f t="shared" si="14"/>
        <v>9.9009900990096905E-2</v>
      </c>
      <c r="J40" s="157">
        <v>0</v>
      </c>
      <c r="K40" s="153" t="str">
        <f>CONCATENATE(D872,D40, " Curncy")</f>
        <v>EUREUR Curncy</v>
      </c>
      <c r="L40" s="153">
        <f>IF(D40 = D872,1,_xll.BDP(K40,$L$12))</f>
        <v>1</v>
      </c>
      <c r="M40" s="356">
        <f>IF(D40 = D872,1,_xll.BDP(K40,$M$12)*L40)</f>
        <v>1</v>
      </c>
      <c r="N40" s="158">
        <f t="shared" si="15"/>
        <v>0</v>
      </c>
      <c r="O40" s="366">
        <f>N40 / Y872</f>
        <v>0</v>
      </c>
      <c r="P40" s="160">
        <f t="shared" si="16"/>
        <v>0</v>
      </c>
      <c r="Q40" s="374">
        <f>P40 / Y872*100</f>
        <v>0</v>
      </c>
      <c r="R40" s="161">
        <f t="shared" si="17"/>
        <v>0</v>
      </c>
      <c r="S40" s="374">
        <f t="shared" si="18"/>
        <v>0</v>
      </c>
      <c r="T40" s="153">
        <f t="shared" si="19"/>
        <v>1</v>
      </c>
      <c r="U40" s="153">
        <v>0</v>
      </c>
      <c r="V40" s="153">
        <v>1</v>
      </c>
      <c r="W40" s="159">
        <f t="shared" si="20"/>
        <v>0</v>
      </c>
      <c r="X40" s="159">
        <f t="shared" si="21"/>
        <v>0</v>
      </c>
      <c r="Y40" s="70"/>
      <c r="Z40" s="163">
        <f>_xll.BDH(C40,$Z$12,$D$1,$D$1)</f>
        <v>9.9499999999999993</v>
      </c>
      <c r="AA40" s="163">
        <f t="shared" si="22"/>
        <v>0.15000000000000036</v>
      </c>
      <c r="AB40" s="164">
        <f t="shared" si="23"/>
        <v>1.5075376884422149</v>
      </c>
      <c r="AC40" s="165">
        <v>0</v>
      </c>
      <c r="AD40" s="166">
        <f>IF(D40 = D872,1,_xll.BDP(K40,$AD$12)*L40)</f>
        <v>1</v>
      </c>
      <c r="AE40" s="387">
        <f>AA40*AC40*T40/AD40 / AF872</f>
        <v>0</v>
      </c>
      <c r="AF40" s="73"/>
      <c r="AG40" s="69"/>
      <c r="AH40" s="61"/>
    </row>
    <row r="41" spans="1:34" x14ac:dyDescent="0.2">
      <c r="B41" s="153">
        <v>279</v>
      </c>
      <c r="C41" s="153" t="s">
        <v>418</v>
      </c>
      <c r="D41" s="153" t="str">
        <f>_xll.BDP(C41,$D$12)</f>
        <v>EUR</v>
      </c>
      <c r="E41" s="153" t="s">
        <v>421</v>
      </c>
      <c r="F41" s="154">
        <f>_xll.BDP(C41,$F$12)</f>
        <v>94.84</v>
      </c>
      <c r="G41" s="154">
        <f>_xll.BDP(C41,$G$12)</f>
        <v>93.36</v>
      </c>
      <c r="H41" s="155">
        <f t="shared" si="13"/>
        <v>-1.480000000000004</v>
      </c>
      <c r="I41" s="156">
        <f t="shared" si="14"/>
        <v>-1.5605229860818262</v>
      </c>
      <c r="J41" s="157">
        <v>0</v>
      </c>
      <c r="K41" s="153" t="str">
        <f>CONCATENATE(D872,D41, " Curncy")</f>
        <v>EUREUR Curncy</v>
      </c>
      <c r="L41" s="153">
        <f>IF(D41 = D872,1,_xll.BDP(K41,$L$12))</f>
        <v>1</v>
      </c>
      <c r="M41" s="356">
        <f>IF(D41 = D872,1,_xll.BDP(K41,$M$12)*L41)</f>
        <v>1</v>
      </c>
      <c r="N41" s="158">
        <f t="shared" si="15"/>
        <v>0</v>
      </c>
      <c r="O41" s="366">
        <f>N41 / Y872</f>
        <v>0</v>
      </c>
      <c r="P41" s="160">
        <f t="shared" si="16"/>
        <v>0</v>
      </c>
      <c r="Q41" s="374">
        <f>P41 / Y872*100</f>
        <v>0</v>
      </c>
      <c r="R41" s="161">
        <f t="shared" si="17"/>
        <v>0</v>
      </c>
      <c r="S41" s="374">
        <f t="shared" si="18"/>
        <v>0</v>
      </c>
      <c r="T41" s="153">
        <f t="shared" si="19"/>
        <v>1</v>
      </c>
      <c r="U41" s="153">
        <v>0</v>
      </c>
      <c r="V41" s="153">
        <v>1</v>
      </c>
      <c r="W41" s="159">
        <f t="shared" si="20"/>
        <v>0</v>
      </c>
      <c r="X41" s="159">
        <f t="shared" si="21"/>
        <v>0</v>
      </c>
      <c r="Y41" s="70"/>
      <c r="Z41" s="163">
        <f>_xll.BDH(C41,$Z$12,$D$1,$D$1)</f>
        <v>90.76</v>
      </c>
      <c r="AA41" s="163">
        <f t="shared" si="22"/>
        <v>4.0799999999999983</v>
      </c>
      <c r="AB41" s="164">
        <f t="shared" si="23"/>
        <v>4.4953724107536344</v>
      </c>
      <c r="AC41" s="165">
        <v>0</v>
      </c>
      <c r="AD41" s="166">
        <f>IF(D41 = D872,1,_xll.BDP(K41,$AD$12)*L41)</f>
        <v>1</v>
      </c>
      <c r="AE41" s="387">
        <f>AA41*AC41*T41/AD41 / AF872</f>
        <v>0</v>
      </c>
      <c r="AF41" s="73"/>
      <c r="AG41" s="69"/>
      <c r="AH41" s="61"/>
    </row>
    <row r="42" spans="1:34" x14ac:dyDescent="0.2">
      <c r="B42" s="153">
        <v>6898</v>
      </c>
      <c r="C42" s="153" t="s">
        <v>419</v>
      </c>
      <c r="D42" s="153" t="str">
        <f>_xll.BDP(C42,$D$12)</f>
        <v>EUR</v>
      </c>
      <c r="E42" s="153" t="s">
        <v>422</v>
      </c>
      <c r="F42" s="154">
        <f>_xll.BDP(C42,$F$12)</f>
        <v>91.06</v>
      </c>
      <c r="G42" s="154">
        <f>_xll.BDP(C42,$G$12)</f>
        <v>91.9</v>
      </c>
      <c r="H42" s="155">
        <f t="shared" si="13"/>
        <v>0.84000000000000341</v>
      </c>
      <c r="I42" s="156">
        <f t="shared" si="14"/>
        <v>0.92246870195475883</v>
      </c>
      <c r="J42" s="157">
        <v>0</v>
      </c>
      <c r="K42" s="153" t="str">
        <f>CONCATENATE(D872,D42, " Curncy")</f>
        <v>EUREUR Curncy</v>
      </c>
      <c r="L42" s="153">
        <f>IF(D42 = D872,1,_xll.BDP(K42,$L$12))</f>
        <v>1</v>
      </c>
      <c r="M42" s="356">
        <f>IF(D42 = D872,1,_xll.BDP(K42,$M$12)*L42)</f>
        <v>1</v>
      </c>
      <c r="N42" s="158">
        <f t="shared" si="15"/>
        <v>0</v>
      </c>
      <c r="O42" s="366">
        <f>N42 / Y872</f>
        <v>0</v>
      </c>
      <c r="P42" s="160">
        <f t="shared" si="16"/>
        <v>0</v>
      </c>
      <c r="Q42" s="374">
        <f>P42 / Y872*100</f>
        <v>0</v>
      </c>
      <c r="R42" s="161">
        <f t="shared" si="17"/>
        <v>0</v>
      </c>
      <c r="S42" s="374">
        <f t="shared" si="18"/>
        <v>0</v>
      </c>
      <c r="T42" s="153">
        <f t="shared" si="19"/>
        <v>1</v>
      </c>
      <c r="U42" s="153">
        <v>0</v>
      </c>
      <c r="V42" s="153">
        <v>1</v>
      </c>
      <c r="W42" s="159">
        <f t="shared" si="20"/>
        <v>0</v>
      </c>
      <c r="X42" s="159">
        <f t="shared" si="21"/>
        <v>0</v>
      </c>
      <c r="Y42" s="70"/>
      <c r="Z42" s="163">
        <f>_xll.BDH(C42,$Z$12,$D$1,$D$1)</f>
        <v>91.4</v>
      </c>
      <c r="AA42" s="163">
        <f t="shared" si="22"/>
        <v>-0.34000000000000341</v>
      </c>
      <c r="AB42" s="164">
        <f t="shared" si="23"/>
        <v>-0.37199124726477395</v>
      </c>
      <c r="AC42" s="165">
        <v>0</v>
      </c>
      <c r="AD42" s="166">
        <f>IF(D42 = D872,1,_xll.BDP(K42,$AD$12)*L42)</f>
        <v>1</v>
      </c>
      <c r="AE42" s="387">
        <f>AA42*AC42*T42/AD42 / AF872</f>
        <v>0</v>
      </c>
      <c r="AF42" s="73"/>
      <c r="AG42" s="69"/>
      <c r="AH42" s="61"/>
    </row>
    <row r="43" spans="1:34" x14ac:dyDescent="0.2">
      <c r="A43" s="153"/>
      <c r="B43" s="153">
        <v>6732</v>
      </c>
      <c r="C43" s="153" t="s">
        <v>1544</v>
      </c>
      <c r="D43" s="153" t="str">
        <f>_xll.BDP(C43,$D$12)</f>
        <v>EUR</v>
      </c>
      <c r="E43" s="153" t="s">
        <v>1545</v>
      </c>
      <c r="F43" s="154">
        <f>_xll.BDP(C43,$F$12)</f>
        <v>38.69</v>
      </c>
      <c r="G43" s="154">
        <f>_xll.BDP(C43,$G$12)</f>
        <v>37.869999999999997</v>
      </c>
      <c r="H43" s="155">
        <f t="shared" si="13"/>
        <v>-0.82000000000000028</v>
      </c>
      <c r="I43" s="156">
        <f t="shared" si="14"/>
        <v>-2.1194107004393907</v>
      </c>
      <c r="J43" s="157">
        <v>-41000</v>
      </c>
      <c r="K43" s="153" t="str">
        <f>CONCATENATE(D872,D43, " Curncy")</f>
        <v>EUREUR Curncy</v>
      </c>
      <c r="L43" s="153">
        <f>IF(D43 = D872,1,_xll.BDP(K43,$L$12))</f>
        <v>1</v>
      </c>
      <c r="M43" s="356">
        <f>IF(D43 = D872,1,_xll.BDP(K43,$M$12)*L43)</f>
        <v>1</v>
      </c>
      <c r="N43" s="158">
        <f t="shared" si="15"/>
        <v>33620.000000000015</v>
      </c>
      <c r="O43" s="366">
        <f>N43 / Y872</f>
        <v>2.716119581632253E-4</v>
      </c>
      <c r="P43" s="160">
        <f t="shared" si="16"/>
        <v>-1552670</v>
      </c>
      <c r="Q43" s="374">
        <f>P43 / Y872*100</f>
        <v>-1.2543835189806509</v>
      </c>
      <c r="R43" s="161">
        <f t="shared" si="17"/>
        <v>-1.2543835189806509</v>
      </c>
      <c r="S43" s="374">
        <f t="shared" si="18"/>
        <v>0</v>
      </c>
      <c r="T43" s="153">
        <f t="shared" si="19"/>
        <v>1</v>
      </c>
      <c r="U43" s="153">
        <v>0</v>
      </c>
      <c r="V43" s="153">
        <v>1</v>
      </c>
      <c r="W43" s="159">
        <f t="shared" si="20"/>
        <v>2.716119581632253E-4</v>
      </c>
      <c r="X43" s="159">
        <f t="shared" si="21"/>
        <v>0</v>
      </c>
      <c r="Y43" s="162"/>
      <c r="Z43" s="163">
        <f>_xll.BDH(C43,$Z$12,$D$1,$D$1)</f>
        <v>35.65</v>
      </c>
      <c r="AA43" s="163">
        <f t="shared" si="22"/>
        <v>3.0399999999999991</v>
      </c>
      <c r="AB43" s="164">
        <f t="shared" si="23"/>
        <v>8.5273492286114987</v>
      </c>
      <c r="AC43" s="165">
        <v>-41000</v>
      </c>
      <c r="AD43" s="166">
        <f>IF(D43 = D872,1,_xll.BDP(K43,$AD$12)*L43)</f>
        <v>1</v>
      </c>
      <c r="AE43" s="387">
        <f>AA43*AC43*T43/AD43 / AF872</f>
        <v>-1.0124499352201454E-3</v>
      </c>
      <c r="AF43" s="167"/>
      <c r="AG43" s="69"/>
      <c r="AH43" s="61"/>
    </row>
    <row r="44" spans="1:34" x14ac:dyDescent="0.2">
      <c r="A44" s="187" t="s">
        <v>1635</v>
      </c>
      <c r="B44" s="187"/>
      <c r="C44" s="187"/>
      <c r="D44" s="187"/>
      <c r="E44" s="187" t="s">
        <v>187</v>
      </c>
      <c r="F44" s="188"/>
      <c r="G44" s="188"/>
      <c r="H44" s="189"/>
      <c r="I44" s="190"/>
      <c r="J44" s="191"/>
      <c r="K44" s="187"/>
      <c r="L44" s="187"/>
      <c r="M44" s="357"/>
      <c r="N44" s="192">
        <f t="shared" ref="N44:S44" si="24" xml:space="preserve"> SUM(N33:N43)</f>
        <v>-69318.625000000684</v>
      </c>
      <c r="O44" s="367">
        <f t="shared" si="24"/>
        <v>-5.600168790432028E-4</v>
      </c>
      <c r="P44" s="193">
        <f t="shared" si="24"/>
        <v>-5466531.5</v>
      </c>
      <c r="Q44" s="375">
        <f t="shared" si="24"/>
        <v>-4.416345404747033</v>
      </c>
      <c r="R44" s="194">
        <f t="shared" si="24"/>
        <v>-6.256506484280024</v>
      </c>
      <c r="S44" s="375">
        <f t="shared" si="24"/>
        <v>1.8401610795329912</v>
      </c>
      <c r="T44" s="187"/>
      <c r="U44" s="187"/>
      <c r="V44" s="187"/>
      <c r="W44" s="195">
        <f xml:space="preserve"> SUM(W33:W43)</f>
        <v>2.716119581632253E-4</v>
      </c>
      <c r="X44" s="195">
        <f xml:space="preserve"> SUM(X33:X43)</f>
        <v>0</v>
      </c>
      <c r="Y44" s="187"/>
      <c r="Z44" s="196"/>
      <c r="AA44" s="196"/>
      <c r="AB44" s="197"/>
      <c r="AC44" s="198"/>
      <c r="AD44" s="199"/>
      <c r="AE44" s="388">
        <f xml:space="preserve"> SUM(AE33:AE43)</f>
        <v>-2.0643629984512485E-3</v>
      </c>
      <c r="AF44" s="267"/>
      <c r="AG44" s="69"/>
      <c r="AH44" s="61"/>
    </row>
    <row r="45" spans="1:34" x14ac:dyDescent="0.2">
      <c r="B45" s="31"/>
      <c r="C45" s="47"/>
      <c r="F45" s="36"/>
      <c r="G45" s="36"/>
      <c r="H45" s="37"/>
      <c r="I45" s="40"/>
      <c r="J45" s="17"/>
      <c r="K45" s="31"/>
      <c r="L45" s="31"/>
      <c r="M45" s="358"/>
      <c r="N45" s="93"/>
      <c r="O45" s="368"/>
      <c r="P45" s="38"/>
      <c r="Q45" s="373"/>
      <c r="R45" s="94"/>
      <c r="S45" s="384"/>
      <c r="T45" s="23"/>
      <c r="W45" s="49"/>
      <c r="X45" s="49"/>
      <c r="Y45" s="70"/>
      <c r="Z45" s="64"/>
      <c r="AA45" s="63"/>
      <c r="AB45" s="56"/>
      <c r="AC45" s="55"/>
      <c r="AD45" s="57"/>
      <c r="AE45" s="386"/>
      <c r="AF45" s="73"/>
      <c r="AG45" s="69"/>
      <c r="AH45" s="61"/>
    </row>
    <row r="46" spans="1:34" x14ac:dyDescent="0.2">
      <c r="B46" s="153">
        <v>1895</v>
      </c>
      <c r="C46" s="153" t="s">
        <v>186</v>
      </c>
      <c r="D46" s="153" t="str">
        <f>_xll.BDP(C46,$D$12)</f>
        <v>BRL</v>
      </c>
      <c r="E46" s="153" t="s">
        <v>357</v>
      </c>
      <c r="F46" s="154">
        <f>_xll.BDP(C46,$F$12)</f>
        <v>25.3</v>
      </c>
      <c r="G46" s="154">
        <f>_xll.BDP(C46,$G$12)</f>
        <v>25.3</v>
      </c>
      <c r="H46" s="155">
        <f>IF(OR(OR(G46="#N/A N/A",G46="#N/A Real Time"),OR(F46="#N/A N/A",F46="#N/A Real Time")),0,  G46 - F46)</f>
        <v>0</v>
      </c>
      <c r="I46" s="156">
        <f>IF(OR(F46=0,F46="#N/A N/A"),0,H46 / F46*100)</f>
        <v>0</v>
      </c>
      <c r="J46" s="157">
        <v>2260119</v>
      </c>
      <c r="K46" s="153" t="str">
        <f>CONCATENATE(D872,D46, " Curncy")</f>
        <v>EURBRL Curncy</v>
      </c>
      <c r="L46" s="153">
        <f>IF(D46 = D872,1,_xll.BDP(K46,$L$12))</f>
        <v>1</v>
      </c>
      <c r="M46" s="356">
        <f>IF(D46 = D872,1,_xll.BDP(K46,$M$12)*L46)</f>
        <v>6.3989000000000003</v>
      </c>
      <c r="N46" s="158">
        <f>H46*J46*T46/M46</f>
        <v>0</v>
      </c>
      <c r="O46" s="366">
        <f>N46 / Y872</f>
        <v>0</v>
      </c>
      <c r="P46" s="160">
        <f>IF(OR(OR(J46=0,G46 = "#N/A N/A"),G46="#N/A Real Time"),0,G46*J46*T46/M46)</f>
        <v>8936068.8087014966</v>
      </c>
      <c r="Q46" s="374">
        <f>P46 / Y872*100</f>
        <v>7.219343091650007</v>
      </c>
      <c r="R46" s="161">
        <f>IF(Q46&lt;0,Q46,0)</f>
        <v>0</v>
      </c>
      <c r="S46" s="374">
        <f>IF(Q46&gt;0,Q46,0)</f>
        <v>7.219343091650007</v>
      </c>
      <c r="T46" s="153">
        <f>IF(EXACT(D46,UPPER(D46)),1,0.01)/V46</f>
        <v>1</v>
      </c>
      <c r="U46" s="153">
        <v>0</v>
      </c>
      <c r="V46" s="153">
        <v>1</v>
      </c>
      <c r="W46" s="159">
        <f>IF(AND(Q46&lt;0,O46&gt;0),O46,0)</f>
        <v>0</v>
      </c>
      <c r="X46" s="159">
        <f>IF(AND(Q46&gt;0,O46&gt;0),O46,0)</f>
        <v>0</v>
      </c>
      <c r="Y46" s="70"/>
      <c r="Z46" s="163">
        <f>_xll.BDH(C46,$Z$12,$D$1,$D$1)</f>
        <v>25.61</v>
      </c>
      <c r="AA46" s="163">
        <f>IF(OR(OR(F46="#N/A N/A",F46="#N/A Real Time"),OR(Z46="#N/A N/A",Z46="#N/A Real Time")),0,  F46 - Z46)</f>
        <v>-0.30999999999999872</v>
      </c>
      <c r="AB46" s="164">
        <f>IF(OR(Z46=0,Z46="#N/A N/A"),0,AA46 / Z46*100)</f>
        <v>-1.2104646622413071</v>
      </c>
      <c r="AC46" s="165">
        <v>2260119</v>
      </c>
      <c r="AD46" s="166">
        <f>IF(D46 = D872,1,_xll.BDP(K46,$AD$12)*L46)</f>
        <v>6.3933999999999997</v>
      </c>
      <c r="AE46" s="387">
        <f>AA46*AC46*T46/AD46 / AF872</f>
        <v>-8.901787853097269E-4</v>
      </c>
      <c r="AF46" s="73"/>
      <c r="AG46" s="69"/>
      <c r="AH46" s="61"/>
    </row>
    <row r="47" spans="1:34" x14ac:dyDescent="0.2">
      <c r="B47" s="153">
        <v>10230</v>
      </c>
      <c r="C47" s="153" t="s">
        <v>907</v>
      </c>
      <c r="D47" s="153" t="str">
        <f>_xll.BDP(C47,$D$12)</f>
        <v>BRL</v>
      </c>
      <c r="E47" s="153" t="s">
        <v>974</v>
      </c>
      <c r="F47" s="154">
        <f>_xll.BDP(C47,$F$12)</f>
        <v>74.8</v>
      </c>
      <c r="G47" s="154">
        <f>_xll.BDP(C47,$G$12)</f>
        <v>74.8</v>
      </c>
      <c r="H47" s="155">
        <f>IF(OR(OR(G47="#N/A N/A",G47="#N/A Real Time"),OR(F47="#N/A N/A",F47="#N/A Real Time")),0,  G47 - F47)</f>
        <v>0</v>
      </c>
      <c r="I47" s="156">
        <f>IF(OR(F47=0,F47="#N/A N/A"),0,H47 / F47*100)</f>
        <v>0</v>
      </c>
      <c r="J47" s="157">
        <v>0</v>
      </c>
      <c r="K47" s="153" t="str">
        <f>CONCATENATE(D872,D47, " Curncy")</f>
        <v>EURBRL Curncy</v>
      </c>
      <c r="L47" s="153">
        <f>IF(D47 = D872,1,_xll.BDP(K47,$L$12))</f>
        <v>1</v>
      </c>
      <c r="M47" s="356">
        <f>IF(D47 = D872,1,_xll.BDP(K47,$M$12)*L47)</f>
        <v>6.3989000000000003</v>
      </c>
      <c r="N47" s="158">
        <f>H47*J47*T47/M47</f>
        <v>0</v>
      </c>
      <c r="O47" s="366">
        <f>N47 / Y872</f>
        <v>0</v>
      </c>
      <c r="P47" s="160">
        <f>IF(OR(OR(J47=0,G47 = "#N/A N/A"),G47="#N/A Real Time"),0,G47*J47*T47/M47)</f>
        <v>0</v>
      </c>
      <c r="Q47" s="374">
        <f>P47 / Y872*100</f>
        <v>0</v>
      </c>
      <c r="R47" s="161">
        <f>IF(Q47&lt;0,Q47,0)</f>
        <v>0</v>
      </c>
      <c r="S47" s="374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159">
        <f>IF(AND(Q47&lt;0,O47&gt;0),O47,0)</f>
        <v>0</v>
      </c>
      <c r="X47" s="159">
        <f>IF(AND(Q47&gt;0,O47&gt;0),O47,0)</f>
        <v>0</v>
      </c>
      <c r="Y47" s="70"/>
      <c r="Z47" s="163">
        <f>_xll.BDH(C47,$Z$12,$D$1,$D$1)</f>
        <v>71.290000000000006</v>
      </c>
      <c r="AA47" s="163">
        <f>IF(OR(OR(F47="#N/A N/A",F47="#N/A Real Time"),OR(Z47="#N/A N/A",Z47="#N/A Real Time")),0,  F47 - Z47)</f>
        <v>3.5099999999999909</v>
      </c>
      <c r="AB47" s="164">
        <f>IF(OR(Z47=0,Z47="#N/A N/A"),0,AA47 / Z47*100)</f>
        <v>4.9235516902791288</v>
      </c>
      <c r="AC47" s="165">
        <v>0</v>
      </c>
      <c r="AD47" s="166">
        <f>IF(D47 = D872,1,_xll.BDP(K47,$AD$12)*L47)</f>
        <v>6.3933999999999997</v>
      </c>
      <c r="AE47" s="387">
        <f>AA47*AC47*T47/AD47 / AF872</f>
        <v>0</v>
      </c>
      <c r="AF47" s="73"/>
      <c r="AG47" s="69"/>
      <c r="AH47" s="61"/>
    </row>
    <row r="48" spans="1:34" x14ac:dyDescent="0.2">
      <c r="A48" s="187" t="s">
        <v>1636</v>
      </c>
      <c r="B48" s="187"/>
      <c r="C48" s="187"/>
      <c r="D48" s="187"/>
      <c r="E48" s="187" t="s">
        <v>185</v>
      </c>
      <c r="F48" s="188"/>
      <c r="G48" s="188"/>
      <c r="H48" s="189"/>
      <c r="I48" s="190"/>
      <c r="J48" s="191"/>
      <c r="K48" s="187"/>
      <c r="L48" s="187"/>
      <c r="M48" s="357"/>
      <c r="N48" s="192">
        <f t="shared" ref="N48:S48" si="25" xml:space="preserve"> SUM(N45:N47)</f>
        <v>0</v>
      </c>
      <c r="O48" s="367">
        <f t="shared" si="25"/>
        <v>0</v>
      </c>
      <c r="P48" s="193">
        <f t="shared" si="25"/>
        <v>8936068.8087014966</v>
      </c>
      <c r="Q48" s="375">
        <f t="shared" si="25"/>
        <v>7.219343091650007</v>
      </c>
      <c r="R48" s="194">
        <f t="shared" si="25"/>
        <v>0</v>
      </c>
      <c r="S48" s="375">
        <f t="shared" si="25"/>
        <v>7.219343091650007</v>
      </c>
      <c r="T48" s="187"/>
      <c r="U48" s="187"/>
      <c r="V48" s="187"/>
      <c r="W48" s="195">
        <f xml:space="preserve"> SUM(W45:W47)</f>
        <v>0</v>
      </c>
      <c r="X48" s="195">
        <f xml:space="preserve"> SUM(X45:X47)</f>
        <v>0</v>
      </c>
      <c r="Y48" s="187"/>
      <c r="Z48" s="196"/>
      <c r="AA48" s="196"/>
      <c r="AB48" s="197"/>
      <c r="AC48" s="198"/>
      <c r="AD48" s="199"/>
      <c r="AE48" s="388">
        <f xml:space="preserve"> SUM(AE45:AE47)</f>
        <v>-8.901787853097269E-4</v>
      </c>
      <c r="AF48" s="267"/>
      <c r="AG48" s="69"/>
      <c r="AH48" s="61"/>
    </row>
    <row r="49" spans="1:34" x14ac:dyDescent="0.2">
      <c r="B49" s="31"/>
      <c r="C49" s="47"/>
      <c r="F49" s="36"/>
      <c r="G49" s="36"/>
      <c r="H49" s="37"/>
      <c r="I49" s="40"/>
      <c r="J49" s="17"/>
      <c r="K49" s="31"/>
      <c r="L49" s="31"/>
      <c r="M49" s="358"/>
      <c r="N49" s="93"/>
      <c r="O49" s="368"/>
      <c r="P49" s="38"/>
      <c r="Q49" s="373"/>
      <c r="R49" s="94"/>
      <c r="S49" s="384"/>
      <c r="T49" s="23"/>
      <c r="W49" s="49"/>
      <c r="X49" s="49"/>
      <c r="Y49" s="70"/>
      <c r="Z49" s="64"/>
      <c r="AA49" s="63"/>
      <c r="AB49" s="56"/>
      <c r="AC49" s="55"/>
      <c r="AD49" s="57"/>
      <c r="AE49" s="386"/>
      <c r="AF49" s="73"/>
      <c r="AG49" s="69"/>
      <c r="AH49" s="61"/>
    </row>
    <row r="50" spans="1:34" x14ac:dyDescent="0.2">
      <c r="B50" s="153">
        <v>775</v>
      </c>
      <c r="C50" s="153" t="s">
        <v>846</v>
      </c>
      <c r="D50" s="153" t="str">
        <f>_xll.BDP(C50,$D$12)</f>
        <v>CAD</v>
      </c>
      <c r="E50" s="153" t="s">
        <v>914</v>
      </c>
      <c r="F50" s="154">
        <f>_xll.BDP(C50,$F$12)</f>
        <v>81.790000000000006</v>
      </c>
      <c r="G50" s="154">
        <f>_xll.BDP(C50,$G$12)</f>
        <v>81.790000000000006</v>
      </c>
      <c r="H50" s="155">
        <f t="shared" ref="H50:H58" si="26">IF(OR(OR(G50="#N/A N/A",G50="#N/A Real Time"),OR(F50="#N/A N/A",F50="#N/A Real Time")),0,  G50 - F50)</f>
        <v>0</v>
      </c>
      <c r="I50" s="156">
        <f t="shared" ref="I50:I58" si="27">IF(OR(F50=0,F50="#N/A N/A"),0,H50 / F50*100)</f>
        <v>0</v>
      </c>
      <c r="J50" s="157">
        <v>0</v>
      </c>
      <c r="K50" s="153" t="str">
        <f>CONCATENATE(D872,D50, " Curncy")</f>
        <v>EURCAD Curncy</v>
      </c>
      <c r="L50" s="153">
        <f>IF(D50 = D872,1,_xll.BDP(K50,$L$12))</f>
        <v>1</v>
      </c>
      <c r="M50" s="356">
        <f>IF(D50 = D872,1,_xll.BDP(K50,$M$12)*L50)</f>
        <v>1.54728</v>
      </c>
      <c r="N50" s="158">
        <f t="shared" ref="N50:N58" si="28">H50*J50*T50/M50</f>
        <v>0</v>
      </c>
      <c r="O50" s="366">
        <f>N50 / Y872</f>
        <v>0</v>
      </c>
      <c r="P50" s="160">
        <f t="shared" ref="P50:P58" si="29">IF(OR(OR(J50=0,G50 = "#N/A N/A"),G50="#N/A Real Time"),0,G50*J50*T50/M50)</f>
        <v>0</v>
      </c>
      <c r="Q50" s="374">
        <f>P50 / Y872*100</f>
        <v>0</v>
      </c>
      <c r="R50" s="161">
        <f t="shared" ref="R50:R58" si="30">IF(Q50&lt;0,Q50,0)</f>
        <v>0</v>
      </c>
      <c r="S50" s="374">
        <f t="shared" ref="S50:S58" si="31">IF(Q50&gt;0,Q50,0)</f>
        <v>0</v>
      </c>
      <c r="T50" s="153">
        <f t="shared" ref="T50:T58" si="32">IF(EXACT(D50,UPPER(D50)),1,0.01)/V50</f>
        <v>1</v>
      </c>
      <c r="U50" s="153">
        <v>0</v>
      </c>
      <c r="V50" s="153">
        <v>1</v>
      </c>
      <c r="W50" s="159">
        <f t="shared" ref="W50:W58" si="33">IF(AND(Q50&lt;0,O50&gt;0),O50,0)</f>
        <v>0</v>
      </c>
      <c r="X50" s="159">
        <f t="shared" ref="X50:X58" si="34">IF(AND(Q50&gt;0,O50&gt;0),O50,0)</f>
        <v>0</v>
      </c>
      <c r="Y50" s="70"/>
      <c r="Z50" s="163">
        <f>_xll.BDH(C50,$Z$12,$D$1,$D$1)</f>
        <v>84.65</v>
      </c>
      <c r="AA50" s="163">
        <f t="shared" ref="AA50:AA58" si="35">IF(OR(OR(F50="#N/A N/A",F50="#N/A Real Time"),OR(Z50="#N/A N/A",Z50="#N/A Real Time")),0,  F50 - Z50)</f>
        <v>-2.8599999999999994</v>
      </c>
      <c r="AB50" s="164">
        <f t="shared" ref="AB50:AB58" si="36">IF(OR(Z50=0,Z50="#N/A N/A"),0,AA50 / Z50*100)</f>
        <v>-3.3786178381571164</v>
      </c>
      <c r="AC50" s="165">
        <v>0</v>
      </c>
      <c r="AD50" s="166">
        <f>IF(D50 = D872,1,_xll.BDP(K50,$AD$12)*L50)</f>
        <v>1.5465100000000001</v>
      </c>
      <c r="AE50" s="387">
        <f>AA50*AC50*T50/AD50 / AF872</f>
        <v>0</v>
      </c>
      <c r="AF50" s="73"/>
      <c r="AG50" s="69"/>
      <c r="AH50" s="61"/>
    </row>
    <row r="51" spans="1:34" x14ac:dyDescent="0.2">
      <c r="B51" s="153">
        <v>11902</v>
      </c>
      <c r="C51" s="153" t="s">
        <v>850</v>
      </c>
      <c r="D51" s="153" t="str">
        <f>_xll.BDP(C51,$D$12)</f>
        <v>CAD</v>
      </c>
      <c r="E51" s="153" t="s">
        <v>918</v>
      </c>
      <c r="F51" s="154">
        <f>_xll.BDP(C51,$F$12)</f>
        <v>0.17</v>
      </c>
      <c r="G51" s="154">
        <f>_xll.BDP(C51,$G$12)</f>
        <v>0.17</v>
      </c>
      <c r="H51" s="155">
        <f t="shared" si="26"/>
        <v>0</v>
      </c>
      <c r="I51" s="156">
        <f t="shared" si="27"/>
        <v>0</v>
      </c>
      <c r="J51" s="157">
        <v>0</v>
      </c>
      <c r="K51" s="153" t="str">
        <f>CONCATENATE(D872,D51, " Curncy")</f>
        <v>EURCAD Curncy</v>
      </c>
      <c r="L51" s="153">
        <f>IF(D51 = D872,1,_xll.BDP(K51,$L$12))</f>
        <v>1</v>
      </c>
      <c r="M51" s="356">
        <f>IF(D51 = D872,1,_xll.BDP(K51,$M$12)*L51)</f>
        <v>1.54728</v>
      </c>
      <c r="N51" s="158">
        <f t="shared" si="28"/>
        <v>0</v>
      </c>
      <c r="O51" s="366">
        <f>N51 / Y872</f>
        <v>0</v>
      </c>
      <c r="P51" s="160">
        <f t="shared" si="29"/>
        <v>0</v>
      </c>
      <c r="Q51" s="374">
        <f>P51 / Y872*100</f>
        <v>0</v>
      </c>
      <c r="R51" s="161">
        <f t="shared" si="30"/>
        <v>0</v>
      </c>
      <c r="S51" s="374">
        <f t="shared" si="31"/>
        <v>0</v>
      </c>
      <c r="T51" s="153">
        <f t="shared" si="32"/>
        <v>1</v>
      </c>
      <c r="U51" s="153">
        <v>0</v>
      </c>
      <c r="V51" s="153">
        <v>1</v>
      </c>
      <c r="W51" s="159">
        <f t="shared" si="33"/>
        <v>0</v>
      </c>
      <c r="X51" s="159">
        <f t="shared" si="34"/>
        <v>0</v>
      </c>
      <c r="Y51" s="70"/>
      <c r="Z51" s="163">
        <f>_xll.BDH(C51,$Z$12,$D$1,$D$1)</f>
        <v>0.155</v>
      </c>
      <c r="AA51" s="163">
        <f t="shared" si="35"/>
        <v>1.5000000000000013E-2</v>
      </c>
      <c r="AB51" s="164">
        <f t="shared" si="36"/>
        <v>9.6774193548387171</v>
      </c>
      <c r="AC51" s="165">
        <v>0</v>
      </c>
      <c r="AD51" s="166">
        <f>IF(D51 = D872,1,_xll.BDP(K51,$AD$12)*L51)</f>
        <v>1.5465100000000001</v>
      </c>
      <c r="AE51" s="387">
        <f>AA51*AC51*T51/AD51 / AF872</f>
        <v>0</v>
      </c>
      <c r="AF51" s="73"/>
      <c r="AG51" s="69"/>
      <c r="AH51" s="61"/>
    </row>
    <row r="52" spans="1:34" x14ac:dyDescent="0.2">
      <c r="A52" s="153"/>
      <c r="B52" s="153">
        <v>28070</v>
      </c>
      <c r="C52" s="153" t="s">
        <v>1267</v>
      </c>
      <c r="D52" s="153" t="str">
        <f>_xll.BDP(C52,$D$12)</f>
        <v>CAD</v>
      </c>
      <c r="E52" s="153" t="s">
        <v>1268</v>
      </c>
      <c r="F52" s="154">
        <f>_xll.BDP(C52,$F$12)</f>
        <v>11.99</v>
      </c>
      <c r="G52" s="154">
        <f>_xll.BDP(C52,$G$12)</f>
        <v>11.99</v>
      </c>
      <c r="H52" s="155">
        <f t="shared" si="26"/>
        <v>0</v>
      </c>
      <c r="I52" s="156">
        <f t="shared" si="27"/>
        <v>0</v>
      </c>
      <c r="J52" s="157">
        <v>0</v>
      </c>
      <c r="K52" s="153" t="str">
        <f>CONCATENATE(D872,D52, " Curncy")</f>
        <v>EURCAD Curncy</v>
      </c>
      <c r="L52" s="153">
        <f>IF(D52 = D872,1,_xll.BDP(K52,$L$12))</f>
        <v>1</v>
      </c>
      <c r="M52" s="356">
        <f>IF(D52 = D872,1,_xll.BDP(K52,$M$12)*L52)</f>
        <v>1.54728</v>
      </c>
      <c r="N52" s="158">
        <f t="shared" si="28"/>
        <v>0</v>
      </c>
      <c r="O52" s="366">
        <f>N52 / Y872</f>
        <v>0</v>
      </c>
      <c r="P52" s="160">
        <f t="shared" si="29"/>
        <v>0</v>
      </c>
      <c r="Q52" s="374">
        <f>P52 / Y872*100</f>
        <v>0</v>
      </c>
      <c r="R52" s="161">
        <f t="shared" si="30"/>
        <v>0</v>
      </c>
      <c r="S52" s="374">
        <f t="shared" si="31"/>
        <v>0</v>
      </c>
      <c r="T52" s="153">
        <f t="shared" si="32"/>
        <v>1</v>
      </c>
      <c r="U52" s="153">
        <v>0</v>
      </c>
      <c r="V52" s="153">
        <v>1</v>
      </c>
      <c r="W52" s="159">
        <f t="shared" si="33"/>
        <v>0</v>
      </c>
      <c r="X52" s="159">
        <f t="shared" si="34"/>
        <v>0</v>
      </c>
      <c r="Y52" s="162"/>
      <c r="Z52" s="163">
        <f>_xll.BDH(C52,$Z$12,$D$1,$D$1)</f>
        <v>9.39</v>
      </c>
      <c r="AA52" s="163">
        <f t="shared" si="35"/>
        <v>2.5999999999999996</v>
      </c>
      <c r="AB52" s="164">
        <f t="shared" si="36"/>
        <v>27.68903088391906</v>
      </c>
      <c r="AC52" s="165">
        <v>0</v>
      </c>
      <c r="AD52" s="166">
        <f>IF(D52 = D872,1,_xll.BDP(K52,$AD$12)*L52)</f>
        <v>1.5465100000000001</v>
      </c>
      <c r="AE52" s="387">
        <f>AA52*AC52*T52/AD52 / AF872</f>
        <v>0</v>
      </c>
      <c r="AF52" s="167"/>
      <c r="AG52" s="69"/>
      <c r="AH52" s="61"/>
    </row>
    <row r="53" spans="1:34" x14ac:dyDescent="0.2">
      <c r="A53" s="153"/>
      <c r="B53" s="153">
        <v>26234</v>
      </c>
      <c r="C53" s="153" t="s">
        <v>1377</v>
      </c>
      <c r="D53" s="153" t="str">
        <f>_xll.BDP(C53,$D$12)</f>
        <v>CAD</v>
      </c>
      <c r="E53" s="153" t="s">
        <v>1378</v>
      </c>
      <c r="F53" s="154">
        <f>_xll.BDP(C53,$F$12)</f>
        <v>29.59</v>
      </c>
      <c r="G53" s="154">
        <f>_xll.BDP(C53,$G$12)</f>
        <v>29.59</v>
      </c>
      <c r="H53" s="155">
        <f t="shared" si="26"/>
        <v>0</v>
      </c>
      <c r="I53" s="156">
        <f t="shared" si="27"/>
        <v>0</v>
      </c>
      <c r="J53" s="157">
        <v>137616</v>
      </c>
      <c r="K53" s="153" t="str">
        <f>CONCATENATE(D872,D53, " Curncy")</f>
        <v>EURCAD Curncy</v>
      </c>
      <c r="L53" s="153">
        <f>IF(D53 = D872,1,_xll.BDP(K53,$L$12))</f>
        <v>1</v>
      </c>
      <c r="M53" s="356">
        <f>IF(D53 = D872,1,_xll.BDP(K53,$M$12)*L53)</f>
        <v>1.54728</v>
      </c>
      <c r="N53" s="158">
        <f t="shared" si="28"/>
        <v>0</v>
      </c>
      <c r="O53" s="366">
        <f>N53 / Y872</f>
        <v>0</v>
      </c>
      <c r="P53" s="160">
        <f t="shared" si="29"/>
        <v>2631752.1327749342</v>
      </c>
      <c r="Q53" s="374">
        <f>P53 / Y872*100</f>
        <v>2.1261610653874006</v>
      </c>
      <c r="R53" s="161">
        <f t="shared" si="30"/>
        <v>0</v>
      </c>
      <c r="S53" s="374">
        <f t="shared" si="31"/>
        <v>2.1261610653874006</v>
      </c>
      <c r="T53" s="153">
        <f t="shared" si="32"/>
        <v>1</v>
      </c>
      <c r="U53" s="153">
        <v>0</v>
      </c>
      <c r="V53" s="153">
        <v>1</v>
      </c>
      <c r="W53" s="159">
        <f t="shared" si="33"/>
        <v>0</v>
      </c>
      <c r="X53" s="159">
        <f t="shared" si="34"/>
        <v>0</v>
      </c>
      <c r="Y53" s="162"/>
      <c r="Z53" s="163">
        <f>_xll.BDH(C53,$Z$12,$D$1,$D$1)</f>
        <v>30.38</v>
      </c>
      <c r="AA53" s="163">
        <f t="shared" si="35"/>
        <v>-0.78999999999999915</v>
      </c>
      <c r="AB53" s="164">
        <f t="shared" si="36"/>
        <v>-2.6003949967083582</v>
      </c>
      <c r="AC53" s="165">
        <v>137616</v>
      </c>
      <c r="AD53" s="166">
        <f>IF(D53 = D872,1,_xll.BDP(K53,$AD$12)*L53)</f>
        <v>1.5465100000000001</v>
      </c>
      <c r="AE53" s="387">
        <f>AA53*AC53*T53/AD53 / AF872</f>
        <v>-5.7103063168007244E-4</v>
      </c>
      <c r="AF53" s="167"/>
      <c r="AG53" s="69"/>
      <c r="AH53" s="61"/>
    </row>
    <row r="54" spans="1:34" x14ac:dyDescent="0.2">
      <c r="B54" s="153">
        <v>27963</v>
      </c>
      <c r="C54" s="153" t="s">
        <v>1217</v>
      </c>
      <c r="D54" s="153" t="str">
        <f>_xll.BDP(C54,$D$12)</f>
        <v>CAD</v>
      </c>
      <c r="E54" s="153" t="s">
        <v>1218</v>
      </c>
      <c r="F54" s="154">
        <f>_xll.BDP(C54,$F$12)</f>
        <v>34.99</v>
      </c>
      <c r="G54" s="154">
        <f>_xll.BDP(C54,$G$12)</f>
        <v>34.99</v>
      </c>
      <c r="H54" s="155">
        <f t="shared" si="26"/>
        <v>0</v>
      </c>
      <c r="I54" s="156">
        <f t="shared" si="27"/>
        <v>0</v>
      </c>
      <c r="J54" s="157">
        <v>0</v>
      </c>
      <c r="K54" s="153" t="str">
        <f>CONCATENATE(D872,D54, " Curncy")</f>
        <v>EURCAD Curncy</v>
      </c>
      <c r="L54" s="153">
        <f>IF(D54 = D872,1,_xll.BDP(K54,$L$12))</f>
        <v>1</v>
      </c>
      <c r="M54" s="356">
        <f>IF(D54 = D872,1,_xll.BDP(K54,$M$12)*L54)</f>
        <v>1.54728</v>
      </c>
      <c r="N54" s="158">
        <f t="shared" si="28"/>
        <v>0</v>
      </c>
      <c r="O54" s="366">
        <f>N54 / Y872</f>
        <v>0</v>
      </c>
      <c r="P54" s="160">
        <f t="shared" si="29"/>
        <v>0</v>
      </c>
      <c r="Q54" s="374">
        <f>P54 / Y872*100</f>
        <v>0</v>
      </c>
      <c r="R54" s="161">
        <f t="shared" si="30"/>
        <v>0</v>
      </c>
      <c r="S54" s="374">
        <f t="shared" si="31"/>
        <v>0</v>
      </c>
      <c r="T54" s="153">
        <f t="shared" si="32"/>
        <v>1</v>
      </c>
      <c r="U54" s="153">
        <v>0</v>
      </c>
      <c r="V54" s="153">
        <v>1</v>
      </c>
      <c r="W54" s="159">
        <f t="shared" si="33"/>
        <v>0</v>
      </c>
      <c r="X54" s="159">
        <f t="shared" si="34"/>
        <v>0</v>
      </c>
      <c r="Y54" s="70"/>
      <c r="Z54" s="163">
        <f>_xll.BDH(C54,$Z$12,$D$1,$D$1)</f>
        <v>32.299999999999997</v>
      </c>
      <c r="AA54" s="163">
        <f t="shared" si="35"/>
        <v>2.6900000000000048</v>
      </c>
      <c r="AB54" s="164">
        <f t="shared" si="36"/>
        <v>8.3281733746130175</v>
      </c>
      <c r="AC54" s="165">
        <v>0</v>
      </c>
      <c r="AD54" s="166">
        <f>IF(D54 = D872,1,_xll.BDP(K54,$AD$12)*L54)</f>
        <v>1.5465100000000001</v>
      </c>
      <c r="AE54" s="387">
        <f>AA54*AC54*T54/AD54 / AF872</f>
        <v>0</v>
      </c>
      <c r="AF54" s="73"/>
      <c r="AG54" s="69"/>
      <c r="AH54" s="61"/>
    </row>
    <row r="55" spans="1:34" x14ac:dyDescent="0.2">
      <c r="B55" s="153">
        <v>20613</v>
      </c>
      <c r="C55" s="153" t="s">
        <v>1436</v>
      </c>
      <c r="D55" s="153" t="str">
        <f>_xll.BDP(C55,$D$12)</f>
        <v>CAD</v>
      </c>
      <c r="E55" s="153" t="s">
        <v>1503</v>
      </c>
      <c r="F55" s="154" t="str">
        <f>_xll.BDP(C55,$F$12)</f>
        <v>#N/A N/A</v>
      </c>
      <c r="G55" s="154" t="str">
        <f>_xll.BDP(C55,$G$12)</f>
        <v>#N/A N/A</v>
      </c>
      <c r="H55" s="155">
        <f t="shared" si="26"/>
        <v>0</v>
      </c>
      <c r="I55" s="156">
        <f t="shared" si="27"/>
        <v>0</v>
      </c>
      <c r="J55" s="157">
        <v>12611</v>
      </c>
      <c r="K55" s="153" t="str">
        <f>CONCATENATE(D872,D55, " Curncy")</f>
        <v>EURCAD Curncy</v>
      </c>
      <c r="L55" s="153">
        <f>IF(D55 = D872,1,_xll.BDP(K55,$L$12))</f>
        <v>1</v>
      </c>
      <c r="M55" s="356">
        <f>IF(D55 = D872,1,_xll.BDP(K55,$M$12)*L55)</f>
        <v>1.54728</v>
      </c>
      <c r="N55" s="158">
        <f t="shared" si="28"/>
        <v>0</v>
      </c>
      <c r="O55" s="366">
        <f>N55 / Y872</f>
        <v>0</v>
      </c>
      <c r="P55" s="160">
        <f t="shared" si="29"/>
        <v>0</v>
      </c>
      <c r="Q55" s="374">
        <f>P55 / Y872*100</f>
        <v>0</v>
      </c>
      <c r="R55" s="161">
        <f t="shared" si="30"/>
        <v>0</v>
      </c>
      <c r="S55" s="374">
        <f t="shared" si="31"/>
        <v>0</v>
      </c>
      <c r="T55" s="153">
        <f t="shared" si="32"/>
        <v>1</v>
      </c>
      <c r="U55" s="153">
        <v>0</v>
      </c>
      <c r="V55" s="153">
        <v>1</v>
      </c>
      <c r="W55" s="159">
        <f t="shared" si="33"/>
        <v>0</v>
      </c>
      <c r="X55" s="159">
        <f t="shared" si="34"/>
        <v>0</v>
      </c>
      <c r="Y55" s="70"/>
      <c r="Z55" s="163" t="str">
        <f>_xll.BDH(C55,$Z$12,$D$1,$D$1)</f>
        <v>#N/A N/A</v>
      </c>
      <c r="AA55" s="163">
        <f t="shared" si="35"/>
        <v>0</v>
      </c>
      <c r="AB55" s="164">
        <f t="shared" si="36"/>
        <v>0</v>
      </c>
      <c r="AC55" s="165">
        <v>12611</v>
      </c>
      <c r="AD55" s="166">
        <f>IF(D55 = D872,1,_xll.BDP(K55,$AD$12)*L55)</f>
        <v>1.5465100000000001</v>
      </c>
      <c r="AE55" s="387">
        <f>AA55*AC55*T55/AD55 / AF872</f>
        <v>0</v>
      </c>
      <c r="AF55" s="73"/>
      <c r="AG55" s="69"/>
      <c r="AH55" s="61"/>
    </row>
    <row r="56" spans="1:34" x14ac:dyDescent="0.2">
      <c r="B56" s="153">
        <v>23892</v>
      </c>
      <c r="C56" s="153" t="s">
        <v>872</v>
      </c>
      <c r="D56" s="153" t="str">
        <f>_xll.BDP(C56,$D$12)</f>
        <v>CAD</v>
      </c>
      <c r="E56" s="153" t="s">
        <v>940</v>
      </c>
      <c r="F56" s="154">
        <f>_xll.BDP(C56,$F$12)</f>
        <v>163.57</v>
      </c>
      <c r="G56" s="154">
        <f>_xll.BDP(C56,$G$12)</f>
        <v>163.57</v>
      </c>
      <c r="H56" s="155">
        <f t="shared" si="26"/>
        <v>0</v>
      </c>
      <c r="I56" s="156">
        <f t="shared" si="27"/>
        <v>0</v>
      </c>
      <c r="J56" s="157">
        <v>0</v>
      </c>
      <c r="K56" s="153" t="str">
        <f>CONCATENATE(D872,D56, " Curncy")</f>
        <v>EURCAD Curncy</v>
      </c>
      <c r="L56" s="153">
        <f>IF(D56 = D872,1,_xll.BDP(K56,$L$12))</f>
        <v>1</v>
      </c>
      <c r="M56" s="356">
        <f>IF(D56 = D872,1,_xll.BDP(K56,$M$12)*L56)</f>
        <v>1.54728</v>
      </c>
      <c r="N56" s="158">
        <f t="shared" si="28"/>
        <v>0</v>
      </c>
      <c r="O56" s="366">
        <f>N56 / Y872</f>
        <v>0</v>
      </c>
      <c r="P56" s="160">
        <f t="shared" si="29"/>
        <v>0</v>
      </c>
      <c r="Q56" s="374">
        <f>P56 / Y872*100</f>
        <v>0</v>
      </c>
      <c r="R56" s="161">
        <f t="shared" si="30"/>
        <v>0</v>
      </c>
      <c r="S56" s="374">
        <f t="shared" si="31"/>
        <v>0</v>
      </c>
      <c r="T56" s="153">
        <f t="shared" si="32"/>
        <v>1</v>
      </c>
      <c r="U56" s="153">
        <v>0</v>
      </c>
      <c r="V56" s="153">
        <v>1</v>
      </c>
      <c r="W56" s="159">
        <f t="shared" si="33"/>
        <v>0</v>
      </c>
      <c r="X56" s="159">
        <f t="shared" si="34"/>
        <v>0</v>
      </c>
      <c r="Y56" s="70"/>
      <c r="Z56" s="163">
        <f>_xll.BDH(C56,$Z$12,$D$1,$D$1)</f>
        <v>166.07</v>
      </c>
      <c r="AA56" s="163">
        <f t="shared" si="35"/>
        <v>-2.5</v>
      </c>
      <c r="AB56" s="164">
        <f t="shared" si="36"/>
        <v>-1.5053892936713436</v>
      </c>
      <c r="AC56" s="165">
        <v>0</v>
      </c>
      <c r="AD56" s="166">
        <f>IF(D56 = D872,1,_xll.BDP(K56,$AD$12)*L56)</f>
        <v>1.5465100000000001</v>
      </c>
      <c r="AE56" s="387">
        <f>AA56*AC56*T56/AD56 / AF872</f>
        <v>0</v>
      </c>
      <c r="AF56" s="73"/>
      <c r="AG56" s="69"/>
      <c r="AH56" s="61"/>
    </row>
    <row r="57" spans="1:34" x14ac:dyDescent="0.2">
      <c r="B57" s="153">
        <v>2130</v>
      </c>
      <c r="C57" s="153" t="s">
        <v>901</v>
      </c>
      <c r="D57" s="153" t="str">
        <f>_xll.BDP(C57,$D$12)</f>
        <v>CAD</v>
      </c>
      <c r="E57" s="153" t="s">
        <v>968</v>
      </c>
      <c r="F57" s="154">
        <f>_xll.BDP(C57,$F$12)</f>
        <v>107.71</v>
      </c>
      <c r="G57" s="154">
        <f>_xll.BDP(C57,$G$12)</f>
        <v>107.71</v>
      </c>
      <c r="H57" s="155">
        <f t="shared" si="26"/>
        <v>0</v>
      </c>
      <c r="I57" s="156">
        <f t="shared" si="27"/>
        <v>0</v>
      </c>
      <c r="J57" s="157">
        <v>0</v>
      </c>
      <c r="K57" s="153" t="str">
        <f>CONCATENATE(D872,D57, " Curncy")</f>
        <v>EURCAD Curncy</v>
      </c>
      <c r="L57" s="153">
        <f>IF(D57 = D872,1,_xll.BDP(K57,$L$12))</f>
        <v>1</v>
      </c>
      <c r="M57" s="356">
        <f>IF(D57 = D872,1,_xll.BDP(K57,$M$12)*L57)</f>
        <v>1.54728</v>
      </c>
      <c r="N57" s="158">
        <f t="shared" si="28"/>
        <v>0</v>
      </c>
      <c r="O57" s="366">
        <f>N57 / Y872</f>
        <v>0</v>
      </c>
      <c r="P57" s="160">
        <f t="shared" si="29"/>
        <v>0</v>
      </c>
      <c r="Q57" s="374">
        <f>P57 / Y872*100</f>
        <v>0</v>
      </c>
      <c r="R57" s="161">
        <f t="shared" si="30"/>
        <v>0</v>
      </c>
      <c r="S57" s="374">
        <f t="shared" si="31"/>
        <v>0</v>
      </c>
      <c r="T57" s="153">
        <f t="shared" si="32"/>
        <v>1</v>
      </c>
      <c r="U57" s="153">
        <v>0</v>
      </c>
      <c r="V57" s="153">
        <v>1</v>
      </c>
      <c r="W57" s="159">
        <f t="shared" si="33"/>
        <v>0</v>
      </c>
      <c r="X57" s="159">
        <f t="shared" si="34"/>
        <v>0</v>
      </c>
      <c r="Y57" s="70"/>
      <c r="Z57" s="163">
        <f>_xll.BDH(C57,$Z$12,$D$1,$D$1)</f>
        <v>105.6</v>
      </c>
      <c r="AA57" s="163">
        <f t="shared" si="35"/>
        <v>2.1099999999999994</v>
      </c>
      <c r="AB57" s="164">
        <f t="shared" si="36"/>
        <v>1.9981060606060603</v>
      </c>
      <c r="AC57" s="165">
        <v>0</v>
      </c>
      <c r="AD57" s="166">
        <f>IF(D57 = D872,1,_xll.BDP(K57,$AD$12)*L57)</f>
        <v>1.5465100000000001</v>
      </c>
      <c r="AE57" s="387">
        <f>AA57*AC57*T57/AD57 / AF872</f>
        <v>0</v>
      </c>
      <c r="AF57" s="73"/>
      <c r="AG57" s="69"/>
      <c r="AH57" s="61"/>
    </row>
    <row r="58" spans="1:34" x14ac:dyDescent="0.2">
      <c r="B58" s="153">
        <v>23263</v>
      </c>
      <c r="C58" s="153" t="s">
        <v>184</v>
      </c>
      <c r="D58" s="153" t="str">
        <f>_xll.BDP(C58,$D$12)</f>
        <v>CAD</v>
      </c>
      <c r="E58" s="153" t="s">
        <v>338</v>
      </c>
      <c r="F58" s="154">
        <v>10.3</v>
      </c>
      <c r="G58" s="154">
        <f>_xll.BDP(C58,$G$12)</f>
        <v>13.93</v>
      </c>
      <c r="H58" s="155">
        <f t="shared" si="26"/>
        <v>3.629999999999999</v>
      </c>
      <c r="I58" s="156">
        <f t="shared" si="27"/>
        <v>35.242718446601927</v>
      </c>
      <c r="J58" s="157">
        <v>-483334</v>
      </c>
      <c r="K58" s="153" t="str">
        <f>CONCATENATE(D872,D58, " Curncy")</f>
        <v>EURCAD Curncy</v>
      </c>
      <c r="L58" s="153">
        <f>IF(D58 = D872,1,_xll.BDP(K58,$L$12))</f>
        <v>1</v>
      </c>
      <c r="M58" s="356">
        <f>IF(D58 = D872,1,_xll.BDP(K58,$M$12)*L58)</f>
        <v>1.54728</v>
      </c>
      <c r="N58" s="158">
        <f t="shared" si="28"/>
        <v>-1133926.9039863499</v>
      </c>
      <c r="O58" s="366">
        <f>N58 / Y872</f>
        <v>-9.1608598098065416E-3</v>
      </c>
      <c r="P58" s="160">
        <f t="shared" si="29"/>
        <v>-4351405.4469779227</v>
      </c>
      <c r="Q58" s="374">
        <f>P58 / Y872*100</f>
        <v>-3.5154484063527591</v>
      </c>
      <c r="R58" s="161">
        <f t="shared" si="30"/>
        <v>-3.5154484063527591</v>
      </c>
      <c r="S58" s="374">
        <f t="shared" si="31"/>
        <v>0</v>
      </c>
      <c r="T58" s="153">
        <f t="shared" si="32"/>
        <v>1</v>
      </c>
      <c r="U58" s="153">
        <v>0</v>
      </c>
      <c r="V58" s="153">
        <v>1</v>
      </c>
      <c r="W58" s="159">
        <f t="shared" si="33"/>
        <v>0</v>
      </c>
      <c r="X58" s="159">
        <f t="shared" si="34"/>
        <v>0</v>
      </c>
      <c r="Y58" s="70"/>
      <c r="Z58" s="163">
        <v>10.3</v>
      </c>
      <c r="AA58" s="163">
        <f t="shared" si="35"/>
        <v>0</v>
      </c>
      <c r="AB58" s="164">
        <f t="shared" si="36"/>
        <v>0</v>
      </c>
      <c r="AC58" s="165">
        <v>-483334</v>
      </c>
      <c r="AD58" s="166">
        <f>IF(D58 = D872,1,_xll.BDP(K58,$AD$12)*L58)</f>
        <v>1.5465100000000001</v>
      </c>
      <c r="AE58" s="387">
        <f>AA58*AC58*T58/AD58 / AF872</f>
        <v>0</v>
      </c>
      <c r="AF58" s="73"/>
      <c r="AG58" s="69"/>
      <c r="AH58" s="61"/>
    </row>
    <row r="59" spans="1:34" x14ac:dyDescent="0.2">
      <c r="A59" s="187" t="s">
        <v>1637</v>
      </c>
      <c r="B59" s="187"/>
      <c r="C59" s="187"/>
      <c r="D59" s="187"/>
      <c r="E59" s="187" t="s">
        <v>183</v>
      </c>
      <c r="F59" s="188"/>
      <c r="G59" s="188"/>
      <c r="H59" s="189"/>
      <c r="I59" s="190"/>
      <c r="J59" s="191"/>
      <c r="K59" s="187"/>
      <c r="L59" s="187"/>
      <c r="M59" s="357"/>
      <c r="N59" s="192">
        <f t="shared" ref="N59:S59" si="37" xml:space="preserve"> SUM(N49:N58)</f>
        <v>-1133926.9039863499</v>
      </c>
      <c r="O59" s="367">
        <f t="shared" si="37"/>
        <v>-9.1608598098065416E-3</v>
      </c>
      <c r="P59" s="193">
        <f t="shared" si="37"/>
        <v>-1719653.3142029885</v>
      </c>
      <c r="Q59" s="375">
        <f t="shared" si="37"/>
        <v>-1.3892873409653586</v>
      </c>
      <c r="R59" s="194">
        <f t="shared" si="37"/>
        <v>-3.5154484063527591</v>
      </c>
      <c r="S59" s="375">
        <f t="shared" si="37"/>
        <v>2.1261610653874006</v>
      </c>
      <c r="T59" s="187"/>
      <c r="U59" s="187"/>
      <c r="V59" s="187"/>
      <c r="W59" s="195">
        <f xml:space="preserve"> SUM(W49:W58)</f>
        <v>0</v>
      </c>
      <c r="X59" s="195">
        <f xml:space="preserve"> SUM(X49:X58)</f>
        <v>0</v>
      </c>
      <c r="Y59" s="187"/>
      <c r="Z59" s="196"/>
      <c r="AA59" s="196"/>
      <c r="AB59" s="197"/>
      <c r="AC59" s="198"/>
      <c r="AD59" s="199"/>
      <c r="AE59" s="388">
        <f xml:space="preserve"> SUM(AE49:AE58)</f>
        <v>-5.7103063168007244E-4</v>
      </c>
      <c r="AF59" s="267"/>
      <c r="AG59" s="69"/>
      <c r="AH59" s="61"/>
    </row>
    <row r="60" spans="1:34" x14ac:dyDescent="0.2">
      <c r="B60" s="31"/>
      <c r="C60" s="47"/>
      <c r="F60" s="36"/>
      <c r="G60" s="36"/>
      <c r="H60" s="37"/>
      <c r="I60" s="40"/>
      <c r="J60" s="17"/>
      <c r="K60" s="31"/>
      <c r="L60" s="31"/>
      <c r="M60" s="358"/>
      <c r="N60" s="93"/>
      <c r="O60" s="368"/>
      <c r="P60" s="38"/>
      <c r="Q60" s="373"/>
      <c r="R60" s="94"/>
      <c r="S60" s="384"/>
      <c r="T60" s="23"/>
      <c r="W60" s="49"/>
      <c r="X60" s="49"/>
      <c r="Y60" s="70"/>
      <c r="Z60" s="64"/>
      <c r="AA60" s="63"/>
      <c r="AB60" s="56"/>
      <c r="AC60" s="55"/>
      <c r="AD60" s="57"/>
      <c r="AE60" s="386"/>
      <c r="AF60" s="73"/>
      <c r="AG60" s="69"/>
      <c r="AH60" s="61"/>
    </row>
    <row r="61" spans="1:34" x14ac:dyDescent="0.2">
      <c r="B61" s="153">
        <v>27226</v>
      </c>
      <c r="C61" s="153" t="s">
        <v>182</v>
      </c>
      <c r="D61" s="153" t="str">
        <f>_xll.BDP(C61,$D$12)</f>
        <v>DKK</v>
      </c>
      <c r="E61" s="153" t="s">
        <v>264</v>
      </c>
      <c r="F61" s="154">
        <f>_xll.BDP(C61,$F$12)</f>
        <v>198.8</v>
      </c>
      <c r="G61" s="154">
        <f>_xll.BDP(C61,$G$12)</f>
        <v>196.55</v>
      </c>
      <c r="H61" s="155">
        <f t="shared" ref="H61:H70" si="38">IF(OR(OR(G61="#N/A N/A",G61="#N/A Real Time"),OR(F61="#N/A N/A",F61="#N/A Real Time")),0,  G61 - F61)</f>
        <v>-2.25</v>
      </c>
      <c r="I61" s="156">
        <f t="shared" ref="I61:I70" si="39">IF(OR(F61=0,F61="#N/A N/A"),0,H61 / F61*100)</f>
        <v>-1.1317907444668007</v>
      </c>
      <c r="J61" s="157">
        <v>-102268</v>
      </c>
      <c r="K61" s="153" t="str">
        <f>CONCATENATE(D872,D61, " Curncy")</f>
        <v>EURDKK Curncy</v>
      </c>
      <c r="L61" s="153">
        <f>IF(D61 = D872,1,_xll.BDP(K61,$L$12))</f>
        <v>1</v>
      </c>
      <c r="M61" s="356">
        <f>IF(D61 = D872,1,_xll.BDP(K61,$M$12)*L61)</f>
        <v>7.4416000000000002</v>
      </c>
      <c r="N61" s="158">
        <f t="shared" ref="N61:N70" si="40">H61*J61*T61/M61</f>
        <v>30921.17286605031</v>
      </c>
      <c r="O61" s="366">
        <f>N61 / Y872</f>
        <v>2.4980845659879568E-4</v>
      </c>
      <c r="P61" s="160">
        <f t="shared" ref="P61:P70" si="41">IF(OR(OR(J61=0,G61 = "#N/A N/A"),G61="#N/A Real Time"),0,G61*J61*T61/M61)</f>
        <v>-2701136.2341431952</v>
      </c>
      <c r="Q61" s="374">
        <f>P61 / Y872*100</f>
        <v>-2.1822156508663686</v>
      </c>
      <c r="R61" s="161">
        <f t="shared" ref="R61:R70" si="42">IF(Q61&lt;0,Q61,0)</f>
        <v>-2.1822156508663686</v>
      </c>
      <c r="S61" s="374">
        <f t="shared" ref="S61:S70" si="43">IF(Q61&gt;0,Q61,0)</f>
        <v>0</v>
      </c>
      <c r="T61" s="153">
        <f t="shared" ref="T61:T70" si="44">IF(EXACT(D61,UPPER(D61)),1,0.01)/V61</f>
        <v>1</v>
      </c>
      <c r="U61" s="153">
        <v>0</v>
      </c>
      <c r="V61" s="153">
        <v>1</v>
      </c>
      <c r="W61" s="159">
        <f t="shared" ref="W61:W70" si="45">IF(AND(Q61&lt;0,O61&gt;0),O61,0)</f>
        <v>2.4980845659879568E-4</v>
      </c>
      <c r="X61" s="159">
        <f t="shared" ref="X61:X70" si="46">IF(AND(Q61&gt;0,O61&gt;0),O61,0)</f>
        <v>0</v>
      </c>
      <c r="Y61" s="70"/>
      <c r="Z61" s="163">
        <f>_xll.BDH(C61,$Z$12,$D$1,$D$1)</f>
        <v>198.4</v>
      </c>
      <c r="AA61" s="163">
        <f t="shared" ref="AA61:AA70" si="47">IF(OR(OR(F61="#N/A N/A",F61="#N/A Real Time"),OR(Z61="#N/A N/A",Z61="#N/A Real Time")),0,  F61 - Z61)</f>
        <v>0.40000000000000568</v>
      </c>
      <c r="AB61" s="164">
        <f t="shared" ref="AB61:AB70" si="48">IF(OR(Z61=0,Z61="#N/A N/A"),0,AA61 / Z61*100)</f>
        <v>0.2016129032258093</v>
      </c>
      <c r="AC61" s="165">
        <v>-102268</v>
      </c>
      <c r="AD61" s="166">
        <f>IF(D61 = D872,1,_xll.BDP(K61,$AD$12)*L61)</f>
        <v>7.4428000000000001</v>
      </c>
      <c r="AE61" s="387">
        <f>AA61*AC61*T61/AD61 / AF872</f>
        <v>-4.4645688186306244E-5</v>
      </c>
      <c r="AF61" s="73"/>
      <c r="AG61" s="69"/>
      <c r="AH61" s="61"/>
    </row>
    <row r="62" spans="1:34" x14ac:dyDescent="0.2">
      <c r="B62" s="153">
        <v>22805</v>
      </c>
      <c r="C62" s="153" t="s">
        <v>428</v>
      </c>
      <c r="D62" s="153" t="str">
        <f>_xll.BDP(C62,$D$12)</f>
        <v>DKK</v>
      </c>
      <c r="E62" s="153" t="s">
        <v>447</v>
      </c>
      <c r="F62" s="154">
        <f>_xll.BDP(C62,$F$12)</f>
        <v>909</v>
      </c>
      <c r="G62" s="154">
        <f>_xll.BDP(C62,$G$12)</f>
        <v>903.8</v>
      </c>
      <c r="H62" s="155">
        <f t="shared" si="38"/>
        <v>-5.2000000000000455</v>
      </c>
      <c r="I62" s="156">
        <f t="shared" si="39"/>
        <v>-0.57205720572057706</v>
      </c>
      <c r="J62" s="157">
        <v>0</v>
      </c>
      <c r="K62" s="153" t="str">
        <f>CONCATENATE(D872,D62, " Curncy")</f>
        <v>EURDKK Curncy</v>
      </c>
      <c r="L62" s="153">
        <f>IF(D62 = D872,1,_xll.BDP(K62,$L$12))</f>
        <v>1</v>
      </c>
      <c r="M62" s="356">
        <f>IF(D62 = D872,1,_xll.BDP(K62,$M$12)*L62)</f>
        <v>7.4416000000000002</v>
      </c>
      <c r="N62" s="158">
        <f t="shared" si="40"/>
        <v>0</v>
      </c>
      <c r="O62" s="366">
        <f>N62 / Y872</f>
        <v>0</v>
      </c>
      <c r="P62" s="160">
        <f t="shared" si="41"/>
        <v>0</v>
      </c>
      <c r="Q62" s="374">
        <f>P62 / Y872*100</f>
        <v>0</v>
      </c>
      <c r="R62" s="161">
        <f t="shared" si="42"/>
        <v>0</v>
      </c>
      <c r="S62" s="374">
        <f t="shared" si="43"/>
        <v>0</v>
      </c>
      <c r="T62" s="153">
        <f t="shared" si="44"/>
        <v>1</v>
      </c>
      <c r="U62" s="153">
        <v>0</v>
      </c>
      <c r="V62" s="153">
        <v>1</v>
      </c>
      <c r="W62" s="159">
        <f t="shared" si="45"/>
        <v>0</v>
      </c>
      <c r="X62" s="159">
        <f t="shared" si="46"/>
        <v>0</v>
      </c>
      <c r="Y62" s="70"/>
      <c r="Z62" s="163">
        <f>_xll.BDH(C62,$Z$12,$D$1,$D$1)</f>
        <v>923.6</v>
      </c>
      <c r="AA62" s="163">
        <f t="shared" si="47"/>
        <v>-14.600000000000023</v>
      </c>
      <c r="AB62" s="164">
        <f t="shared" si="48"/>
        <v>-1.5807708964919904</v>
      </c>
      <c r="AC62" s="165">
        <v>0</v>
      </c>
      <c r="AD62" s="166">
        <f>IF(D62 = D872,1,_xll.BDP(K62,$AD$12)*L62)</f>
        <v>7.4428000000000001</v>
      </c>
      <c r="AE62" s="387">
        <f>AA62*AC62*T62/AD62 / AF872</f>
        <v>0</v>
      </c>
      <c r="AF62" s="73"/>
      <c r="AG62" s="69"/>
      <c r="AH62" s="61"/>
    </row>
    <row r="63" spans="1:34" x14ac:dyDescent="0.2">
      <c r="B63" s="153">
        <v>2982</v>
      </c>
      <c r="C63" s="153" t="s">
        <v>429</v>
      </c>
      <c r="D63" s="153" t="str">
        <f>_xll.BDP(C63,$D$12)</f>
        <v>DKK</v>
      </c>
      <c r="E63" s="153" t="s">
        <v>448</v>
      </c>
      <c r="F63" s="154">
        <f>_xll.BDP(C63,$F$12)</f>
        <v>104.95</v>
      </c>
      <c r="G63" s="154">
        <f>_xll.BDP(C63,$G$12)</f>
        <v>104.65</v>
      </c>
      <c r="H63" s="155">
        <f t="shared" si="38"/>
        <v>-0.29999999999999716</v>
      </c>
      <c r="I63" s="156">
        <f t="shared" si="39"/>
        <v>-0.28585040495473762</v>
      </c>
      <c r="J63" s="157">
        <v>0</v>
      </c>
      <c r="K63" s="153" t="str">
        <f>CONCATENATE(D872,D63, " Curncy")</f>
        <v>EURDKK Curncy</v>
      </c>
      <c r="L63" s="153">
        <f>IF(D63 = D872,1,_xll.BDP(K63,$L$12))</f>
        <v>1</v>
      </c>
      <c r="M63" s="356">
        <f>IF(D63 = D872,1,_xll.BDP(K63,$M$12)*L63)</f>
        <v>7.4416000000000002</v>
      </c>
      <c r="N63" s="158">
        <f t="shared" si="40"/>
        <v>0</v>
      </c>
      <c r="O63" s="366">
        <f>N63 / Y872</f>
        <v>0</v>
      </c>
      <c r="P63" s="160">
        <f t="shared" si="41"/>
        <v>0</v>
      </c>
      <c r="Q63" s="374">
        <f>P63 / Y872*100</f>
        <v>0</v>
      </c>
      <c r="R63" s="161">
        <f t="shared" si="42"/>
        <v>0</v>
      </c>
      <c r="S63" s="374">
        <f t="shared" si="43"/>
        <v>0</v>
      </c>
      <c r="T63" s="153">
        <f t="shared" si="44"/>
        <v>1</v>
      </c>
      <c r="U63" s="153">
        <v>0</v>
      </c>
      <c r="V63" s="153">
        <v>1</v>
      </c>
      <c r="W63" s="159">
        <f t="shared" si="45"/>
        <v>0</v>
      </c>
      <c r="X63" s="159">
        <f t="shared" si="46"/>
        <v>0</v>
      </c>
      <c r="Y63" s="70"/>
      <c r="Z63" s="163">
        <f>_xll.BDH(C63,$Z$12,$D$1,$D$1)</f>
        <v>103</v>
      </c>
      <c r="AA63" s="163">
        <f t="shared" si="47"/>
        <v>1.9500000000000028</v>
      </c>
      <c r="AB63" s="164">
        <f t="shared" si="48"/>
        <v>1.8932038834951486</v>
      </c>
      <c r="AC63" s="165">
        <v>0</v>
      </c>
      <c r="AD63" s="166">
        <f>IF(D63 = D872,1,_xll.BDP(K63,$AD$12)*L63)</f>
        <v>7.4428000000000001</v>
      </c>
      <c r="AE63" s="387">
        <f>AA63*AC63*T63/AD63 / AF872</f>
        <v>0</v>
      </c>
      <c r="AF63" s="73"/>
      <c r="AG63" s="69"/>
      <c r="AH63" s="61"/>
    </row>
    <row r="64" spans="1:34" x14ac:dyDescent="0.2">
      <c r="A64" s="153"/>
      <c r="B64" s="153">
        <v>29106</v>
      </c>
      <c r="C64" s="153" t="s">
        <v>1447</v>
      </c>
      <c r="D64" s="153" t="str">
        <f>_xll.BDP(C64,$D$12)</f>
        <v>DKK</v>
      </c>
      <c r="E64" s="153" t="s">
        <v>1448</v>
      </c>
      <c r="F64" s="154">
        <f>_xll.BDP(C64,$F$12)</f>
        <v>194.1</v>
      </c>
      <c r="G64" s="154">
        <f>_xll.BDP(C64,$G$12)</f>
        <v>188.1</v>
      </c>
      <c r="H64" s="155">
        <f t="shared" si="38"/>
        <v>-6</v>
      </c>
      <c r="I64" s="156">
        <f t="shared" si="39"/>
        <v>-3.091190108191654</v>
      </c>
      <c r="J64" s="157">
        <v>63812</v>
      </c>
      <c r="K64" s="153" t="str">
        <f>CONCATENATE(D872,D64, " Curncy")</f>
        <v>EURDKK Curncy</v>
      </c>
      <c r="L64" s="153">
        <f>IF(D64 = D872,1,_xll.BDP(K64,$L$12))</f>
        <v>1</v>
      </c>
      <c r="M64" s="356">
        <f>IF(D64 = D872,1,_xll.BDP(K64,$M$12)*L64)</f>
        <v>7.4416000000000002</v>
      </c>
      <c r="N64" s="158">
        <f t="shared" si="40"/>
        <v>-51450.225757901528</v>
      </c>
      <c r="O64" s="366">
        <f>N64 / Y872</f>
        <v>-4.1566021909707435E-4</v>
      </c>
      <c r="P64" s="160">
        <f t="shared" si="41"/>
        <v>1612964.5775102128</v>
      </c>
      <c r="Q64" s="374">
        <f>P64 / Y872*100</f>
        <v>1.3030947868693279</v>
      </c>
      <c r="R64" s="161">
        <f t="shared" si="42"/>
        <v>0</v>
      </c>
      <c r="S64" s="374">
        <f t="shared" si="43"/>
        <v>1.3030947868693279</v>
      </c>
      <c r="T64" s="153">
        <f t="shared" si="44"/>
        <v>1</v>
      </c>
      <c r="U64" s="153">
        <v>0</v>
      </c>
      <c r="V64" s="153">
        <v>1</v>
      </c>
      <c r="W64" s="159">
        <f t="shared" si="45"/>
        <v>0</v>
      </c>
      <c r="X64" s="159">
        <f t="shared" si="46"/>
        <v>0</v>
      </c>
      <c r="Y64" s="162"/>
      <c r="Z64" s="163">
        <f>_xll.BDH(C64,$Z$12,$D$1,$D$1)</f>
        <v>178</v>
      </c>
      <c r="AA64" s="163">
        <f t="shared" si="47"/>
        <v>16.099999999999994</v>
      </c>
      <c r="AB64" s="164">
        <f t="shared" si="48"/>
        <v>9.0449438202247165</v>
      </c>
      <c r="AC64" s="165">
        <v>63812</v>
      </c>
      <c r="AD64" s="166">
        <f>IF(D64 = D872,1,_xll.BDP(K64,$AD$12)*L64)</f>
        <v>7.4428000000000001</v>
      </c>
      <c r="AE64" s="387">
        <f>AA64*AC64*T64/AD64 / AF872</f>
        <v>1.1212643138168092E-3</v>
      </c>
      <c r="AF64" s="167"/>
      <c r="AG64" s="69"/>
      <c r="AH64" s="61"/>
    </row>
    <row r="65" spans="1:34" x14ac:dyDescent="0.2">
      <c r="B65" s="153">
        <v>7096</v>
      </c>
      <c r="C65" s="153" t="s">
        <v>430</v>
      </c>
      <c r="D65" s="153" t="str">
        <f>_xll.BDP(C65,$D$12)</f>
        <v>DKK</v>
      </c>
      <c r="E65" s="153" t="s">
        <v>449</v>
      </c>
      <c r="F65" s="154">
        <f>_xll.BDP(C65,$F$12)</f>
        <v>473.1</v>
      </c>
      <c r="G65" s="154">
        <f>_xll.BDP(C65,$G$12)</f>
        <v>479</v>
      </c>
      <c r="H65" s="155">
        <f t="shared" si="38"/>
        <v>5.8999999999999773</v>
      </c>
      <c r="I65" s="156">
        <f t="shared" si="39"/>
        <v>1.2470936377087249</v>
      </c>
      <c r="J65" s="157">
        <v>0</v>
      </c>
      <c r="K65" s="153" t="str">
        <f>CONCATENATE(D872,D65, " Curncy")</f>
        <v>EURDKK Curncy</v>
      </c>
      <c r="L65" s="153">
        <f>IF(D65 = D872,1,_xll.BDP(K65,$L$12))</f>
        <v>1</v>
      </c>
      <c r="M65" s="356">
        <f>IF(D65 = D872,1,_xll.BDP(K65,$M$12)*L65)</f>
        <v>7.4416000000000002</v>
      </c>
      <c r="N65" s="158">
        <f t="shared" si="40"/>
        <v>0</v>
      </c>
      <c r="O65" s="366">
        <f>N65 / Y872</f>
        <v>0</v>
      </c>
      <c r="P65" s="160">
        <f t="shared" si="41"/>
        <v>0</v>
      </c>
      <c r="Q65" s="374">
        <f>P65 / Y872*100</f>
        <v>0</v>
      </c>
      <c r="R65" s="161">
        <f t="shared" si="42"/>
        <v>0</v>
      </c>
      <c r="S65" s="374">
        <f t="shared" si="43"/>
        <v>0</v>
      </c>
      <c r="T65" s="153">
        <f t="shared" si="44"/>
        <v>1</v>
      </c>
      <c r="U65" s="153">
        <v>0</v>
      </c>
      <c r="V65" s="153">
        <v>1</v>
      </c>
      <c r="W65" s="159">
        <f t="shared" si="45"/>
        <v>0</v>
      </c>
      <c r="X65" s="159">
        <f t="shared" si="46"/>
        <v>0</v>
      </c>
      <c r="Y65" s="70"/>
      <c r="Z65" s="163">
        <f>_xll.BDH(C65,$Z$12,$D$1,$D$1)</f>
        <v>481.2</v>
      </c>
      <c r="AA65" s="163">
        <f t="shared" si="47"/>
        <v>-8.0999999999999659</v>
      </c>
      <c r="AB65" s="164">
        <f t="shared" si="48"/>
        <v>-1.6832917705735591</v>
      </c>
      <c r="AC65" s="165">
        <v>0</v>
      </c>
      <c r="AD65" s="166">
        <f>IF(D65 = D872,1,_xll.BDP(K65,$AD$12)*L65)</f>
        <v>7.4428000000000001</v>
      </c>
      <c r="AE65" s="387">
        <f>AA65*AC65*T65/AD65 / AF872</f>
        <v>0</v>
      </c>
      <c r="AF65" s="73"/>
      <c r="AG65" s="69"/>
      <c r="AH65" s="61"/>
    </row>
    <row r="66" spans="1:34" x14ac:dyDescent="0.2">
      <c r="B66" s="153">
        <v>1537</v>
      </c>
      <c r="C66" s="153" t="s">
        <v>431</v>
      </c>
      <c r="D66" s="153" t="str">
        <f>_xll.BDP(C66,$D$12)</f>
        <v>DKK</v>
      </c>
      <c r="E66" s="153" t="s">
        <v>450</v>
      </c>
      <c r="F66" s="154">
        <f>_xll.BDP(C66,$F$12)</f>
        <v>412.8</v>
      </c>
      <c r="G66" s="154">
        <f>_xll.BDP(C66,$G$12)</f>
        <v>412.9</v>
      </c>
      <c r="H66" s="155">
        <f t="shared" si="38"/>
        <v>9.9999999999965894E-2</v>
      </c>
      <c r="I66" s="156">
        <f t="shared" si="39"/>
        <v>2.4224806201542125E-2</v>
      </c>
      <c r="J66" s="157">
        <v>0</v>
      </c>
      <c r="K66" s="153" t="str">
        <f>CONCATENATE(D872,D66, " Curncy")</f>
        <v>EURDKK Curncy</v>
      </c>
      <c r="L66" s="153">
        <f>IF(D66 = D872,1,_xll.BDP(K66,$L$12))</f>
        <v>1</v>
      </c>
      <c r="M66" s="356">
        <f>IF(D66 = D872,1,_xll.BDP(K66,$M$12)*L66)</f>
        <v>7.4416000000000002</v>
      </c>
      <c r="N66" s="158">
        <f t="shared" si="40"/>
        <v>0</v>
      </c>
      <c r="O66" s="366">
        <f>N66 / Y872</f>
        <v>0</v>
      </c>
      <c r="P66" s="160">
        <f t="shared" si="41"/>
        <v>0</v>
      </c>
      <c r="Q66" s="374">
        <f>P66 / Y872*100</f>
        <v>0</v>
      </c>
      <c r="R66" s="161">
        <f t="shared" si="42"/>
        <v>0</v>
      </c>
      <c r="S66" s="374">
        <f t="shared" si="43"/>
        <v>0</v>
      </c>
      <c r="T66" s="153">
        <f t="shared" si="44"/>
        <v>1</v>
      </c>
      <c r="U66" s="153">
        <v>0</v>
      </c>
      <c r="V66" s="153">
        <v>1</v>
      </c>
      <c r="W66" s="159">
        <f t="shared" si="45"/>
        <v>0</v>
      </c>
      <c r="X66" s="159">
        <f t="shared" si="46"/>
        <v>0</v>
      </c>
      <c r="Y66" s="70"/>
      <c r="Z66" s="163">
        <f>_xll.BDH(C66,$Z$12,$D$1,$D$1)</f>
        <v>421.4</v>
      </c>
      <c r="AA66" s="163">
        <f t="shared" si="47"/>
        <v>-8.5999999999999659</v>
      </c>
      <c r="AB66" s="164">
        <f t="shared" si="48"/>
        <v>-2.0408163265306043</v>
      </c>
      <c r="AC66" s="165">
        <v>0</v>
      </c>
      <c r="AD66" s="166">
        <f>IF(D66 = D872,1,_xll.BDP(K66,$AD$12)*L66)</f>
        <v>7.4428000000000001</v>
      </c>
      <c r="AE66" s="387">
        <f>AA66*AC66*T66/AD66 / AF872</f>
        <v>0</v>
      </c>
      <c r="AF66" s="73"/>
      <c r="AG66" s="69"/>
      <c r="AH66" s="61"/>
    </row>
    <row r="67" spans="1:34" x14ac:dyDescent="0.2">
      <c r="A67" s="153"/>
      <c r="B67" s="153">
        <v>25788</v>
      </c>
      <c r="C67" s="153" t="s">
        <v>1504</v>
      </c>
      <c r="D67" s="153" t="str">
        <f>_xll.BDP(C67,$D$12)</f>
        <v>DKK</v>
      </c>
      <c r="E67" s="153" t="s">
        <v>1505</v>
      </c>
      <c r="F67" s="154">
        <f>_xll.BDP(C67,$F$12)</f>
        <v>1063</v>
      </c>
      <c r="G67" s="154">
        <f>_xll.BDP(C67,$G$12)</f>
        <v>1091.5</v>
      </c>
      <c r="H67" s="155">
        <f t="shared" si="38"/>
        <v>28.5</v>
      </c>
      <c r="I67" s="156">
        <f t="shared" si="39"/>
        <v>2.6810912511759173</v>
      </c>
      <c r="J67" s="157">
        <v>0</v>
      </c>
      <c r="K67" s="153" t="str">
        <f>CONCATENATE(D872,D67, " Curncy")</f>
        <v>EURDKK Curncy</v>
      </c>
      <c r="L67" s="153">
        <f>IF(D67 = D872,1,_xll.BDP(K67,$L$12))</f>
        <v>1</v>
      </c>
      <c r="M67" s="356">
        <f>IF(D67 = D872,1,_xll.BDP(K67,$M$12)*L67)</f>
        <v>7.4416000000000002</v>
      </c>
      <c r="N67" s="158">
        <f t="shared" si="40"/>
        <v>0</v>
      </c>
      <c r="O67" s="366">
        <f>N67 / Y872</f>
        <v>0</v>
      </c>
      <c r="P67" s="160">
        <f t="shared" si="41"/>
        <v>0</v>
      </c>
      <c r="Q67" s="374">
        <f>P67 / Y872*100</f>
        <v>0</v>
      </c>
      <c r="R67" s="161">
        <f t="shared" si="42"/>
        <v>0</v>
      </c>
      <c r="S67" s="374">
        <f t="shared" si="43"/>
        <v>0</v>
      </c>
      <c r="T67" s="153">
        <f t="shared" si="44"/>
        <v>1</v>
      </c>
      <c r="U67" s="153">
        <v>0</v>
      </c>
      <c r="V67" s="153">
        <v>1</v>
      </c>
      <c r="W67" s="159">
        <f t="shared" si="45"/>
        <v>0</v>
      </c>
      <c r="X67" s="159">
        <f t="shared" si="46"/>
        <v>0</v>
      </c>
      <c r="Y67" s="162"/>
      <c r="Z67" s="163">
        <f>_xll.BDH(C67,$Z$12,$D$1,$D$1)</f>
        <v>1125</v>
      </c>
      <c r="AA67" s="163">
        <f t="shared" si="47"/>
        <v>-62</v>
      </c>
      <c r="AB67" s="164">
        <f t="shared" si="48"/>
        <v>-5.5111111111111111</v>
      </c>
      <c r="AC67" s="165">
        <v>0</v>
      </c>
      <c r="AD67" s="166">
        <f>IF(D67 = D872,1,_xll.BDP(K67,$AD$12)*L67)</f>
        <v>7.4428000000000001</v>
      </c>
      <c r="AE67" s="387">
        <f>AA67*AC67*T67/AD67 / AF872</f>
        <v>0</v>
      </c>
      <c r="AF67" s="167"/>
      <c r="AG67" s="69"/>
      <c r="AH67" s="61"/>
    </row>
    <row r="68" spans="1:34" x14ac:dyDescent="0.2">
      <c r="B68" s="153">
        <v>2135</v>
      </c>
      <c r="C68" s="153" t="s">
        <v>432</v>
      </c>
      <c r="D68" s="153" t="str">
        <f>_xll.BDP(C68,$D$12)</f>
        <v>DKK</v>
      </c>
      <c r="E68" s="153" t="s">
        <v>451</v>
      </c>
      <c r="F68" s="154">
        <f>_xll.BDP(C68,$F$12)</f>
        <v>272.60000000000002</v>
      </c>
      <c r="G68" s="154">
        <f>_xll.BDP(C68,$G$12)</f>
        <v>270.2</v>
      </c>
      <c r="H68" s="155">
        <f t="shared" si="38"/>
        <v>-2.4000000000000341</v>
      </c>
      <c r="I68" s="156">
        <f t="shared" si="39"/>
        <v>-0.88041085840059941</v>
      </c>
      <c r="J68" s="157">
        <v>0</v>
      </c>
      <c r="K68" s="153" t="str">
        <f>CONCATENATE(D872,D68, " Curncy")</f>
        <v>EURDKK Curncy</v>
      </c>
      <c r="L68" s="153">
        <f>IF(D68 = D872,1,_xll.BDP(K68,$L$12))</f>
        <v>1</v>
      </c>
      <c r="M68" s="356">
        <f>IF(D68 = D872,1,_xll.BDP(K68,$M$12)*L68)</f>
        <v>7.4416000000000002</v>
      </c>
      <c r="N68" s="158">
        <f t="shared" si="40"/>
        <v>0</v>
      </c>
      <c r="O68" s="366">
        <f>N68 / Y872</f>
        <v>0</v>
      </c>
      <c r="P68" s="160">
        <f t="shared" si="41"/>
        <v>0</v>
      </c>
      <c r="Q68" s="374">
        <f>P68 / Y872*100</f>
        <v>0</v>
      </c>
      <c r="R68" s="161">
        <f t="shared" si="42"/>
        <v>0</v>
      </c>
      <c r="S68" s="374">
        <f t="shared" si="43"/>
        <v>0</v>
      </c>
      <c r="T68" s="153">
        <f t="shared" si="44"/>
        <v>1</v>
      </c>
      <c r="U68" s="153">
        <v>0</v>
      </c>
      <c r="V68" s="153">
        <v>1</v>
      </c>
      <c r="W68" s="159">
        <f t="shared" si="45"/>
        <v>0</v>
      </c>
      <c r="X68" s="159">
        <f t="shared" si="46"/>
        <v>0</v>
      </c>
      <c r="Y68" s="70"/>
      <c r="Z68" s="163">
        <f>_xll.BDH(C68,$Z$12,$D$1,$D$1)</f>
        <v>279.39999999999998</v>
      </c>
      <c r="AA68" s="163">
        <f t="shared" si="47"/>
        <v>-6.7999999999999545</v>
      </c>
      <c r="AB68" s="164">
        <f t="shared" si="48"/>
        <v>-2.433786685755174</v>
      </c>
      <c r="AC68" s="165">
        <v>0</v>
      </c>
      <c r="AD68" s="166">
        <f>IF(D68 = D872,1,_xll.BDP(K68,$AD$12)*L68)</f>
        <v>7.4428000000000001</v>
      </c>
      <c r="AE68" s="387">
        <f>AA68*AC68*T68/AD68 / AF872</f>
        <v>0</v>
      </c>
      <c r="AF68" s="73"/>
      <c r="AG68" s="69"/>
      <c r="AH68" s="61"/>
    </row>
    <row r="69" spans="1:34" x14ac:dyDescent="0.2">
      <c r="B69" s="153">
        <v>2041</v>
      </c>
      <c r="C69" s="153" t="s">
        <v>433</v>
      </c>
      <c r="D69" s="153" t="str">
        <f>_xll.BDP(C69,$D$12)</f>
        <v>DKK</v>
      </c>
      <c r="E69" s="153" t="s">
        <v>452</v>
      </c>
      <c r="F69" s="154">
        <f>_xll.BDP(C69,$F$12)</f>
        <v>1192</v>
      </c>
      <c r="G69" s="154">
        <f>_xll.BDP(C69,$G$12)</f>
        <v>1194</v>
      </c>
      <c r="H69" s="155">
        <f t="shared" si="38"/>
        <v>2</v>
      </c>
      <c r="I69" s="156">
        <f t="shared" si="39"/>
        <v>0.16778523489932887</v>
      </c>
      <c r="J69" s="157">
        <v>0</v>
      </c>
      <c r="K69" s="153" t="str">
        <f>CONCATENATE(D872,D69, " Curncy")</f>
        <v>EURDKK Curncy</v>
      </c>
      <c r="L69" s="153">
        <f>IF(D69 = D872,1,_xll.BDP(K69,$L$12))</f>
        <v>1</v>
      </c>
      <c r="M69" s="356">
        <f>IF(D69 = D872,1,_xll.BDP(K69,$M$12)*L69)</f>
        <v>7.4416000000000002</v>
      </c>
      <c r="N69" s="158">
        <f t="shared" si="40"/>
        <v>0</v>
      </c>
      <c r="O69" s="366">
        <f>N69 / Y872</f>
        <v>0</v>
      </c>
      <c r="P69" s="160">
        <f t="shared" si="41"/>
        <v>0</v>
      </c>
      <c r="Q69" s="374">
        <f>P69 / Y872*100</f>
        <v>0</v>
      </c>
      <c r="R69" s="161">
        <f t="shared" si="42"/>
        <v>0</v>
      </c>
      <c r="S69" s="374">
        <f t="shared" si="43"/>
        <v>0</v>
      </c>
      <c r="T69" s="153">
        <f t="shared" si="44"/>
        <v>1</v>
      </c>
      <c r="U69" s="153">
        <v>0</v>
      </c>
      <c r="V69" s="153">
        <v>1</v>
      </c>
      <c r="W69" s="159">
        <f t="shared" si="45"/>
        <v>0</v>
      </c>
      <c r="X69" s="159">
        <f t="shared" si="46"/>
        <v>0</v>
      </c>
      <c r="Y69" s="70"/>
      <c r="Z69" s="163">
        <f>_xll.BDH(C69,$Z$12,$D$1,$D$1)</f>
        <v>1228</v>
      </c>
      <c r="AA69" s="163">
        <f t="shared" si="47"/>
        <v>-36</v>
      </c>
      <c r="AB69" s="164">
        <f t="shared" si="48"/>
        <v>-2.9315960912052117</v>
      </c>
      <c r="AC69" s="165">
        <v>0</v>
      </c>
      <c r="AD69" s="166">
        <f>IF(D69 = D872,1,_xll.BDP(K69,$AD$12)*L69)</f>
        <v>7.4428000000000001</v>
      </c>
      <c r="AE69" s="387">
        <f>AA69*AC69*T69/AD69 / AF872</f>
        <v>0</v>
      </c>
      <c r="AF69" s="73"/>
      <c r="AG69" s="69"/>
      <c r="AH69" s="61"/>
    </row>
    <row r="70" spans="1:34" x14ac:dyDescent="0.2">
      <c r="B70" s="153">
        <v>22608</v>
      </c>
      <c r="C70" s="153" t="s">
        <v>1419</v>
      </c>
      <c r="D70" s="153" t="str">
        <f>_xll.BDP(C70,$D$12)</f>
        <v>DKK</v>
      </c>
      <c r="E70" s="153" t="s">
        <v>233</v>
      </c>
      <c r="F70" s="154">
        <f>_xll.BDP(C70,$F$12)</f>
        <v>218.3</v>
      </c>
      <c r="G70" s="154">
        <f>_xll.BDP(C70,$G$12)</f>
        <v>217.7</v>
      </c>
      <c r="H70" s="155">
        <f t="shared" si="38"/>
        <v>-0.60000000000002274</v>
      </c>
      <c r="I70" s="156">
        <f t="shared" si="39"/>
        <v>-0.2748511223087598</v>
      </c>
      <c r="J70" s="157">
        <v>-23095</v>
      </c>
      <c r="K70" s="153" t="str">
        <f>CONCATENATE(D872,D70, " Curncy")</f>
        <v>EURDKK Curncy</v>
      </c>
      <c r="L70" s="153">
        <f>IF(D70 = D872,1,_xll.BDP(K70,$L$12))</f>
        <v>1</v>
      </c>
      <c r="M70" s="356">
        <f>IF(D70 = D872,1,_xll.BDP(K70,$M$12)*L70)</f>
        <v>7.4416000000000002</v>
      </c>
      <c r="N70" s="158">
        <f t="shared" si="40"/>
        <v>1862.0995484842676</v>
      </c>
      <c r="O70" s="366">
        <f>N70 / Y872</f>
        <v>1.5043679496093676E-5</v>
      </c>
      <c r="P70" s="160">
        <f t="shared" si="41"/>
        <v>-675631.78617501608</v>
      </c>
      <c r="Q70" s="374">
        <f>P70 / Y872*100</f>
        <v>-0.54583483771657815</v>
      </c>
      <c r="R70" s="161">
        <f t="shared" si="42"/>
        <v>-0.54583483771657815</v>
      </c>
      <c r="S70" s="374">
        <f t="shared" si="43"/>
        <v>0</v>
      </c>
      <c r="T70" s="153">
        <f t="shared" si="44"/>
        <v>1</v>
      </c>
      <c r="U70" s="153">
        <v>0</v>
      </c>
      <c r="V70" s="153">
        <v>1</v>
      </c>
      <c r="W70" s="159">
        <f t="shared" si="45"/>
        <v>1.5043679496093676E-5</v>
      </c>
      <c r="X70" s="159">
        <f t="shared" si="46"/>
        <v>0</v>
      </c>
      <c r="Y70" s="70"/>
      <c r="Z70" s="163">
        <f>_xll.BDH(C70,$Z$12,$D$1,$D$1)</f>
        <v>222.9</v>
      </c>
      <c r="AA70" s="163">
        <f t="shared" si="47"/>
        <v>-4.5999999999999943</v>
      </c>
      <c r="AB70" s="164">
        <f t="shared" si="48"/>
        <v>-2.0637056976222494</v>
      </c>
      <c r="AC70" s="165">
        <v>-23095</v>
      </c>
      <c r="AD70" s="166">
        <f>IF(D70 = D872,1,_xll.BDP(K70,$AD$12)*L70)</f>
        <v>7.4428000000000001</v>
      </c>
      <c r="AE70" s="387">
        <f>AA70*AC70*T70/AD70 / AF872</f>
        <v>1.1594594535554973E-4</v>
      </c>
      <c r="AF70" s="73"/>
      <c r="AG70" s="69"/>
      <c r="AH70" s="61"/>
    </row>
    <row r="71" spans="1:34" x14ac:dyDescent="0.2">
      <c r="A71" s="187" t="s">
        <v>1638</v>
      </c>
      <c r="B71" s="187"/>
      <c r="C71" s="187"/>
      <c r="D71" s="187"/>
      <c r="E71" s="187" t="s">
        <v>181</v>
      </c>
      <c r="F71" s="188"/>
      <c r="G71" s="188"/>
      <c r="H71" s="189"/>
      <c r="I71" s="190"/>
      <c r="J71" s="191"/>
      <c r="K71" s="187"/>
      <c r="L71" s="187"/>
      <c r="M71" s="357"/>
      <c r="N71" s="192">
        <f t="shared" ref="N71:S71" si="49" xml:space="preserve"> SUM(N60:N70)</f>
        <v>-18666.953343366949</v>
      </c>
      <c r="O71" s="367">
        <f t="shared" si="49"/>
        <v>-1.5080808300218498E-4</v>
      </c>
      <c r="P71" s="193">
        <f t="shared" si="49"/>
        <v>-1763803.4428079985</v>
      </c>
      <c r="Q71" s="375">
        <f t="shared" si="49"/>
        <v>-1.424955701713619</v>
      </c>
      <c r="R71" s="194">
        <f t="shared" si="49"/>
        <v>-2.7280504885829466</v>
      </c>
      <c r="S71" s="375">
        <f t="shared" si="49"/>
        <v>1.3030947868693279</v>
      </c>
      <c r="T71" s="187"/>
      <c r="U71" s="187"/>
      <c r="V71" s="187"/>
      <c r="W71" s="195">
        <f xml:space="preserve"> SUM(W60:W70)</f>
        <v>2.6485213609488936E-4</v>
      </c>
      <c r="X71" s="195">
        <f xml:space="preserve"> SUM(X60:X70)</f>
        <v>0</v>
      </c>
      <c r="Y71" s="187"/>
      <c r="Z71" s="196"/>
      <c r="AA71" s="196"/>
      <c r="AB71" s="197"/>
      <c r="AC71" s="198"/>
      <c r="AD71" s="199"/>
      <c r="AE71" s="388">
        <f xml:space="preserve"> SUM(AE60:AE70)</f>
        <v>1.1925645709860528E-3</v>
      </c>
      <c r="AF71" s="267"/>
      <c r="AG71" s="69"/>
      <c r="AH71" s="61"/>
    </row>
    <row r="72" spans="1:34" x14ac:dyDescent="0.2">
      <c r="B72" s="31"/>
      <c r="C72" s="47"/>
      <c r="F72" s="36"/>
      <c r="G72" s="36"/>
      <c r="H72" s="37"/>
      <c r="I72" s="40"/>
      <c r="J72" s="17"/>
      <c r="K72" s="31"/>
      <c r="L72" s="31"/>
      <c r="M72" s="358"/>
      <c r="N72" s="93"/>
      <c r="O72" s="368"/>
      <c r="P72" s="38"/>
      <c r="Q72" s="373"/>
      <c r="R72" s="94"/>
      <c r="S72" s="384"/>
      <c r="T72" s="23"/>
      <c r="W72" s="49"/>
      <c r="X72" s="49"/>
      <c r="Y72" s="70"/>
      <c r="Z72" s="64"/>
      <c r="AA72" s="63"/>
      <c r="AB72" s="56"/>
      <c r="AC72" s="55"/>
      <c r="AD72" s="57"/>
      <c r="AE72" s="386"/>
      <c r="AF72" s="73"/>
      <c r="AG72" s="69"/>
      <c r="AH72" s="61"/>
    </row>
    <row r="73" spans="1:34" x14ac:dyDescent="0.2">
      <c r="B73" s="153">
        <v>6284</v>
      </c>
      <c r="C73" s="153" t="s">
        <v>434</v>
      </c>
      <c r="D73" s="153" t="str">
        <f>_xll.BDP(C73,$D$12)</f>
        <v>EUR</v>
      </c>
      <c r="E73" s="153" t="s">
        <v>453</v>
      </c>
      <c r="F73" s="154">
        <f>_xll.BDP(C73,$F$12)</f>
        <v>18.164999999999999</v>
      </c>
      <c r="G73" s="154">
        <f>_xll.BDP(C73,$G$12)</f>
        <v>18.425000000000001</v>
      </c>
      <c r="H73" s="155">
        <f t="shared" ref="H73:H81" si="50">IF(OR(OR(G73="#N/A N/A",G73="#N/A Real Time"),OR(F73="#N/A N/A",F73="#N/A Real Time")),0,  G73 - F73)</f>
        <v>0.26000000000000156</v>
      </c>
      <c r="I73" s="156">
        <f t="shared" ref="I73:I81" si="51">IF(OR(F73=0,F73="#N/A N/A"),0,H73 / F73*100)</f>
        <v>1.4313239746765845</v>
      </c>
      <c r="J73" s="157">
        <v>0</v>
      </c>
      <c r="K73" s="153" t="str">
        <f>CONCATENATE(D872,D73, " Curncy")</f>
        <v>EUREUR Curncy</v>
      </c>
      <c r="L73" s="153">
        <f>IF(D73 = D872,1,_xll.BDP(K73,$L$12))</f>
        <v>1</v>
      </c>
      <c r="M73" s="356">
        <f>IF(D73 = D872,1,_xll.BDP(K73,$M$12)*L73)</f>
        <v>1</v>
      </c>
      <c r="N73" s="158">
        <f t="shared" ref="N73:N81" si="52">H73*J73*T73/M73</f>
        <v>0</v>
      </c>
      <c r="O73" s="366">
        <f>N73 / Y872</f>
        <v>0</v>
      </c>
      <c r="P73" s="160">
        <f t="shared" ref="P73:P81" si="53">IF(OR(OR(J73=0,G73 = "#N/A N/A"),G73="#N/A Real Time"),0,G73*J73*T73/M73)</f>
        <v>0</v>
      </c>
      <c r="Q73" s="374">
        <f>P73 / Y872*100</f>
        <v>0</v>
      </c>
      <c r="R73" s="161">
        <f t="shared" ref="R73:R81" si="54">IF(Q73&lt;0,Q73,0)</f>
        <v>0</v>
      </c>
      <c r="S73" s="374">
        <f t="shared" ref="S73:S81" si="55">IF(Q73&gt;0,Q73,0)</f>
        <v>0</v>
      </c>
      <c r="T73" s="153">
        <f t="shared" ref="T73:T81" si="56">IF(EXACT(D73,UPPER(D73)),1,0.01)/V73</f>
        <v>1</v>
      </c>
      <c r="U73" s="153">
        <v>0</v>
      </c>
      <c r="V73" s="153">
        <v>1</v>
      </c>
      <c r="W73" s="159">
        <f t="shared" ref="W73:W81" si="57">IF(AND(Q73&lt;0,O73&gt;0),O73,0)</f>
        <v>0</v>
      </c>
      <c r="X73" s="159">
        <f t="shared" ref="X73:X81" si="58">IF(AND(Q73&gt;0,O73&gt;0),O73,0)</f>
        <v>0</v>
      </c>
      <c r="Y73" s="70"/>
      <c r="Z73" s="163">
        <f>_xll.BDH(C73,$Z$12,$D$1,$D$1)</f>
        <v>17.88</v>
      </c>
      <c r="AA73" s="163">
        <f t="shared" ref="AA73:AA81" si="59">IF(OR(OR(F73="#N/A N/A",F73="#N/A Real Time"),OR(Z73="#N/A N/A",Z73="#N/A Real Time")),0,  F73 - Z73)</f>
        <v>0.28500000000000014</v>
      </c>
      <c r="AB73" s="164">
        <f t="shared" ref="AB73:AB81" si="60">IF(OR(Z73=0,Z73="#N/A N/A"),0,AA73 / Z73*100)</f>
        <v>1.5939597315436249</v>
      </c>
      <c r="AC73" s="165">
        <v>0</v>
      </c>
      <c r="AD73" s="166">
        <f>IF(D73 = D872,1,_xll.BDP(K73,$AD$12)*L73)</f>
        <v>1</v>
      </c>
      <c r="AE73" s="387">
        <f>AA73*AC73*T73/AD73 / AF872</f>
        <v>0</v>
      </c>
      <c r="AF73" s="73"/>
      <c r="AG73" s="69"/>
      <c r="AH73" s="61"/>
    </row>
    <row r="74" spans="1:34" x14ac:dyDescent="0.2">
      <c r="B74" s="153">
        <v>6401</v>
      </c>
      <c r="C74" s="153" t="s">
        <v>435</v>
      </c>
      <c r="D74" s="153" t="str">
        <f>_xll.BDP(C74,$D$12)</f>
        <v>EUR</v>
      </c>
      <c r="E74" s="153" t="s">
        <v>454</v>
      </c>
      <c r="F74" s="154">
        <f>_xll.BDP(C74,$F$12)</f>
        <v>68.319999999999993</v>
      </c>
      <c r="G74" s="154">
        <f>_xll.BDP(C74,$G$12)</f>
        <v>68.88</v>
      </c>
      <c r="H74" s="155">
        <f t="shared" si="50"/>
        <v>0.56000000000000227</v>
      </c>
      <c r="I74" s="156">
        <f t="shared" si="51"/>
        <v>0.81967213114754434</v>
      </c>
      <c r="J74" s="157">
        <v>0</v>
      </c>
      <c r="K74" s="153" t="str">
        <f>CONCATENATE(D872,D74, " Curncy")</f>
        <v>EUREUR Curncy</v>
      </c>
      <c r="L74" s="153">
        <f>IF(D74 = D872,1,_xll.BDP(K74,$L$12))</f>
        <v>1</v>
      </c>
      <c r="M74" s="356">
        <f>IF(D74 = D872,1,_xll.BDP(K74,$M$12)*L74)</f>
        <v>1</v>
      </c>
      <c r="N74" s="158">
        <f t="shared" si="52"/>
        <v>0</v>
      </c>
      <c r="O74" s="366">
        <f>N74 / Y872</f>
        <v>0</v>
      </c>
      <c r="P74" s="160">
        <f t="shared" si="53"/>
        <v>0</v>
      </c>
      <c r="Q74" s="374">
        <f>P74 / Y872*100</f>
        <v>0</v>
      </c>
      <c r="R74" s="161">
        <f t="shared" si="54"/>
        <v>0</v>
      </c>
      <c r="S74" s="374">
        <f t="shared" si="55"/>
        <v>0</v>
      </c>
      <c r="T74" s="153">
        <f t="shared" si="56"/>
        <v>1</v>
      </c>
      <c r="U74" s="153">
        <v>0</v>
      </c>
      <c r="V74" s="153">
        <v>1</v>
      </c>
      <c r="W74" s="159">
        <f t="shared" si="57"/>
        <v>0</v>
      </c>
      <c r="X74" s="159">
        <f t="shared" si="58"/>
        <v>0</v>
      </c>
      <c r="Y74" s="70"/>
      <c r="Z74" s="163">
        <f>_xll.BDH(C74,$Z$12,$D$1,$D$1)</f>
        <v>70.44</v>
      </c>
      <c r="AA74" s="163">
        <f t="shared" si="59"/>
        <v>-2.1200000000000045</v>
      </c>
      <c r="AB74" s="164">
        <f t="shared" si="60"/>
        <v>-3.0096536059057417</v>
      </c>
      <c r="AC74" s="165">
        <v>0</v>
      </c>
      <c r="AD74" s="166">
        <f>IF(D74 = D872,1,_xll.BDP(K74,$AD$12)*L74)</f>
        <v>1</v>
      </c>
      <c r="AE74" s="387">
        <f>AA74*AC74*T74/AD74 / AF872</f>
        <v>0</v>
      </c>
      <c r="AF74" s="73"/>
      <c r="AG74" s="69"/>
      <c r="AH74" s="61"/>
    </row>
    <row r="75" spans="1:34" x14ac:dyDescent="0.2">
      <c r="A75" s="153"/>
      <c r="B75" s="153">
        <v>7040</v>
      </c>
      <c r="C75" s="153" t="s">
        <v>1326</v>
      </c>
      <c r="D75" s="153" t="str">
        <f>_xll.BDP(C75,$D$12)</f>
        <v>EUR</v>
      </c>
      <c r="E75" s="153" t="s">
        <v>1327</v>
      </c>
      <c r="F75" s="154">
        <f>_xll.BDP(C75,$F$12)</f>
        <v>29.36</v>
      </c>
      <c r="G75" s="154">
        <f>_xll.BDP(C75,$G$12)</f>
        <v>29.34</v>
      </c>
      <c r="H75" s="155">
        <f t="shared" si="50"/>
        <v>-1.9999999999999574E-2</v>
      </c>
      <c r="I75" s="156">
        <f t="shared" si="51"/>
        <v>-6.8119891008172936E-2</v>
      </c>
      <c r="J75" s="157">
        <v>0</v>
      </c>
      <c r="K75" s="153" t="str">
        <f>CONCATENATE(D872,D75, " Curncy")</f>
        <v>EUREUR Curncy</v>
      </c>
      <c r="L75" s="153">
        <f>IF(D75 = D872,1,_xll.BDP(K75,$L$12))</f>
        <v>1</v>
      </c>
      <c r="M75" s="356">
        <f>IF(D75 = D872,1,_xll.BDP(K75,$M$12)*L75)</f>
        <v>1</v>
      </c>
      <c r="N75" s="158">
        <f t="shared" si="52"/>
        <v>0</v>
      </c>
      <c r="O75" s="366">
        <f>N75 / Y872</f>
        <v>0</v>
      </c>
      <c r="P75" s="160">
        <f t="shared" si="53"/>
        <v>0</v>
      </c>
      <c r="Q75" s="374">
        <f>P75 / Y872*100</f>
        <v>0</v>
      </c>
      <c r="R75" s="161">
        <f t="shared" si="54"/>
        <v>0</v>
      </c>
      <c r="S75" s="374">
        <f t="shared" si="55"/>
        <v>0</v>
      </c>
      <c r="T75" s="153">
        <f t="shared" si="56"/>
        <v>1</v>
      </c>
      <c r="U75" s="153">
        <v>0</v>
      </c>
      <c r="V75" s="153">
        <v>1</v>
      </c>
      <c r="W75" s="159">
        <f t="shared" si="57"/>
        <v>0</v>
      </c>
      <c r="X75" s="159">
        <f t="shared" si="58"/>
        <v>0</v>
      </c>
      <c r="Y75" s="162"/>
      <c r="Z75" s="163">
        <f>_xll.BDH(C75,$Z$12,$D$1,$D$1)</f>
        <v>28.14</v>
      </c>
      <c r="AA75" s="163">
        <f t="shared" si="59"/>
        <v>1.2199999999999989</v>
      </c>
      <c r="AB75" s="164">
        <f t="shared" si="60"/>
        <v>4.3354655294953766</v>
      </c>
      <c r="AC75" s="165">
        <v>0</v>
      </c>
      <c r="AD75" s="166">
        <f>IF(D75 = D872,1,_xll.BDP(K75,$AD$12)*L75)</f>
        <v>1</v>
      </c>
      <c r="AE75" s="387">
        <f>AA75*AC75*T75/AD75 / AF872</f>
        <v>0</v>
      </c>
      <c r="AF75" s="167"/>
      <c r="AG75" s="69"/>
      <c r="AH75" s="61"/>
    </row>
    <row r="76" spans="1:34" x14ac:dyDescent="0.2">
      <c r="B76" s="153">
        <v>3050</v>
      </c>
      <c r="C76" s="153" t="s">
        <v>1608</v>
      </c>
      <c r="D76" s="153" t="str">
        <f>_xll.BDP(C76,$D$12)</f>
        <v>EUR</v>
      </c>
      <c r="E76" s="153" t="s">
        <v>337</v>
      </c>
      <c r="F76" s="154">
        <f>_xll.BDP(C76,$F$12)</f>
        <v>10.98</v>
      </c>
      <c r="G76" s="154">
        <f>_xll.BDP(C76,$G$12)</f>
        <v>10.895</v>
      </c>
      <c r="H76" s="155">
        <f t="shared" si="50"/>
        <v>-8.5000000000000853E-2</v>
      </c>
      <c r="I76" s="156">
        <f t="shared" si="51"/>
        <v>-0.77413479052824086</v>
      </c>
      <c r="J76" s="157">
        <v>0</v>
      </c>
      <c r="K76" s="153" t="str">
        <f>CONCATENATE(D872,D76, " Curncy")</f>
        <v>EUREUR Curncy</v>
      </c>
      <c r="L76" s="153">
        <f>IF(D76 = D872,1,_xll.BDP(K76,$L$12))</f>
        <v>1</v>
      </c>
      <c r="M76" s="356">
        <f>IF(D76 = D872,1,_xll.BDP(K76,$M$12)*L76)</f>
        <v>1</v>
      </c>
      <c r="N76" s="158">
        <f t="shared" si="52"/>
        <v>0</v>
      </c>
      <c r="O76" s="366">
        <f>N76 / Y872</f>
        <v>0</v>
      </c>
      <c r="P76" s="160">
        <f t="shared" si="53"/>
        <v>0</v>
      </c>
      <c r="Q76" s="374">
        <f>P76 / Y872*100</f>
        <v>0</v>
      </c>
      <c r="R76" s="161">
        <f t="shared" si="54"/>
        <v>0</v>
      </c>
      <c r="S76" s="374">
        <f t="shared" si="55"/>
        <v>0</v>
      </c>
      <c r="T76" s="153">
        <f t="shared" si="56"/>
        <v>1</v>
      </c>
      <c r="U76" s="153">
        <v>0</v>
      </c>
      <c r="V76" s="153">
        <v>1</v>
      </c>
      <c r="W76" s="159">
        <f t="shared" si="57"/>
        <v>0</v>
      </c>
      <c r="X76" s="159">
        <f t="shared" si="58"/>
        <v>0</v>
      </c>
      <c r="Y76" s="70"/>
      <c r="Z76" s="163">
        <f>_xll.BDH(C76,$Z$12,$D$1,$D$1)</f>
        <v>10.7</v>
      </c>
      <c r="AA76" s="163">
        <f t="shared" si="59"/>
        <v>0.28000000000000114</v>
      </c>
      <c r="AB76" s="164">
        <f t="shared" si="60"/>
        <v>2.616822429906553</v>
      </c>
      <c r="AC76" s="165">
        <v>0</v>
      </c>
      <c r="AD76" s="166">
        <f>IF(D76 = D872,1,_xll.BDP(K76,$AD$12)*L76)</f>
        <v>1</v>
      </c>
      <c r="AE76" s="387">
        <f>AA76*AC76*T76/AD76 / AF872</f>
        <v>0</v>
      </c>
      <c r="AF76" s="73"/>
      <c r="AG76" s="69"/>
      <c r="AH76" s="61"/>
    </row>
    <row r="77" spans="1:34" x14ac:dyDescent="0.2">
      <c r="B77" s="153">
        <v>6810</v>
      </c>
      <c r="C77" s="153" t="s">
        <v>436</v>
      </c>
      <c r="D77" s="153" t="str">
        <f>_xll.BDP(C77,$D$12)</f>
        <v>EUR</v>
      </c>
      <c r="E77" s="153" t="s">
        <v>455</v>
      </c>
      <c r="F77" s="154">
        <f>_xll.BDP(C77,$F$12)</f>
        <v>57.66</v>
      </c>
      <c r="G77" s="154">
        <f>_xll.BDP(C77,$G$12)</f>
        <v>57.9</v>
      </c>
      <c r="H77" s="155">
        <f t="shared" si="50"/>
        <v>0.24000000000000199</v>
      </c>
      <c r="I77" s="156">
        <f t="shared" si="51"/>
        <v>0.41623309053070068</v>
      </c>
      <c r="J77" s="157">
        <v>0</v>
      </c>
      <c r="K77" s="153" t="str">
        <f>CONCATENATE(D872,D77, " Curncy")</f>
        <v>EUREUR Curncy</v>
      </c>
      <c r="L77" s="153">
        <f>IF(D77 = D872,1,_xll.BDP(K77,$L$12))</f>
        <v>1</v>
      </c>
      <c r="M77" s="356">
        <f>IF(D77 = D872,1,_xll.BDP(K77,$M$12)*L77)</f>
        <v>1</v>
      </c>
      <c r="N77" s="158">
        <f t="shared" si="52"/>
        <v>0</v>
      </c>
      <c r="O77" s="366">
        <f>N77 / Y872</f>
        <v>0</v>
      </c>
      <c r="P77" s="160">
        <f t="shared" si="53"/>
        <v>0</v>
      </c>
      <c r="Q77" s="374">
        <f>P77 / Y872*100</f>
        <v>0</v>
      </c>
      <c r="R77" s="161">
        <f t="shared" si="54"/>
        <v>0</v>
      </c>
      <c r="S77" s="374">
        <f t="shared" si="55"/>
        <v>0</v>
      </c>
      <c r="T77" s="153">
        <f t="shared" si="56"/>
        <v>1</v>
      </c>
      <c r="U77" s="153">
        <v>0</v>
      </c>
      <c r="V77" s="153">
        <v>1</v>
      </c>
      <c r="W77" s="159">
        <f t="shared" si="57"/>
        <v>0</v>
      </c>
      <c r="X77" s="159">
        <f t="shared" si="58"/>
        <v>0</v>
      </c>
      <c r="Y77" s="70"/>
      <c r="Z77" s="163">
        <f>_xll.BDH(C77,$Z$12,$D$1,$D$1)</f>
        <v>55.5</v>
      </c>
      <c r="AA77" s="163">
        <f t="shared" si="59"/>
        <v>2.1599999999999966</v>
      </c>
      <c r="AB77" s="164">
        <f t="shared" si="60"/>
        <v>3.8918918918918854</v>
      </c>
      <c r="AC77" s="165">
        <v>0</v>
      </c>
      <c r="AD77" s="166">
        <f>IF(D77 = D872,1,_xll.BDP(K77,$AD$12)*L77)</f>
        <v>1</v>
      </c>
      <c r="AE77" s="387">
        <f>AA77*AC77*T77/AD77 / AF872</f>
        <v>0</v>
      </c>
      <c r="AF77" s="73"/>
      <c r="AG77" s="69"/>
      <c r="AH77" s="61"/>
    </row>
    <row r="78" spans="1:34" x14ac:dyDescent="0.2">
      <c r="B78" s="153">
        <v>365</v>
      </c>
      <c r="C78" s="153" t="s">
        <v>437</v>
      </c>
      <c r="D78" s="153" t="str">
        <f>_xll.BDP(C78,$D$12)</f>
        <v>EUR</v>
      </c>
      <c r="E78" s="153" t="s">
        <v>456</v>
      </c>
      <c r="F78" s="154">
        <f>_xll.BDP(C78,$F$12)</f>
        <v>3.4</v>
      </c>
      <c r="G78" s="154">
        <f>_xll.BDP(C78,$G$12)</f>
        <v>3.3855</v>
      </c>
      <c r="H78" s="155">
        <f t="shared" si="50"/>
        <v>-1.4499999999999957E-2</v>
      </c>
      <c r="I78" s="156">
        <f t="shared" si="51"/>
        <v>-0.42647058823529294</v>
      </c>
      <c r="J78" s="157">
        <v>0</v>
      </c>
      <c r="K78" s="153" t="str">
        <f>CONCATENATE(D872,D78, " Curncy")</f>
        <v>EUREUR Curncy</v>
      </c>
      <c r="L78" s="153">
        <f>IF(D78 = D872,1,_xll.BDP(K78,$L$12))</f>
        <v>1</v>
      </c>
      <c r="M78" s="356">
        <f>IF(D78 = D872,1,_xll.BDP(K78,$M$12)*L78)</f>
        <v>1</v>
      </c>
      <c r="N78" s="158">
        <f t="shared" si="52"/>
        <v>0</v>
      </c>
      <c r="O78" s="366">
        <f>N78 / Y872</f>
        <v>0</v>
      </c>
      <c r="P78" s="160">
        <f t="shared" si="53"/>
        <v>0</v>
      </c>
      <c r="Q78" s="374">
        <f>P78 / Y872*100</f>
        <v>0</v>
      </c>
      <c r="R78" s="161">
        <f t="shared" si="54"/>
        <v>0</v>
      </c>
      <c r="S78" s="374">
        <f t="shared" si="55"/>
        <v>0</v>
      </c>
      <c r="T78" s="153">
        <f t="shared" si="56"/>
        <v>1</v>
      </c>
      <c r="U78" s="153">
        <v>0</v>
      </c>
      <c r="V78" s="153">
        <v>1</v>
      </c>
      <c r="W78" s="159">
        <f t="shared" si="57"/>
        <v>0</v>
      </c>
      <c r="X78" s="159">
        <f t="shared" si="58"/>
        <v>0</v>
      </c>
      <c r="Y78" s="70"/>
      <c r="Z78" s="163">
        <f>_xll.BDH(C78,$Z$12,$D$1,$D$1)</f>
        <v>3.3054999999999999</v>
      </c>
      <c r="AA78" s="163">
        <f t="shared" si="59"/>
        <v>9.4500000000000028E-2</v>
      </c>
      <c r="AB78" s="164">
        <f t="shared" si="60"/>
        <v>2.8588715776735754</v>
      </c>
      <c r="AC78" s="165">
        <v>0</v>
      </c>
      <c r="AD78" s="166">
        <f>IF(D78 = D872,1,_xll.BDP(K78,$AD$12)*L78)</f>
        <v>1</v>
      </c>
      <c r="AE78" s="387">
        <f>AA78*AC78*T78/AD78 / AF872</f>
        <v>0</v>
      </c>
      <c r="AF78" s="73"/>
      <c r="AG78" s="69"/>
      <c r="AH78" s="61"/>
    </row>
    <row r="79" spans="1:34" x14ac:dyDescent="0.2">
      <c r="B79" s="153">
        <v>6510</v>
      </c>
      <c r="C79" s="153" t="s">
        <v>1455</v>
      </c>
      <c r="D79" s="153" t="str">
        <f>_xll.BDP(C79,$D$12)</f>
        <v>EUR</v>
      </c>
      <c r="E79" s="153" t="s">
        <v>336</v>
      </c>
      <c r="F79" s="154">
        <f>_xll.BDP(C79,$F$12)</f>
        <v>29.7</v>
      </c>
      <c r="G79" s="154">
        <f>_xll.BDP(C79,$G$12)</f>
        <v>29.48</v>
      </c>
      <c r="H79" s="155">
        <f t="shared" si="50"/>
        <v>-0.21999999999999886</v>
      </c>
      <c r="I79" s="156">
        <f t="shared" si="51"/>
        <v>-0.74074074074073692</v>
      </c>
      <c r="J79" s="157">
        <v>0</v>
      </c>
      <c r="K79" s="153" t="str">
        <f>CONCATENATE(D872,D79, " Curncy")</f>
        <v>EUREUR Curncy</v>
      </c>
      <c r="L79" s="153">
        <f>IF(D79 = D872,1,_xll.BDP(K79,$L$12))</f>
        <v>1</v>
      </c>
      <c r="M79" s="356">
        <f>IF(D79 = D872,1,_xll.BDP(K79,$M$12)*L79)</f>
        <v>1</v>
      </c>
      <c r="N79" s="158">
        <f t="shared" si="52"/>
        <v>0</v>
      </c>
      <c r="O79" s="366">
        <f>N79 / Y872</f>
        <v>0</v>
      </c>
      <c r="P79" s="160">
        <f t="shared" si="53"/>
        <v>0</v>
      </c>
      <c r="Q79" s="374">
        <f>P79 / Y872*100</f>
        <v>0</v>
      </c>
      <c r="R79" s="161">
        <f t="shared" si="54"/>
        <v>0</v>
      </c>
      <c r="S79" s="374">
        <f t="shared" si="55"/>
        <v>0</v>
      </c>
      <c r="T79" s="153">
        <f t="shared" si="56"/>
        <v>1</v>
      </c>
      <c r="U79" s="153">
        <v>0</v>
      </c>
      <c r="V79" s="153">
        <v>1</v>
      </c>
      <c r="W79" s="159">
        <f t="shared" si="57"/>
        <v>0</v>
      </c>
      <c r="X79" s="159">
        <f t="shared" si="58"/>
        <v>0</v>
      </c>
      <c r="Y79" s="70"/>
      <c r="Z79" s="163">
        <f>_xll.BDH(C79,$Z$12,$D$1,$D$1)</f>
        <v>29.27</v>
      </c>
      <c r="AA79" s="163">
        <f t="shared" si="59"/>
        <v>0.42999999999999972</v>
      </c>
      <c r="AB79" s="164">
        <f t="shared" si="60"/>
        <v>1.4690809702767329</v>
      </c>
      <c r="AC79" s="165">
        <v>0</v>
      </c>
      <c r="AD79" s="166">
        <f>IF(D79 = D872,1,_xll.BDP(K79,$AD$12)*L79)</f>
        <v>1</v>
      </c>
      <c r="AE79" s="387">
        <f>AA79*AC79*T79/AD79 / AF872</f>
        <v>0</v>
      </c>
      <c r="AF79" s="73"/>
      <c r="AG79" s="69"/>
      <c r="AH79" s="61"/>
    </row>
    <row r="80" spans="1:34" x14ac:dyDescent="0.2">
      <c r="B80" s="153">
        <v>6320</v>
      </c>
      <c r="C80" s="153" t="s">
        <v>1752</v>
      </c>
      <c r="D80" s="153" t="str">
        <f>_xll.BDP(C80,$D$12)</f>
        <v>EUR</v>
      </c>
      <c r="E80" s="153" t="s">
        <v>457</v>
      </c>
      <c r="F80" s="154">
        <f>_xll.BDP(C80,$F$12)</f>
        <v>7.1</v>
      </c>
      <c r="G80" s="154">
        <f>_xll.BDP(C80,$G$12)</f>
        <v>7.16</v>
      </c>
      <c r="H80" s="155">
        <f t="shared" si="50"/>
        <v>6.0000000000000497E-2</v>
      </c>
      <c r="I80" s="156">
        <f t="shared" si="51"/>
        <v>0.84507042253521825</v>
      </c>
      <c r="J80" s="157">
        <v>0</v>
      </c>
      <c r="K80" s="153" t="str">
        <f>CONCATENATE(D872,D80, " Curncy")</f>
        <v>EUREUR Curncy</v>
      </c>
      <c r="L80" s="153">
        <f>IF(D80 = D872,1,_xll.BDP(K80,$L$12))</f>
        <v>1</v>
      </c>
      <c r="M80" s="356">
        <f>IF(D80 = D872,1,_xll.BDP(K80,$M$12)*L80)</f>
        <v>1</v>
      </c>
      <c r="N80" s="158">
        <f t="shared" si="52"/>
        <v>0</v>
      </c>
      <c r="O80" s="366">
        <f>N80 / Y872</f>
        <v>0</v>
      </c>
      <c r="P80" s="160">
        <f t="shared" si="53"/>
        <v>0</v>
      </c>
      <c r="Q80" s="374">
        <f>P80 / Y872*100</f>
        <v>0</v>
      </c>
      <c r="R80" s="161">
        <f t="shared" si="54"/>
        <v>0</v>
      </c>
      <c r="S80" s="374">
        <f t="shared" si="55"/>
        <v>0</v>
      </c>
      <c r="T80" s="153">
        <f t="shared" si="56"/>
        <v>1</v>
      </c>
      <c r="U80" s="153">
        <v>0</v>
      </c>
      <c r="V80" s="153">
        <v>1</v>
      </c>
      <c r="W80" s="159">
        <f t="shared" si="57"/>
        <v>0</v>
      </c>
      <c r="X80" s="159">
        <f t="shared" si="58"/>
        <v>0</v>
      </c>
      <c r="Y80" s="70"/>
      <c r="Z80" s="163">
        <f>_xll.BDH(C80,$Z$12,$D$1,$D$1)</f>
        <v>6.99</v>
      </c>
      <c r="AA80" s="163">
        <f t="shared" si="59"/>
        <v>0.10999999999999943</v>
      </c>
      <c r="AB80" s="164">
        <f t="shared" si="60"/>
        <v>1.57367668097281</v>
      </c>
      <c r="AC80" s="165">
        <v>0</v>
      </c>
      <c r="AD80" s="166">
        <f>IF(D80 = D872,1,_xll.BDP(K80,$AD$12)*L80)</f>
        <v>1</v>
      </c>
      <c r="AE80" s="387">
        <f>AA80*AC80*T80/AD80 / AF872</f>
        <v>0</v>
      </c>
      <c r="AF80" s="73"/>
      <c r="AG80" s="69"/>
      <c r="AH80" s="61"/>
    </row>
    <row r="81" spans="1:34" x14ac:dyDescent="0.2">
      <c r="B81" s="153">
        <v>1063</v>
      </c>
      <c r="C81" s="153" t="s">
        <v>438</v>
      </c>
      <c r="D81" s="153" t="str">
        <f>_xll.BDP(C81,$D$12)</f>
        <v>EUR</v>
      </c>
      <c r="E81" s="153" t="s">
        <v>458</v>
      </c>
      <c r="F81" s="154">
        <f>_xll.BDP(C81,$F$12)</f>
        <v>14.085000000000001</v>
      </c>
      <c r="G81" s="154">
        <f>_xll.BDP(C81,$G$12)</f>
        <v>14.065</v>
      </c>
      <c r="H81" s="155">
        <f t="shared" si="50"/>
        <v>-2.000000000000135E-2</v>
      </c>
      <c r="I81" s="156">
        <f t="shared" si="51"/>
        <v>-0.14199503017395348</v>
      </c>
      <c r="J81" s="157">
        <v>0</v>
      </c>
      <c r="K81" s="153" t="str">
        <f>CONCATENATE(D872,D81, " Curncy")</f>
        <v>EUREUR Curncy</v>
      </c>
      <c r="L81" s="153">
        <f>IF(D81 = D872,1,_xll.BDP(K81,$L$12))</f>
        <v>1</v>
      </c>
      <c r="M81" s="356">
        <f>IF(D81 = D872,1,_xll.BDP(K81,$M$12)*L81)</f>
        <v>1</v>
      </c>
      <c r="N81" s="158">
        <f t="shared" si="52"/>
        <v>0</v>
      </c>
      <c r="O81" s="366">
        <f>N81 / Y872</f>
        <v>0</v>
      </c>
      <c r="P81" s="160">
        <f t="shared" si="53"/>
        <v>0</v>
      </c>
      <c r="Q81" s="374">
        <f>P81 / Y872*100</f>
        <v>0</v>
      </c>
      <c r="R81" s="161">
        <f t="shared" si="54"/>
        <v>0</v>
      </c>
      <c r="S81" s="374">
        <f t="shared" si="55"/>
        <v>0</v>
      </c>
      <c r="T81" s="153">
        <f t="shared" si="56"/>
        <v>1</v>
      </c>
      <c r="U81" s="153">
        <v>0</v>
      </c>
      <c r="V81" s="153">
        <v>1</v>
      </c>
      <c r="W81" s="159">
        <f t="shared" si="57"/>
        <v>0</v>
      </c>
      <c r="X81" s="159">
        <f t="shared" si="58"/>
        <v>0</v>
      </c>
      <c r="Y81" s="70"/>
      <c r="Z81" s="163">
        <f>_xll.BDH(C81,$Z$12,$D$1,$D$1)</f>
        <v>13.84</v>
      </c>
      <c r="AA81" s="163">
        <f t="shared" si="59"/>
        <v>0.24500000000000099</v>
      </c>
      <c r="AB81" s="164">
        <f t="shared" si="60"/>
        <v>1.7702312138728395</v>
      </c>
      <c r="AC81" s="165">
        <v>0</v>
      </c>
      <c r="AD81" s="166">
        <f>IF(D81 = D872,1,_xll.BDP(K81,$AD$12)*L81)</f>
        <v>1</v>
      </c>
      <c r="AE81" s="387">
        <f>AA81*AC81*T81/AD81 / AF872</f>
        <v>0</v>
      </c>
      <c r="AF81" s="73"/>
      <c r="AG81" s="69"/>
      <c r="AH81" s="61"/>
    </row>
    <row r="82" spans="1:34" x14ac:dyDescent="0.2">
      <c r="A82" s="187" t="s">
        <v>1639</v>
      </c>
      <c r="B82" s="187"/>
      <c r="C82" s="187"/>
      <c r="D82" s="187"/>
      <c r="E82" s="187" t="s">
        <v>180</v>
      </c>
      <c r="F82" s="188"/>
      <c r="G82" s="188"/>
      <c r="H82" s="189"/>
      <c r="I82" s="190"/>
      <c r="J82" s="191"/>
      <c r="K82" s="187"/>
      <c r="L82" s="187"/>
      <c r="M82" s="357"/>
      <c r="N82" s="192">
        <f t="shared" ref="N82:S82" si="61" xml:space="preserve"> SUM(N72:N81)</f>
        <v>0</v>
      </c>
      <c r="O82" s="367">
        <f t="shared" si="61"/>
        <v>0</v>
      </c>
      <c r="P82" s="193">
        <f t="shared" si="61"/>
        <v>0</v>
      </c>
      <c r="Q82" s="375">
        <f t="shared" si="61"/>
        <v>0</v>
      </c>
      <c r="R82" s="194">
        <f t="shared" si="61"/>
        <v>0</v>
      </c>
      <c r="S82" s="375">
        <f t="shared" si="61"/>
        <v>0</v>
      </c>
      <c r="T82" s="187"/>
      <c r="U82" s="187"/>
      <c r="V82" s="187"/>
      <c r="W82" s="195">
        <f xml:space="preserve"> SUM(W72:W81)</f>
        <v>0</v>
      </c>
      <c r="X82" s="195">
        <f xml:space="preserve"> SUM(X72:X81)</f>
        <v>0</v>
      </c>
      <c r="Y82" s="187"/>
      <c r="Z82" s="196"/>
      <c r="AA82" s="196"/>
      <c r="AB82" s="197"/>
      <c r="AC82" s="198"/>
      <c r="AD82" s="199"/>
      <c r="AE82" s="388">
        <f xml:space="preserve"> SUM(AE72:AE81)</f>
        <v>0</v>
      </c>
      <c r="AF82" s="267"/>
      <c r="AG82" s="69"/>
      <c r="AH82" s="61"/>
    </row>
    <row r="83" spans="1:34" x14ac:dyDescent="0.2">
      <c r="B83" s="31"/>
      <c r="C83" s="47"/>
      <c r="F83" s="36"/>
      <c r="G83" s="36"/>
      <c r="H83" s="37"/>
      <c r="I83" s="40"/>
      <c r="J83" s="17"/>
      <c r="K83" s="31"/>
      <c r="L83" s="31"/>
      <c r="M83" s="358"/>
      <c r="N83" s="93"/>
      <c r="O83" s="368"/>
      <c r="P83" s="38"/>
      <c r="Q83" s="373"/>
      <c r="R83" s="94"/>
      <c r="S83" s="384"/>
      <c r="T83" s="23"/>
      <c r="W83" s="49"/>
      <c r="X83" s="49"/>
      <c r="Y83" s="70"/>
      <c r="Z83" s="64"/>
      <c r="AA83" s="63"/>
      <c r="AB83" s="56"/>
      <c r="AC83" s="55"/>
      <c r="AD83" s="57"/>
      <c r="AE83" s="386"/>
      <c r="AF83" s="73"/>
      <c r="AG83" s="69"/>
      <c r="AH83" s="61"/>
    </row>
    <row r="84" spans="1:34" x14ac:dyDescent="0.2">
      <c r="B84" s="153"/>
      <c r="C84" s="153" t="s">
        <v>459</v>
      </c>
      <c r="D84" s="153" t="str">
        <f>_xll.BDP(C84,$D$12)</f>
        <v>EUR</v>
      </c>
      <c r="E84" s="153" t="str">
        <f>_xll.BDP(C84,$E$12)</f>
        <v>CAC40 10 EURO FUT Dec20</v>
      </c>
      <c r="F84" s="154">
        <f>_xll.BDP(C84,$F$12)</f>
        <v>5549.5</v>
      </c>
      <c r="G84" s="154">
        <f>_xll.BDP(C84,$G$12)</f>
        <v>5543</v>
      </c>
      <c r="H84" s="155">
        <f t="shared" ref="H84:H115" si="62">IF(OR(OR(G84="#N/A N/A",G84="#N/A Real Time"),OR(F84="#N/A N/A",F84="#N/A Real Time")),0,  G84 - F84)</f>
        <v>-6.5</v>
      </c>
      <c r="I84" s="156">
        <f t="shared" ref="I84:I115" si="63">IF(OR(F84=0,F84="#N/A N/A"),0,H84 / F84*100)</f>
        <v>-0.11712766915938373</v>
      </c>
      <c r="J84" s="157">
        <v>0</v>
      </c>
      <c r="K84" s="153" t="str">
        <f>CONCATENATE(D872,D84, " Curncy")</f>
        <v>EUREUR Curncy</v>
      </c>
      <c r="L84" s="153">
        <f>IF(D84 = D872,1,_xll.BDP(K84,$L$12))</f>
        <v>1</v>
      </c>
      <c r="M84" s="356">
        <f>IF(D84 = D872,1,_xll.BDP(K84,$M$12)*L84)</f>
        <v>1</v>
      </c>
      <c r="N84" s="158">
        <f t="shared" ref="N84:N115" si="64">H84*J84*T84/M84</f>
        <v>0</v>
      </c>
      <c r="O84" s="366">
        <f>N84 / Y872</f>
        <v>0</v>
      </c>
      <c r="P84" s="160">
        <f t="shared" ref="P84:P115" si="65">IF(OR(OR(J84=0,G84 = "#N/A N/A"),G84="#N/A Real Time"),0,G84*J84*T84/M84)</f>
        <v>0</v>
      </c>
      <c r="Q84" s="374">
        <f>P84 / Y872*100</f>
        <v>0</v>
      </c>
      <c r="R84" s="161">
        <f t="shared" ref="R84:R115" si="66">IF(Q84&lt;0,Q84,0)</f>
        <v>0</v>
      </c>
      <c r="S84" s="374">
        <f t="shared" ref="S84:S115" si="67">IF(Q84&gt;0,Q84,0)</f>
        <v>0</v>
      </c>
      <c r="T84" s="153">
        <f t="shared" ref="T84:T115" si="68">IF(EXACT(D84,UPPER(D84)),1,0.01)/V84</f>
        <v>1</v>
      </c>
      <c r="U84" s="153">
        <v>3</v>
      </c>
      <c r="V84" s="153">
        <v>1</v>
      </c>
      <c r="W84" s="159">
        <f t="shared" ref="W84:W115" si="69">IF(AND(Q84&lt;0,O84&gt;0),O84,0)</f>
        <v>0</v>
      </c>
      <c r="X84" s="159">
        <f t="shared" ref="X84:X115" si="70">IF(AND(Q84&gt;0,O84&gt;0),O84,0)</f>
        <v>0</v>
      </c>
      <c r="Y84" s="70"/>
      <c r="Z84" s="163">
        <f>_xll.BDH(C84,$Z$12,$D$1,$D$1)</f>
        <v>5482.5</v>
      </c>
      <c r="AA84" s="163">
        <f t="shared" ref="AA84:AA115" si="71">IF(OR(OR(F84="#N/A N/A",F84="#N/A Real Time"),OR(Z84="#N/A N/A",Z84="#N/A Real Time")),0,  F84 - Z84)</f>
        <v>67</v>
      </c>
      <c r="AB84" s="164">
        <f t="shared" ref="AB84:AB115" si="72">IF(OR(Z84=0,Z84="#N/A N/A"),0,AA84 / Z84*100)</f>
        <v>1.2220702234382124</v>
      </c>
      <c r="AC84" s="165">
        <v>0</v>
      </c>
      <c r="AD84" s="166">
        <f>IF(D84 = D872,1,_xll.BDP(K84,$AD$12)*L84)</f>
        <v>1</v>
      </c>
      <c r="AE84" s="387">
        <f>AA84*AC84*T84/AD84 / AF872</f>
        <v>0</v>
      </c>
      <c r="AF84" s="73"/>
      <c r="AG84" s="69"/>
      <c r="AH84" s="61"/>
    </row>
    <row r="85" spans="1:34" x14ac:dyDescent="0.2">
      <c r="B85" s="153"/>
      <c r="C85" s="153" t="s">
        <v>460</v>
      </c>
      <c r="D85" s="153" t="str">
        <f>_xll.BDP(C85,$D$12)</f>
        <v>EUR</v>
      </c>
      <c r="E85" s="153" t="str">
        <f>_xll.BDP(C85,$E$12)</f>
        <v>EURO STOXX 50     Dec20</v>
      </c>
      <c r="F85" s="154">
        <f>_xll.BDP(C85,$F$12)</f>
        <v>3505</v>
      </c>
      <c r="G85" s="154">
        <f>_xll.BDP(C85,$G$12)</f>
        <v>3497</v>
      </c>
      <c r="H85" s="155">
        <f t="shared" si="62"/>
        <v>-8</v>
      </c>
      <c r="I85" s="156">
        <f t="shared" si="63"/>
        <v>-0.22824536376604851</v>
      </c>
      <c r="J85" s="157">
        <v>0</v>
      </c>
      <c r="K85" s="153" t="str">
        <f>CONCATENATE(D872,D85, " Curncy")</f>
        <v>EUREUR Curncy</v>
      </c>
      <c r="L85" s="153">
        <f>IF(D85 = D872,1,_xll.BDP(K85,$L$12))</f>
        <v>1</v>
      </c>
      <c r="M85" s="356">
        <f>IF(D85 = D872,1,_xll.BDP(K85,$M$12)*L85)</f>
        <v>1</v>
      </c>
      <c r="N85" s="158">
        <f t="shared" si="64"/>
        <v>0</v>
      </c>
      <c r="O85" s="366">
        <f>N85 / Y872</f>
        <v>0</v>
      </c>
      <c r="P85" s="160">
        <f t="shared" si="65"/>
        <v>0</v>
      </c>
      <c r="Q85" s="374">
        <f>P85 / Y872*100</f>
        <v>0</v>
      </c>
      <c r="R85" s="161">
        <f t="shared" si="66"/>
        <v>0</v>
      </c>
      <c r="S85" s="374">
        <f t="shared" si="67"/>
        <v>0</v>
      </c>
      <c r="T85" s="153">
        <f t="shared" si="68"/>
        <v>1</v>
      </c>
      <c r="U85" s="153">
        <v>3</v>
      </c>
      <c r="V85" s="153">
        <v>1</v>
      </c>
      <c r="W85" s="159">
        <f t="shared" si="69"/>
        <v>0</v>
      </c>
      <c r="X85" s="159">
        <f t="shared" si="70"/>
        <v>0</v>
      </c>
      <c r="Y85" s="70"/>
      <c r="Z85" s="163">
        <f>_xll.BDH(C85,$Z$12,$D$1,$D$1)</f>
        <v>3470</v>
      </c>
      <c r="AA85" s="163">
        <f t="shared" si="71"/>
        <v>35</v>
      </c>
      <c r="AB85" s="164">
        <f t="shared" si="72"/>
        <v>1.0086455331412103</v>
      </c>
      <c r="AC85" s="165">
        <v>0</v>
      </c>
      <c r="AD85" s="166">
        <f>IF(D85 = D872,1,_xll.BDP(K85,$AD$12)*L85)</f>
        <v>1</v>
      </c>
      <c r="AE85" s="387">
        <f>AA85*AC85*T85/AD85 / AF872</f>
        <v>0</v>
      </c>
      <c r="AF85" s="73"/>
      <c r="AG85" s="69"/>
      <c r="AH85" s="61"/>
    </row>
    <row r="86" spans="1:34" x14ac:dyDescent="0.2">
      <c r="B86" s="153">
        <v>2587</v>
      </c>
      <c r="C86" s="153" t="s">
        <v>461</v>
      </c>
      <c r="D86" s="153" t="str">
        <f>_xll.BDP(C86,$D$12)</f>
        <v>EUR</v>
      </c>
      <c r="E86" s="153" t="s">
        <v>500</v>
      </c>
      <c r="F86" s="154">
        <f>_xll.BDP(C86,$F$12)</f>
        <v>31.7</v>
      </c>
      <c r="G86" s="154">
        <f>_xll.BDP(C86,$G$12)</f>
        <v>30.76</v>
      </c>
      <c r="H86" s="155">
        <f t="shared" si="62"/>
        <v>-0.93999999999999773</v>
      </c>
      <c r="I86" s="156">
        <f t="shared" si="63"/>
        <v>-2.9652996845425794</v>
      </c>
      <c r="J86" s="157">
        <v>0</v>
      </c>
      <c r="K86" s="153" t="str">
        <f>CONCATENATE(D872,D86, " Curncy")</f>
        <v>EUREUR Curncy</v>
      </c>
      <c r="L86" s="153">
        <f>IF(D86 = D872,1,_xll.BDP(K86,$L$12))</f>
        <v>1</v>
      </c>
      <c r="M86" s="356">
        <f>IF(D86 = D872,1,_xll.BDP(K86,$M$12)*L86)</f>
        <v>1</v>
      </c>
      <c r="N86" s="158">
        <f t="shared" si="64"/>
        <v>0</v>
      </c>
      <c r="O86" s="366">
        <f>N86 / Y872</f>
        <v>0</v>
      </c>
      <c r="P86" s="160">
        <f t="shared" si="65"/>
        <v>0</v>
      </c>
      <c r="Q86" s="374">
        <f>P86 / Y872*100</f>
        <v>0</v>
      </c>
      <c r="R86" s="161">
        <f t="shared" si="66"/>
        <v>0</v>
      </c>
      <c r="S86" s="374">
        <f t="shared" si="67"/>
        <v>0</v>
      </c>
      <c r="T86" s="153">
        <f t="shared" si="68"/>
        <v>1</v>
      </c>
      <c r="U86" s="153">
        <v>0</v>
      </c>
      <c r="V86" s="153">
        <v>1</v>
      </c>
      <c r="W86" s="159">
        <f t="shared" si="69"/>
        <v>0</v>
      </c>
      <c r="X86" s="159">
        <f t="shared" si="70"/>
        <v>0</v>
      </c>
      <c r="Y86" s="70"/>
      <c r="Z86" s="163">
        <f>_xll.BDH(C86,$Z$12,$D$1,$D$1)</f>
        <v>30.3</v>
      </c>
      <c r="AA86" s="163">
        <f t="shared" si="71"/>
        <v>1.3999999999999986</v>
      </c>
      <c r="AB86" s="164">
        <f t="shared" si="72"/>
        <v>4.620462046204616</v>
      </c>
      <c r="AC86" s="165">
        <v>0</v>
      </c>
      <c r="AD86" s="166">
        <f>IF(D86 = D872,1,_xll.BDP(K86,$AD$12)*L86)</f>
        <v>1</v>
      </c>
      <c r="AE86" s="387">
        <f>AA86*AC86*T86/AD86 / AF872</f>
        <v>0</v>
      </c>
      <c r="AF86" s="73"/>
      <c r="AG86" s="69"/>
      <c r="AH86" s="61"/>
    </row>
    <row r="87" spans="1:34" x14ac:dyDescent="0.2">
      <c r="B87" s="153">
        <v>2476</v>
      </c>
      <c r="C87" s="153" t="s">
        <v>462</v>
      </c>
      <c r="D87" s="153" t="str">
        <f>_xll.BDP(C87,$D$12)</f>
        <v>EUR</v>
      </c>
      <c r="E87" s="153" t="s">
        <v>501</v>
      </c>
      <c r="F87" s="154">
        <f>_xll.BDP(C87,$F$12)</f>
        <v>4.9459999999999997</v>
      </c>
      <c r="G87" s="154">
        <f>_xll.BDP(C87,$G$12)</f>
        <v>4.9619999999999997</v>
      </c>
      <c r="H87" s="155">
        <f t="shared" si="62"/>
        <v>1.6000000000000014E-2</v>
      </c>
      <c r="I87" s="156">
        <f t="shared" si="63"/>
        <v>0.3234937323089368</v>
      </c>
      <c r="J87" s="157">
        <v>0</v>
      </c>
      <c r="K87" s="153" t="str">
        <f>CONCATENATE(D872,D87, " Curncy")</f>
        <v>EUREUR Curncy</v>
      </c>
      <c r="L87" s="153">
        <f>IF(D87 = D872,1,_xll.BDP(K87,$L$12))</f>
        <v>1</v>
      </c>
      <c r="M87" s="356">
        <f>IF(D87 = D872,1,_xll.BDP(K87,$M$12)*L87)</f>
        <v>1</v>
      </c>
      <c r="N87" s="158">
        <f t="shared" si="64"/>
        <v>0</v>
      </c>
      <c r="O87" s="366">
        <f>N87 / Y872</f>
        <v>0</v>
      </c>
      <c r="P87" s="160">
        <f t="shared" si="65"/>
        <v>0</v>
      </c>
      <c r="Q87" s="374">
        <f>P87 / Y872*100</f>
        <v>0</v>
      </c>
      <c r="R87" s="161">
        <f t="shared" si="66"/>
        <v>0</v>
      </c>
      <c r="S87" s="374">
        <f t="shared" si="67"/>
        <v>0</v>
      </c>
      <c r="T87" s="153">
        <f t="shared" si="68"/>
        <v>1</v>
      </c>
      <c r="U87" s="153">
        <v>0</v>
      </c>
      <c r="V87" s="153">
        <v>1</v>
      </c>
      <c r="W87" s="159">
        <f t="shared" si="69"/>
        <v>0</v>
      </c>
      <c r="X87" s="159">
        <f t="shared" si="70"/>
        <v>0</v>
      </c>
      <c r="Y87" s="70"/>
      <c r="Z87" s="163">
        <f>_xll.BDH(C87,$Z$12,$D$1,$D$1)</f>
        <v>4.4530000000000003</v>
      </c>
      <c r="AA87" s="163">
        <f t="shared" si="71"/>
        <v>0.49299999999999944</v>
      </c>
      <c r="AB87" s="164">
        <f t="shared" si="72"/>
        <v>11.071187963170882</v>
      </c>
      <c r="AC87" s="165">
        <v>0</v>
      </c>
      <c r="AD87" s="166">
        <f>IF(D87 = D872,1,_xll.BDP(K87,$AD$12)*L87)</f>
        <v>1</v>
      </c>
      <c r="AE87" s="387">
        <f>AA87*AC87*T87/AD87 / AF872</f>
        <v>0</v>
      </c>
      <c r="AF87" s="73"/>
      <c r="AG87" s="69"/>
      <c r="AH87" s="61"/>
    </row>
    <row r="88" spans="1:34" x14ac:dyDescent="0.2">
      <c r="B88" s="153">
        <v>881</v>
      </c>
      <c r="C88" s="153" t="s">
        <v>463</v>
      </c>
      <c r="D88" s="153" t="str">
        <f>_xll.BDP(C88,$D$12)</f>
        <v>EUR</v>
      </c>
      <c r="E88" s="153" t="s">
        <v>502</v>
      </c>
      <c r="F88" s="154">
        <f>_xll.BDP(C88,$F$12)</f>
        <v>93.5</v>
      </c>
      <c r="G88" s="154">
        <f>_xll.BDP(C88,$G$12)</f>
        <v>91.67</v>
      </c>
      <c r="H88" s="155">
        <f t="shared" si="62"/>
        <v>-1.8299999999999983</v>
      </c>
      <c r="I88" s="156">
        <f t="shared" si="63"/>
        <v>-1.9572192513368964</v>
      </c>
      <c r="J88" s="157">
        <v>0</v>
      </c>
      <c r="K88" s="153" t="str">
        <f>CONCATENATE(D872,D88, " Curncy")</f>
        <v>EUREUR Curncy</v>
      </c>
      <c r="L88" s="153">
        <f>IF(D88 = D872,1,_xll.BDP(K88,$L$12))</f>
        <v>1</v>
      </c>
      <c r="M88" s="356">
        <f>IF(D88 = D872,1,_xll.BDP(K88,$M$12)*L88)</f>
        <v>1</v>
      </c>
      <c r="N88" s="158">
        <f t="shared" si="64"/>
        <v>0</v>
      </c>
      <c r="O88" s="366">
        <f>N88 / Y872</f>
        <v>0</v>
      </c>
      <c r="P88" s="160">
        <f t="shared" si="65"/>
        <v>0</v>
      </c>
      <c r="Q88" s="374">
        <f>P88 / Y872*100</f>
        <v>0</v>
      </c>
      <c r="R88" s="161">
        <f t="shared" si="66"/>
        <v>0</v>
      </c>
      <c r="S88" s="374">
        <f t="shared" si="67"/>
        <v>0</v>
      </c>
      <c r="T88" s="153">
        <f t="shared" si="68"/>
        <v>1</v>
      </c>
      <c r="U88" s="153">
        <v>0</v>
      </c>
      <c r="V88" s="153">
        <v>1</v>
      </c>
      <c r="W88" s="159">
        <f t="shared" si="69"/>
        <v>0</v>
      </c>
      <c r="X88" s="159">
        <f t="shared" si="70"/>
        <v>0</v>
      </c>
      <c r="Y88" s="70"/>
      <c r="Z88" s="163">
        <f>_xll.BDH(C88,$Z$12,$D$1,$D$1)</f>
        <v>90.14</v>
      </c>
      <c r="AA88" s="163">
        <f t="shared" si="71"/>
        <v>3.3599999999999994</v>
      </c>
      <c r="AB88" s="164">
        <f t="shared" si="72"/>
        <v>3.7275349456401146</v>
      </c>
      <c r="AC88" s="165">
        <v>0</v>
      </c>
      <c r="AD88" s="166">
        <f>IF(D88 = D872,1,_xll.BDP(K88,$AD$12)*L88)</f>
        <v>1</v>
      </c>
      <c r="AE88" s="387">
        <f>AA88*AC88*T88/AD88 / AF872</f>
        <v>0</v>
      </c>
      <c r="AF88" s="73"/>
      <c r="AG88" s="69"/>
      <c r="AH88" s="61"/>
    </row>
    <row r="89" spans="1:34" x14ac:dyDescent="0.2">
      <c r="B89" s="153">
        <v>443</v>
      </c>
      <c r="C89" s="153" t="s">
        <v>464</v>
      </c>
      <c r="D89" s="153" t="str">
        <f>_xll.BDP(C89,$D$12)</f>
        <v>EUR</v>
      </c>
      <c r="E89" s="153" t="s">
        <v>503</v>
      </c>
      <c r="F89" s="154">
        <f>_xll.BDP(C89,$F$12)</f>
        <v>42.87</v>
      </c>
      <c r="G89" s="154">
        <f>_xll.BDP(C89,$G$12)</f>
        <v>43.86</v>
      </c>
      <c r="H89" s="155">
        <f t="shared" si="62"/>
        <v>0.99000000000000199</v>
      </c>
      <c r="I89" s="156">
        <f t="shared" si="63"/>
        <v>2.3093072078376533</v>
      </c>
      <c r="J89" s="157">
        <v>0</v>
      </c>
      <c r="K89" s="153" t="str">
        <f>CONCATENATE(D872,D89, " Curncy")</f>
        <v>EUREUR Curncy</v>
      </c>
      <c r="L89" s="153">
        <f>IF(D89 = D872,1,_xll.BDP(K89,$L$12))</f>
        <v>1</v>
      </c>
      <c r="M89" s="356">
        <f>IF(D89 = D872,1,_xll.BDP(K89,$M$12)*L89)</f>
        <v>1</v>
      </c>
      <c r="N89" s="158">
        <f t="shared" si="64"/>
        <v>0</v>
      </c>
      <c r="O89" s="366">
        <f>N89 / Y872</f>
        <v>0</v>
      </c>
      <c r="P89" s="160">
        <f t="shared" si="65"/>
        <v>0</v>
      </c>
      <c r="Q89" s="374">
        <f>P89 / Y872*100</f>
        <v>0</v>
      </c>
      <c r="R89" s="161">
        <f t="shared" si="66"/>
        <v>0</v>
      </c>
      <c r="S89" s="374">
        <f t="shared" si="67"/>
        <v>0</v>
      </c>
      <c r="T89" s="153">
        <f t="shared" si="68"/>
        <v>1</v>
      </c>
      <c r="U89" s="153">
        <v>0</v>
      </c>
      <c r="V89" s="153">
        <v>1</v>
      </c>
      <c r="W89" s="159">
        <f t="shared" si="69"/>
        <v>0</v>
      </c>
      <c r="X89" s="159">
        <f t="shared" si="70"/>
        <v>0</v>
      </c>
      <c r="Y89" s="70"/>
      <c r="Z89" s="163">
        <f>_xll.BDH(C89,$Z$12,$D$1,$D$1)</f>
        <v>41.31</v>
      </c>
      <c r="AA89" s="163">
        <f t="shared" si="71"/>
        <v>1.5599999999999952</v>
      </c>
      <c r="AB89" s="164">
        <f t="shared" si="72"/>
        <v>3.776325344952784</v>
      </c>
      <c r="AC89" s="165">
        <v>0</v>
      </c>
      <c r="AD89" s="166">
        <f>IF(D89 = D872,1,_xll.BDP(K89,$AD$12)*L89)</f>
        <v>1</v>
      </c>
      <c r="AE89" s="387">
        <f>AA89*AC89*T89/AD89 / AF872</f>
        <v>0</v>
      </c>
      <c r="AF89" s="73"/>
      <c r="AG89" s="69"/>
      <c r="AH89" s="61"/>
    </row>
    <row r="90" spans="1:34" x14ac:dyDescent="0.2">
      <c r="B90" s="153">
        <v>3252</v>
      </c>
      <c r="C90" s="153" t="s">
        <v>465</v>
      </c>
      <c r="D90" s="153" t="str">
        <f>_xll.BDP(C90,$D$12)</f>
        <v>EUR</v>
      </c>
      <c r="E90" s="153" t="s">
        <v>504</v>
      </c>
      <c r="F90" s="154">
        <f>_xll.BDP(C90,$F$12)</f>
        <v>94.3</v>
      </c>
      <c r="G90" s="154">
        <f>_xll.BDP(C90,$G$12)</f>
        <v>94.26</v>
      </c>
      <c r="H90" s="155">
        <f t="shared" si="62"/>
        <v>-3.9999999999992042E-2</v>
      </c>
      <c r="I90" s="156">
        <f t="shared" si="63"/>
        <v>-4.2417815482494216E-2</v>
      </c>
      <c r="J90" s="157">
        <v>0</v>
      </c>
      <c r="K90" s="153" t="str">
        <f>CONCATENATE(D872,D90, " Curncy")</f>
        <v>EUREUR Curncy</v>
      </c>
      <c r="L90" s="153">
        <f>IF(D90 = D872,1,_xll.BDP(K90,$L$12))</f>
        <v>1</v>
      </c>
      <c r="M90" s="356">
        <f>IF(D90 = D872,1,_xll.BDP(K90,$M$12)*L90)</f>
        <v>1</v>
      </c>
      <c r="N90" s="158">
        <f t="shared" si="64"/>
        <v>0</v>
      </c>
      <c r="O90" s="366">
        <f>N90 / Y872</f>
        <v>0</v>
      </c>
      <c r="P90" s="160">
        <f t="shared" si="65"/>
        <v>0</v>
      </c>
      <c r="Q90" s="374">
        <f>P90 / Y872*100</f>
        <v>0</v>
      </c>
      <c r="R90" s="161">
        <f t="shared" si="66"/>
        <v>0</v>
      </c>
      <c r="S90" s="374">
        <f t="shared" si="67"/>
        <v>0</v>
      </c>
      <c r="T90" s="153">
        <f t="shared" si="68"/>
        <v>1</v>
      </c>
      <c r="U90" s="153">
        <v>0</v>
      </c>
      <c r="V90" s="153">
        <v>1</v>
      </c>
      <c r="W90" s="159">
        <f t="shared" si="69"/>
        <v>0</v>
      </c>
      <c r="X90" s="159">
        <f t="shared" si="70"/>
        <v>0</v>
      </c>
      <c r="Y90" s="70"/>
      <c r="Z90" s="163">
        <f>_xll.BDH(C90,$Z$12,$D$1,$D$1)</f>
        <v>92.42</v>
      </c>
      <c r="AA90" s="163">
        <f t="shared" si="71"/>
        <v>1.8799999999999955</v>
      </c>
      <c r="AB90" s="164">
        <f t="shared" si="72"/>
        <v>2.0341917333910358</v>
      </c>
      <c r="AC90" s="165">
        <v>0</v>
      </c>
      <c r="AD90" s="166">
        <f>IF(D90 = D872,1,_xll.BDP(K90,$AD$12)*L90)</f>
        <v>1</v>
      </c>
      <c r="AE90" s="387">
        <f>AA90*AC90*T90/AD90 / AF872</f>
        <v>0</v>
      </c>
      <c r="AF90" s="73"/>
      <c r="AG90" s="69"/>
      <c r="AH90" s="61"/>
    </row>
    <row r="91" spans="1:34" x14ac:dyDescent="0.2">
      <c r="B91" s="153">
        <v>318</v>
      </c>
      <c r="C91" s="153" t="s">
        <v>466</v>
      </c>
      <c r="D91" s="153" t="str">
        <f>_xll.BDP(C91,$D$12)</f>
        <v>EUR</v>
      </c>
      <c r="E91" s="153" t="s">
        <v>505</v>
      </c>
      <c r="F91" s="154">
        <f>_xll.BDP(C91,$F$12)</f>
        <v>73.760000000000005</v>
      </c>
      <c r="G91" s="154">
        <f>_xll.BDP(C91,$G$12)</f>
        <v>73.88</v>
      </c>
      <c r="H91" s="155">
        <f t="shared" si="62"/>
        <v>0.11999999999999034</v>
      </c>
      <c r="I91" s="156">
        <f t="shared" si="63"/>
        <v>0.16268980477222117</v>
      </c>
      <c r="J91" s="157">
        <v>0</v>
      </c>
      <c r="K91" s="153" t="str">
        <f>CONCATENATE(D872,D91, " Curncy")</f>
        <v>EUREUR Curncy</v>
      </c>
      <c r="L91" s="153">
        <f>IF(D91 = D872,1,_xll.BDP(K91,$L$12))</f>
        <v>1</v>
      </c>
      <c r="M91" s="356">
        <f>IF(D91 = D872,1,_xll.BDP(K91,$M$12)*L91)</f>
        <v>1</v>
      </c>
      <c r="N91" s="158">
        <f t="shared" si="64"/>
        <v>0</v>
      </c>
      <c r="O91" s="366">
        <f>N91 / Y872</f>
        <v>0</v>
      </c>
      <c r="P91" s="160">
        <f t="shared" si="65"/>
        <v>0</v>
      </c>
      <c r="Q91" s="374">
        <f>P91 / Y872*100</f>
        <v>0</v>
      </c>
      <c r="R91" s="161">
        <f t="shared" si="66"/>
        <v>0</v>
      </c>
      <c r="S91" s="374">
        <f t="shared" si="67"/>
        <v>0</v>
      </c>
      <c r="T91" s="153">
        <f t="shared" si="68"/>
        <v>1</v>
      </c>
      <c r="U91" s="153">
        <v>0</v>
      </c>
      <c r="V91" s="153">
        <v>1</v>
      </c>
      <c r="W91" s="159">
        <f t="shared" si="69"/>
        <v>0</v>
      </c>
      <c r="X91" s="159">
        <f t="shared" si="70"/>
        <v>0</v>
      </c>
      <c r="Y91" s="70"/>
      <c r="Z91" s="163">
        <f>_xll.BDH(C91,$Z$12,$D$1,$D$1)</f>
        <v>71.819999999999993</v>
      </c>
      <c r="AA91" s="163">
        <f t="shared" si="71"/>
        <v>1.9400000000000119</v>
      </c>
      <c r="AB91" s="164">
        <f t="shared" si="72"/>
        <v>2.7011974380395603</v>
      </c>
      <c r="AC91" s="165">
        <v>0</v>
      </c>
      <c r="AD91" s="166">
        <f>IF(D91 = D872,1,_xll.BDP(K91,$AD$12)*L91)</f>
        <v>1</v>
      </c>
      <c r="AE91" s="387">
        <f>AA91*AC91*T91/AD91 / AF872</f>
        <v>0</v>
      </c>
      <c r="AF91" s="73"/>
      <c r="AG91" s="69"/>
      <c r="AH91" s="61"/>
    </row>
    <row r="92" spans="1:34" x14ac:dyDescent="0.2">
      <c r="B92" s="153">
        <v>692</v>
      </c>
      <c r="C92" s="153" t="s">
        <v>467</v>
      </c>
      <c r="D92" s="153" t="str">
        <f>_xll.BDP(C92,$D$12)</f>
        <v>EUR</v>
      </c>
      <c r="E92" s="153" t="s">
        <v>506</v>
      </c>
      <c r="F92" s="154">
        <f>_xll.BDP(C92,$F$12)</f>
        <v>19.690000000000001</v>
      </c>
      <c r="G92" s="154">
        <f>_xll.BDP(C92,$G$12)</f>
        <v>19.724</v>
      </c>
      <c r="H92" s="155">
        <f t="shared" si="62"/>
        <v>3.399999999999892E-2</v>
      </c>
      <c r="I92" s="156">
        <f t="shared" si="63"/>
        <v>0.17267648552564205</v>
      </c>
      <c r="J92" s="157">
        <v>0</v>
      </c>
      <c r="K92" s="153" t="str">
        <f>CONCATENATE(D872,D92, " Curncy")</f>
        <v>EUREUR Curncy</v>
      </c>
      <c r="L92" s="153">
        <f>IF(D92 = D872,1,_xll.BDP(K92,$L$12))</f>
        <v>1</v>
      </c>
      <c r="M92" s="356">
        <f>IF(D92 = D872,1,_xll.BDP(K92,$M$12)*L92)</f>
        <v>1</v>
      </c>
      <c r="N92" s="158">
        <f t="shared" si="64"/>
        <v>0</v>
      </c>
      <c r="O92" s="366">
        <f>N92 / Y872</f>
        <v>0</v>
      </c>
      <c r="P92" s="160">
        <f t="shared" si="65"/>
        <v>0</v>
      </c>
      <c r="Q92" s="374">
        <f>P92 / Y872*100</f>
        <v>0</v>
      </c>
      <c r="R92" s="161">
        <f t="shared" si="66"/>
        <v>0</v>
      </c>
      <c r="S92" s="374">
        <f t="shared" si="67"/>
        <v>0</v>
      </c>
      <c r="T92" s="153">
        <f t="shared" si="68"/>
        <v>1</v>
      </c>
      <c r="U92" s="153">
        <v>0</v>
      </c>
      <c r="V92" s="153">
        <v>1</v>
      </c>
      <c r="W92" s="159">
        <f t="shared" si="69"/>
        <v>0</v>
      </c>
      <c r="X92" s="159">
        <f t="shared" si="70"/>
        <v>0</v>
      </c>
      <c r="Y92" s="70"/>
      <c r="Z92" s="163">
        <f>_xll.BDH(C92,$Z$12,$D$1,$D$1)</f>
        <v>18.966000000000001</v>
      </c>
      <c r="AA92" s="163">
        <f t="shared" si="71"/>
        <v>0.7240000000000002</v>
      </c>
      <c r="AB92" s="164">
        <f t="shared" si="72"/>
        <v>3.8173573763576933</v>
      </c>
      <c r="AC92" s="165">
        <v>0</v>
      </c>
      <c r="AD92" s="166">
        <f>IF(D92 = D872,1,_xll.BDP(K92,$AD$12)*L92)</f>
        <v>1</v>
      </c>
      <c r="AE92" s="387">
        <f>AA92*AC92*T92/AD92 / AF872</f>
        <v>0</v>
      </c>
      <c r="AF92" s="73"/>
      <c r="AG92" s="69"/>
      <c r="AH92" s="61"/>
    </row>
    <row r="93" spans="1:34" x14ac:dyDescent="0.2">
      <c r="B93" s="153">
        <v>1494</v>
      </c>
      <c r="C93" s="153" t="s">
        <v>179</v>
      </c>
      <c r="D93" s="153" t="str">
        <f>_xll.BDP(C93,$D$12)</f>
        <v>EUR</v>
      </c>
      <c r="E93" s="153" t="s">
        <v>335</v>
      </c>
      <c r="F93" s="154">
        <f>_xll.BDP(C93,$F$12)</f>
        <v>43.734999999999999</v>
      </c>
      <c r="G93" s="154">
        <f>_xll.BDP(C93,$G$12)</f>
        <v>42.81</v>
      </c>
      <c r="H93" s="155">
        <f t="shared" si="62"/>
        <v>-0.92499999999999716</v>
      </c>
      <c r="I93" s="156">
        <f t="shared" si="63"/>
        <v>-2.1150108608665765</v>
      </c>
      <c r="J93" s="157">
        <v>0</v>
      </c>
      <c r="K93" s="153" t="str">
        <f>CONCATENATE(D872,D93, " Curncy")</f>
        <v>EUREUR Curncy</v>
      </c>
      <c r="L93" s="153">
        <f>IF(D93 = D872,1,_xll.BDP(K93,$L$12))</f>
        <v>1</v>
      </c>
      <c r="M93" s="356">
        <f>IF(D93 = D872,1,_xll.BDP(K93,$M$12)*L93)</f>
        <v>1</v>
      </c>
      <c r="N93" s="158">
        <f t="shared" si="64"/>
        <v>0</v>
      </c>
      <c r="O93" s="366">
        <f>N93 / Y872</f>
        <v>0</v>
      </c>
      <c r="P93" s="160">
        <f t="shared" si="65"/>
        <v>0</v>
      </c>
      <c r="Q93" s="374">
        <f>P93 / Y872*100</f>
        <v>0</v>
      </c>
      <c r="R93" s="161">
        <f t="shared" si="66"/>
        <v>0</v>
      </c>
      <c r="S93" s="374">
        <f t="shared" si="67"/>
        <v>0</v>
      </c>
      <c r="T93" s="153">
        <f t="shared" si="68"/>
        <v>1</v>
      </c>
      <c r="U93" s="153">
        <v>0</v>
      </c>
      <c r="V93" s="153">
        <v>1</v>
      </c>
      <c r="W93" s="159">
        <f t="shared" si="69"/>
        <v>0</v>
      </c>
      <c r="X93" s="159">
        <f t="shared" si="70"/>
        <v>0</v>
      </c>
      <c r="Y93" s="70"/>
      <c r="Z93" s="163">
        <f>_xll.BDH(C93,$Z$12,$D$1,$D$1)</f>
        <v>41.49</v>
      </c>
      <c r="AA93" s="163">
        <f t="shared" si="71"/>
        <v>2.2449999999999974</v>
      </c>
      <c r="AB93" s="164">
        <f t="shared" si="72"/>
        <v>5.4109423957580072</v>
      </c>
      <c r="AC93" s="165">
        <v>0</v>
      </c>
      <c r="AD93" s="166">
        <f>IF(D93 = D872,1,_xll.BDP(K93,$AD$12)*L93)</f>
        <v>1</v>
      </c>
      <c r="AE93" s="387">
        <f>AA93*AC93*T93/AD93 / AF872</f>
        <v>0</v>
      </c>
      <c r="AF93" s="73"/>
      <c r="AG93" s="69"/>
      <c r="AH93" s="61"/>
    </row>
    <row r="94" spans="1:34" x14ac:dyDescent="0.2">
      <c r="B94" s="153">
        <v>494</v>
      </c>
      <c r="C94" s="153" t="s">
        <v>468</v>
      </c>
      <c r="D94" s="153" t="str">
        <f>_xll.BDP(C94,$D$12)</f>
        <v>EUR</v>
      </c>
      <c r="E94" s="153" t="s">
        <v>507</v>
      </c>
      <c r="F94" s="154">
        <f>_xll.BDP(C94,$F$12)</f>
        <v>34.19</v>
      </c>
      <c r="G94" s="154">
        <f>_xll.BDP(C94,$G$12)</f>
        <v>33.51</v>
      </c>
      <c r="H94" s="155">
        <f t="shared" si="62"/>
        <v>-0.67999999999999972</v>
      </c>
      <c r="I94" s="156">
        <f t="shared" si="63"/>
        <v>-1.9888856390757523</v>
      </c>
      <c r="J94" s="157">
        <v>0</v>
      </c>
      <c r="K94" s="153" t="str">
        <f>CONCATENATE(D872,D94, " Curncy")</f>
        <v>EUREUR Curncy</v>
      </c>
      <c r="L94" s="153">
        <f>IF(D94 = D872,1,_xll.BDP(K94,$L$12))</f>
        <v>1</v>
      </c>
      <c r="M94" s="356">
        <f>IF(D94 = D872,1,_xll.BDP(K94,$M$12)*L94)</f>
        <v>1</v>
      </c>
      <c r="N94" s="158">
        <f t="shared" si="64"/>
        <v>0</v>
      </c>
      <c r="O94" s="366">
        <f>N94 / Y872</f>
        <v>0</v>
      </c>
      <c r="P94" s="160">
        <f t="shared" si="65"/>
        <v>0</v>
      </c>
      <c r="Q94" s="374">
        <f>P94 / Y872*100</f>
        <v>0</v>
      </c>
      <c r="R94" s="161">
        <f t="shared" si="66"/>
        <v>0</v>
      </c>
      <c r="S94" s="374">
        <f t="shared" si="67"/>
        <v>0</v>
      </c>
      <c r="T94" s="153">
        <f t="shared" si="68"/>
        <v>1</v>
      </c>
      <c r="U94" s="153">
        <v>0</v>
      </c>
      <c r="V94" s="153">
        <v>1</v>
      </c>
      <c r="W94" s="159">
        <f t="shared" si="69"/>
        <v>0</v>
      </c>
      <c r="X94" s="159">
        <f t="shared" si="70"/>
        <v>0</v>
      </c>
      <c r="Y94" s="70"/>
      <c r="Z94" s="163">
        <f>_xll.BDH(C94,$Z$12,$D$1,$D$1)</f>
        <v>33.39</v>
      </c>
      <c r="AA94" s="163">
        <f t="shared" si="71"/>
        <v>0.79999999999999716</v>
      </c>
      <c r="AB94" s="164">
        <f t="shared" si="72"/>
        <v>2.3959269242288026</v>
      </c>
      <c r="AC94" s="165">
        <v>0</v>
      </c>
      <c r="AD94" s="166">
        <f>IF(D94 = D872,1,_xll.BDP(K94,$AD$12)*L94)</f>
        <v>1</v>
      </c>
      <c r="AE94" s="387">
        <f>AA94*AC94*T94/AD94 / AF872</f>
        <v>0</v>
      </c>
      <c r="AF94" s="73"/>
      <c r="AG94" s="69"/>
      <c r="AH94" s="61"/>
    </row>
    <row r="95" spans="1:34" x14ac:dyDescent="0.2">
      <c r="B95" s="153">
        <v>374</v>
      </c>
      <c r="C95" s="153" t="s">
        <v>469</v>
      </c>
      <c r="D95" s="153" t="str">
        <f>_xll.BDP(C95,$D$12)</f>
        <v>EUR</v>
      </c>
      <c r="E95" s="153" t="s">
        <v>508</v>
      </c>
      <c r="F95" s="154">
        <f>_xll.BDP(C95,$F$12)</f>
        <v>119.1</v>
      </c>
      <c r="G95" s="154">
        <f>_xll.BDP(C95,$G$12)</f>
        <v>119.65</v>
      </c>
      <c r="H95" s="155">
        <f t="shared" si="62"/>
        <v>0.55000000000001137</v>
      </c>
      <c r="I95" s="156">
        <f t="shared" si="63"/>
        <v>0.46179680940387186</v>
      </c>
      <c r="J95" s="157">
        <v>0</v>
      </c>
      <c r="K95" s="153" t="str">
        <f>CONCATENATE(D872,D95, " Curncy")</f>
        <v>EUREUR Curncy</v>
      </c>
      <c r="L95" s="153">
        <f>IF(D95 = D872,1,_xll.BDP(K95,$L$12))</f>
        <v>1</v>
      </c>
      <c r="M95" s="356">
        <f>IF(D95 = D872,1,_xll.BDP(K95,$M$12)*L95)</f>
        <v>1</v>
      </c>
      <c r="N95" s="158">
        <f t="shared" si="64"/>
        <v>0</v>
      </c>
      <c r="O95" s="366">
        <f>N95 / Y872</f>
        <v>0</v>
      </c>
      <c r="P95" s="160">
        <f t="shared" si="65"/>
        <v>0</v>
      </c>
      <c r="Q95" s="374">
        <f>P95 / Y872*100</f>
        <v>0</v>
      </c>
      <c r="R95" s="161">
        <f t="shared" si="66"/>
        <v>0</v>
      </c>
      <c r="S95" s="374">
        <f t="shared" si="67"/>
        <v>0</v>
      </c>
      <c r="T95" s="153">
        <f t="shared" si="68"/>
        <v>1</v>
      </c>
      <c r="U95" s="153">
        <v>0</v>
      </c>
      <c r="V95" s="153">
        <v>1</v>
      </c>
      <c r="W95" s="159">
        <f t="shared" si="69"/>
        <v>0</v>
      </c>
      <c r="X95" s="159">
        <f t="shared" si="70"/>
        <v>0</v>
      </c>
      <c r="Y95" s="70"/>
      <c r="Z95" s="163">
        <f>_xll.BDH(C95,$Z$12,$D$1,$D$1)</f>
        <v>115.85</v>
      </c>
      <c r="AA95" s="163">
        <f t="shared" si="71"/>
        <v>3.25</v>
      </c>
      <c r="AB95" s="164">
        <f t="shared" si="72"/>
        <v>2.8053517479499352</v>
      </c>
      <c r="AC95" s="165">
        <v>0</v>
      </c>
      <c r="AD95" s="166">
        <f>IF(D95 = D872,1,_xll.BDP(K95,$AD$12)*L95)</f>
        <v>1</v>
      </c>
      <c r="AE95" s="387">
        <f>AA95*AC95*T95/AD95 / AF872</f>
        <v>0</v>
      </c>
      <c r="AF95" s="73"/>
      <c r="AG95" s="69"/>
      <c r="AH95" s="61"/>
    </row>
    <row r="96" spans="1:34" x14ac:dyDescent="0.2">
      <c r="B96" s="153">
        <v>1002</v>
      </c>
      <c r="C96" s="153" t="s">
        <v>470</v>
      </c>
      <c r="D96" s="153" t="str">
        <f>_xll.BDP(C96,$D$12)</f>
        <v>EUR</v>
      </c>
      <c r="E96" s="153" t="s">
        <v>509</v>
      </c>
      <c r="F96" s="154">
        <f>_xll.BDP(C96,$F$12)</f>
        <v>13.565</v>
      </c>
      <c r="G96" s="154">
        <f>_xll.BDP(C96,$G$12)</f>
        <v>13.795</v>
      </c>
      <c r="H96" s="155">
        <f t="shared" si="62"/>
        <v>0.23000000000000043</v>
      </c>
      <c r="I96" s="156">
        <f t="shared" si="63"/>
        <v>1.6955399926280903</v>
      </c>
      <c r="J96" s="157">
        <v>0</v>
      </c>
      <c r="K96" s="153" t="str">
        <f>CONCATENATE(D872,D96, " Curncy")</f>
        <v>EUREUR Curncy</v>
      </c>
      <c r="L96" s="153">
        <f>IF(D96 = D872,1,_xll.BDP(K96,$L$12))</f>
        <v>1</v>
      </c>
      <c r="M96" s="356">
        <f>IF(D96 = D872,1,_xll.BDP(K96,$M$12)*L96)</f>
        <v>1</v>
      </c>
      <c r="N96" s="158">
        <f t="shared" si="64"/>
        <v>0</v>
      </c>
      <c r="O96" s="366">
        <f>N96 / Y872</f>
        <v>0</v>
      </c>
      <c r="P96" s="160">
        <f t="shared" si="65"/>
        <v>0</v>
      </c>
      <c r="Q96" s="374">
        <f>P96 / Y872*100</f>
        <v>0</v>
      </c>
      <c r="R96" s="161">
        <f t="shared" si="66"/>
        <v>0</v>
      </c>
      <c r="S96" s="374">
        <f t="shared" si="67"/>
        <v>0</v>
      </c>
      <c r="T96" s="153">
        <f t="shared" si="68"/>
        <v>1</v>
      </c>
      <c r="U96" s="153">
        <v>0</v>
      </c>
      <c r="V96" s="153">
        <v>1</v>
      </c>
      <c r="W96" s="159">
        <f t="shared" si="69"/>
        <v>0</v>
      </c>
      <c r="X96" s="159">
        <f t="shared" si="70"/>
        <v>0</v>
      </c>
      <c r="Y96" s="70"/>
      <c r="Z96" s="163">
        <f>_xll.BDH(C96,$Z$12,$D$1,$D$1)</f>
        <v>13.515000000000001</v>
      </c>
      <c r="AA96" s="163">
        <f t="shared" si="71"/>
        <v>4.9999999999998934E-2</v>
      </c>
      <c r="AB96" s="164">
        <f t="shared" si="72"/>
        <v>0.36995930447649972</v>
      </c>
      <c r="AC96" s="165">
        <v>0</v>
      </c>
      <c r="AD96" s="166">
        <f>IF(D96 = D872,1,_xll.BDP(K96,$AD$12)*L96)</f>
        <v>1</v>
      </c>
      <c r="AE96" s="387">
        <f>AA96*AC96*T96/AD96 / AF872</f>
        <v>0</v>
      </c>
      <c r="AF96" s="73"/>
      <c r="AG96" s="69"/>
      <c r="AH96" s="61"/>
    </row>
    <row r="97" spans="1:34" x14ac:dyDescent="0.2">
      <c r="B97" s="153">
        <v>115</v>
      </c>
      <c r="C97" s="153" t="s">
        <v>488</v>
      </c>
      <c r="D97" s="153" t="str">
        <f>_xll.BDP(C97,$D$12)</f>
        <v>EUR</v>
      </c>
      <c r="E97" s="153" t="s">
        <v>526</v>
      </c>
      <c r="F97" s="154">
        <f>_xll.BDP(C97,$F$12)</f>
        <v>40.590000000000003</v>
      </c>
      <c r="G97" s="154">
        <f>_xll.BDP(C97,$G$12)</f>
        <v>39.82</v>
      </c>
      <c r="H97" s="155">
        <f t="shared" si="62"/>
        <v>-0.77000000000000313</v>
      </c>
      <c r="I97" s="156">
        <f t="shared" si="63"/>
        <v>-1.8970189701897096</v>
      </c>
      <c r="J97" s="157">
        <v>0</v>
      </c>
      <c r="K97" s="153" t="str">
        <f>CONCATENATE(D872,D97, " Curncy")</f>
        <v>EUREUR Curncy</v>
      </c>
      <c r="L97" s="153">
        <f>IF(D97 = D872,1,_xll.BDP(K97,$L$12))</f>
        <v>1</v>
      </c>
      <c r="M97" s="356">
        <f>IF(D97 = D872,1,_xll.BDP(K97,$M$12)*L97)</f>
        <v>1</v>
      </c>
      <c r="N97" s="158">
        <f t="shared" si="64"/>
        <v>0</v>
      </c>
      <c r="O97" s="366">
        <f>N97 / Y872</f>
        <v>0</v>
      </c>
      <c r="P97" s="160">
        <f t="shared" si="65"/>
        <v>0</v>
      </c>
      <c r="Q97" s="374">
        <f>P97 / Y872*100</f>
        <v>0</v>
      </c>
      <c r="R97" s="161">
        <f t="shared" si="66"/>
        <v>0</v>
      </c>
      <c r="S97" s="374">
        <f t="shared" si="67"/>
        <v>0</v>
      </c>
      <c r="T97" s="153">
        <f t="shared" si="68"/>
        <v>1</v>
      </c>
      <c r="U97" s="153">
        <v>0</v>
      </c>
      <c r="V97" s="153">
        <v>1</v>
      </c>
      <c r="W97" s="159">
        <f t="shared" si="69"/>
        <v>0</v>
      </c>
      <c r="X97" s="159">
        <f t="shared" si="70"/>
        <v>0</v>
      </c>
      <c r="Y97" s="70"/>
      <c r="Z97" s="163">
        <f>_xll.BDH(C97,$Z$12,$D$1,$D$1)</f>
        <v>39.659999999999997</v>
      </c>
      <c r="AA97" s="163">
        <f t="shared" si="71"/>
        <v>0.93000000000000682</v>
      </c>
      <c r="AB97" s="164">
        <f t="shared" si="72"/>
        <v>2.3449319213313338</v>
      </c>
      <c r="AC97" s="165">
        <v>0</v>
      </c>
      <c r="AD97" s="166">
        <f>IF(D97 = D872,1,_xll.BDP(K97,$AD$12)*L97)</f>
        <v>1</v>
      </c>
      <c r="AE97" s="387">
        <f>AA97*AC97*T97/AD97 / AF872</f>
        <v>0</v>
      </c>
      <c r="AF97" s="73"/>
      <c r="AG97" s="69"/>
      <c r="AH97" s="61"/>
    </row>
    <row r="98" spans="1:34" x14ac:dyDescent="0.2">
      <c r="B98" s="153">
        <v>694</v>
      </c>
      <c r="C98" s="153" t="s">
        <v>482</v>
      </c>
      <c r="D98" s="153" t="str">
        <f>_xll.BDP(C98,$D$12)</f>
        <v>EUR</v>
      </c>
      <c r="E98" s="153" t="s">
        <v>520</v>
      </c>
      <c r="F98" s="154">
        <f>_xll.BDP(C98,$F$12)</f>
        <v>110.1</v>
      </c>
      <c r="G98" s="154">
        <f>_xll.BDP(C98,$G$12)</f>
        <v>108.85</v>
      </c>
      <c r="H98" s="155">
        <f t="shared" si="62"/>
        <v>-1.25</v>
      </c>
      <c r="I98" s="156">
        <f t="shared" si="63"/>
        <v>-1.1353315168029066</v>
      </c>
      <c r="J98" s="157">
        <v>0</v>
      </c>
      <c r="K98" s="153" t="str">
        <f>CONCATENATE(D872,D98, " Curncy")</f>
        <v>EUREUR Curncy</v>
      </c>
      <c r="L98" s="153">
        <f>IF(D98 = D872,1,_xll.BDP(K98,$L$12))</f>
        <v>1</v>
      </c>
      <c r="M98" s="356">
        <f>IF(D98 = D872,1,_xll.BDP(K98,$M$12)*L98)</f>
        <v>1</v>
      </c>
      <c r="N98" s="158">
        <f t="shared" si="64"/>
        <v>0</v>
      </c>
      <c r="O98" s="366">
        <f>N98 / Y872</f>
        <v>0</v>
      </c>
      <c r="P98" s="160">
        <f t="shared" si="65"/>
        <v>0</v>
      </c>
      <c r="Q98" s="374">
        <f>P98 / Y872*100</f>
        <v>0</v>
      </c>
      <c r="R98" s="161">
        <f t="shared" si="66"/>
        <v>0</v>
      </c>
      <c r="S98" s="374">
        <f t="shared" si="67"/>
        <v>0</v>
      </c>
      <c r="T98" s="153">
        <f t="shared" si="68"/>
        <v>1</v>
      </c>
      <c r="U98" s="153">
        <v>0</v>
      </c>
      <c r="V98" s="153">
        <v>1</v>
      </c>
      <c r="W98" s="159">
        <f t="shared" si="69"/>
        <v>0</v>
      </c>
      <c r="X98" s="159">
        <f t="shared" si="70"/>
        <v>0</v>
      </c>
      <c r="Y98" s="70"/>
      <c r="Z98" s="163">
        <f>_xll.BDH(C98,$Z$12,$D$1,$D$1)</f>
        <v>106.3</v>
      </c>
      <c r="AA98" s="163">
        <f t="shared" si="71"/>
        <v>3.7999999999999972</v>
      </c>
      <c r="AB98" s="164">
        <f t="shared" si="72"/>
        <v>3.5747883349012204</v>
      </c>
      <c r="AC98" s="165">
        <v>0</v>
      </c>
      <c r="AD98" s="166">
        <f>IF(D98 = D872,1,_xll.BDP(K98,$AD$12)*L98)</f>
        <v>1</v>
      </c>
      <c r="AE98" s="387">
        <f>AA98*AC98*T98/AD98 / AF872</f>
        <v>0</v>
      </c>
      <c r="AF98" s="73"/>
      <c r="AG98" s="69"/>
      <c r="AH98" s="61"/>
    </row>
    <row r="99" spans="1:34" x14ac:dyDescent="0.2">
      <c r="B99" s="153">
        <v>2013</v>
      </c>
      <c r="C99" s="153" t="s">
        <v>471</v>
      </c>
      <c r="D99" s="153" t="str">
        <f>_xll.BDP(C99,$D$12)</f>
        <v>EUR</v>
      </c>
      <c r="E99" s="153" t="s">
        <v>510</v>
      </c>
      <c r="F99" s="154">
        <f>_xll.BDP(C99,$F$12)</f>
        <v>13.77</v>
      </c>
      <c r="G99" s="154">
        <f>_xll.BDP(C99,$G$12)</f>
        <v>13.67</v>
      </c>
      <c r="H99" s="155">
        <f t="shared" si="62"/>
        <v>-9.9999999999999645E-2</v>
      </c>
      <c r="I99" s="156">
        <f t="shared" si="63"/>
        <v>-0.72621641249091973</v>
      </c>
      <c r="J99" s="157">
        <v>0</v>
      </c>
      <c r="K99" s="153" t="str">
        <f>CONCATENATE(D872,D99, " Curncy")</f>
        <v>EUREUR Curncy</v>
      </c>
      <c r="L99" s="153">
        <f>IF(D99 = D872,1,_xll.BDP(K99,$L$12))</f>
        <v>1</v>
      </c>
      <c r="M99" s="356">
        <f>IF(D99 = D872,1,_xll.BDP(K99,$M$12)*L99)</f>
        <v>1</v>
      </c>
      <c r="N99" s="158">
        <f t="shared" si="64"/>
        <v>0</v>
      </c>
      <c r="O99" s="366">
        <f>N99 / Y872</f>
        <v>0</v>
      </c>
      <c r="P99" s="160">
        <f t="shared" si="65"/>
        <v>0</v>
      </c>
      <c r="Q99" s="374">
        <f>P99 / Y872*100</f>
        <v>0</v>
      </c>
      <c r="R99" s="161">
        <f t="shared" si="66"/>
        <v>0</v>
      </c>
      <c r="S99" s="374">
        <f t="shared" si="67"/>
        <v>0</v>
      </c>
      <c r="T99" s="153">
        <f t="shared" si="68"/>
        <v>1</v>
      </c>
      <c r="U99" s="153">
        <v>0</v>
      </c>
      <c r="V99" s="153">
        <v>1</v>
      </c>
      <c r="W99" s="159">
        <f t="shared" si="69"/>
        <v>0</v>
      </c>
      <c r="X99" s="159">
        <f t="shared" si="70"/>
        <v>0</v>
      </c>
      <c r="Y99" s="70"/>
      <c r="Z99" s="163">
        <f>_xll.BDH(C99,$Z$12,$D$1,$D$1)</f>
        <v>13.22</v>
      </c>
      <c r="AA99" s="163">
        <f t="shared" si="71"/>
        <v>0.54999999999999893</v>
      </c>
      <c r="AB99" s="164">
        <f t="shared" si="72"/>
        <v>4.1603630862329721</v>
      </c>
      <c r="AC99" s="165">
        <v>0</v>
      </c>
      <c r="AD99" s="166">
        <f>IF(D99 = D872,1,_xll.BDP(K99,$AD$12)*L99)</f>
        <v>1</v>
      </c>
      <c r="AE99" s="387">
        <f>AA99*AC99*T99/AD99 / AF872</f>
        <v>0</v>
      </c>
      <c r="AF99" s="73"/>
      <c r="AG99" s="69"/>
      <c r="AH99" s="61"/>
    </row>
    <row r="100" spans="1:34" x14ac:dyDescent="0.2">
      <c r="A100" s="153"/>
      <c r="B100" s="153">
        <v>23439</v>
      </c>
      <c r="C100" s="153" t="s">
        <v>1536</v>
      </c>
      <c r="D100" s="153" t="str">
        <f>_xll.BDP(C100,$D$12)</f>
        <v>EUR</v>
      </c>
      <c r="E100" s="153" t="s">
        <v>1537</v>
      </c>
      <c r="F100" s="154">
        <f>_xll.BDP(C100,$F$12)</f>
        <v>8.7799999999999994</v>
      </c>
      <c r="G100" s="154">
        <f>_xll.BDP(C100,$G$12)</f>
        <v>8.7799999999999994</v>
      </c>
      <c r="H100" s="155">
        <f t="shared" si="62"/>
        <v>0</v>
      </c>
      <c r="I100" s="156">
        <f t="shared" si="63"/>
        <v>0</v>
      </c>
      <c r="J100" s="157">
        <v>0</v>
      </c>
      <c r="K100" s="153" t="str">
        <f>CONCATENATE(D872,D100, " Curncy")</f>
        <v>EUREUR Curncy</v>
      </c>
      <c r="L100" s="153">
        <f>IF(D100 = D872,1,_xll.BDP(K100,$L$12))</f>
        <v>1</v>
      </c>
      <c r="M100" s="356">
        <f>IF(D100 = D872,1,_xll.BDP(K100,$M$12)*L100)</f>
        <v>1</v>
      </c>
      <c r="N100" s="158">
        <f t="shared" si="64"/>
        <v>0</v>
      </c>
      <c r="O100" s="366">
        <f>N100 / Y872</f>
        <v>0</v>
      </c>
      <c r="P100" s="160">
        <f t="shared" si="65"/>
        <v>0</v>
      </c>
      <c r="Q100" s="374">
        <f>P100 / Y872*100</f>
        <v>0</v>
      </c>
      <c r="R100" s="161">
        <f t="shared" si="66"/>
        <v>0</v>
      </c>
      <c r="S100" s="374">
        <f t="shared" si="67"/>
        <v>0</v>
      </c>
      <c r="T100" s="153">
        <f t="shared" si="68"/>
        <v>1</v>
      </c>
      <c r="U100" s="153">
        <v>0</v>
      </c>
      <c r="V100" s="153">
        <v>1</v>
      </c>
      <c r="W100" s="159">
        <f t="shared" si="69"/>
        <v>0</v>
      </c>
      <c r="X100" s="159">
        <f t="shared" si="70"/>
        <v>0</v>
      </c>
      <c r="Y100" s="162"/>
      <c r="Z100" s="163">
        <f>_xll.BDH(C100,$Z$12,$D$1,$D$1)</f>
        <v>8.68</v>
      </c>
      <c r="AA100" s="163">
        <f t="shared" si="71"/>
        <v>9.9999999999999645E-2</v>
      </c>
      <c r="AB100" s="164">
        <f t="shared" si="72"/>
        <v>1.1520737327188899</v>
      </c>
      <c r="AC100" s="165">
        <v>0</v>
      </c>
      <c r="AD100" s="166">
        <f>IF(D100 = D872,1,_xll.BDP(K100,$AD$12)*L100)</f>
        <v>1</v>
      </c>
      <c r="AE100" s="387">
        <f>AA100*AC100*T100/AD100 / AF872</f>
        <v>0</v>
      </c>
      <c r="AF100" s="167"/>
      <c r="AG100" s="69"/>
      <c r="AH100" s="61"/>
    </row>
    <row r="101" spans="1:34" x14ac:dyDescent="0.2">
      <c r="B101" s="153">
        <v>3110</v>
      </c>
      <c r="C101" s="153" t="s">
        <v>472</v>
      </c>
      <c r="D101" s="153" t="str">
        <f>_xll.BDP(C101,$D$12)</f>
        <v>EUR</v>
      </c>
      <c r="E101" s="153" t="s">
        <v>511</v>
      </c>
      <c r="F101" s="154">
        <f>_xll.BDP(C101,$F$12)</f>
        <v>9.8219999999999992</v>
      </c>
      <c r="G101" s="154">
        <f>_xll.BDP(C101,$G$12)</f>
        <v>9.7560000000000002</v>
      </c>
      <c r="H101" s="155">
        <f t="shared" si="62"/>
        <v>-6.5999999999998948E-2</v>
      </c>
      <c r="I101" s="156">
        <f t="shared" si="63"/>
        <v>-0.67196090409284204</v>
      </c>
      <c r="J101" s="157">
        <v>0</v>
      </c>
      <c r="K101" s="153" t="str">
        <f>CONCATENATE(D872,D101, " Curncy")</f>
        <v>EUREUR Curncy</v>
      </c>
      <c r="L101" s="153">
        <f>IF(D101 = D872,1,_xll.BDP(K101,$L$12))</f>
        <v>1</v>
      </c>
      <c r="M101" s="356">
        <f>IF(D101 = D872,1,_xll.BDP(K101,$M$12)*L101)</f>
        <v>1</v>
      </c>
      <c r="N101" s="158">
        <f t="shared" si="64"/>
        <v>0</v>
      </c>
      <c r="O101" s="366">
        <f>N101 / Y872</f>
        <v>0</v>
      </c>
      <c r="P101" s="160">
        <f t="shared" si="65"/>
        <v>0</v>
      </c>
      <c r="Q101" s="374">
        <f>P101 / Y872*100</f>
        <v>0</v>
      </c>
      <c r="R101" s="161">
        <f t="shared" si="66"/>
        <v>0</v>
      </c>
      <c r="S101" s="374">
        <f t="shared" si="67"/>
        <v>0</v>
      </c>
      <c r="T101" s="153">
        <f t="shared" si="68"/>
        <v>1</v>
      </c>
      <c r="U101" s="153">
        <v>0</v>
      </c>
      <c r="V101" s="153">
        <v>1</v>
      </c>
      <c r="W101" s="159">
        <f t="shared" si="69"/>
        <v>0</v>
      </c>
      <c r="X101" s="159">
        <f t="shared" si="70"/>
        <v>0</v>
      </c>
      <c r="Y101" s="70"/>
      <c r="Z101" s="163">
        <f>_xll.BDH(C101,$Z$12,$D$1,$D$1)</f>
        <v>9.3119999999999994</v>
      </c>
      <c r="AA101" s="163">
        <f t="shared" si="71"/>
        <v>0.50999999999999979</v>
      </c>
      <c r="AB101" s="164">
        <f t="shared" si="72"/>
        <v>5.4768041237113385</v>
      </c>
      <c r="AC101" s="165">
        <v>0</v>
      </c>
      <c r="AD101" s="166">
        <f>IF(D101 = D872,1,_xll.BDP(K101,$AD$12)*L101)</f>
        <v>1</v>
      </c>
      <c r="AE101" s="387">
        <f>AA101*AC101*T101/AD101 / AF872</f>
        <v>0</v>
      </c>
      <c r="AF101" s="73"/>
      <c r="AG101" s="69"/>
      <c r="AH101" s="61"/>
    </row>
    <row r="102" spans="1:34" x14ac:dyDescent="0.2">
      <c r="B102" s="153">
        <v>1593</v>
      </c>
      <c r="C102" s="153" t="s">
        <v>473</v>
      </c>
      <c r="D102" s="153" t="str">
        <f>_xll.BDP(C102,$D$12)</f>
        <v>EUR</v>
      </c>
      <c r="E102" s="153" t="s">
        <v>512</v>
      </c>
      <c r="F102" s="154">
        <f>_xll.BDP(C102,$F$12)</f>
        <v>51.64</v>
      </c>
      <c r="G102" s="154">
        <f>_xll.BDP(C102,$G$12)</f>
        <v>52.12</v>
      </c>
      <c r="H102" s="155">
        <f t="shared" si="62"/>
        <v>0.47999999999999687</v>
      </c>
      <c r="I102" s="156">
        <f t="shared" si="63"/>
        <v>0.92951200619674057</v>
      </c>
      <c r="J102" s="157">
        <v>0</v>
      </c>
      <c r="K102" s="153" t="str">
        <f>CONCATENATE(D872,D102, " Curncy")</f>
        <v>EUREUR Curncy</v>
      </c>
      <c r="L102" s="153">
        <f>IF(D102 = D872,1,_xll.BDP(K102,$L$12))</f>
        <v>1</v>
      </c>
      <c r="M102" s="356">
        <f>IF(D102 = D872,1,_xll.BDP(K102,$M$12)*L102)</f>
        <v>1</v>
      </c>
      <c r="N102" s="158">
        <f t="shared" si="64"/>
        <v>0</v>
      </c>
      <c r="O102" s="366">
        <f>N102 / Y872</f>
        <v>0</v>
      </c>
      <c r="P102" s="160">
        <f t="shared" si="65"/>
        <v>0</v>
      </c>
      <c r="Q102" s="374">
        <f>P102 / Y872*100</f>
        <v>0</v>
      </c>
      <c r="R102" s="161">
        <f t="shared" si="66"/>
        <v>0</v>
      </c>
      <c r="S102" s="374">
        <f t="shared" si="67"/>
        <v>0</v>
      </c>
      <c r="T102" s="153">
        <f t="shared" si="68"/>
        <v>1</v>
      </c>
      <c r="U102" s="153">
        <v>0</v>
      </c>
      <c r="V102" s="153">
        <v>1</v>
      </c>
      <c r="W102" s="159">
        <f t="shared" si="69"/>
        <v>0</v>
      </c>
      <c r="X102" s="159">
        <f t="shared" si="70"/>
        <v>0</v>
      </c>
      <c r="Y102" s="70"/>
      <c r="Z102" s="163">
        <f>_xll.BDH(C102,$Z$12,$D$1,$D$1)</f>
        <v>50.84</v>
      </c>
      <c r="AA102" s="163">
        <f t="shared" si="71"/>
        <v>0.79999999999999716</v>
      </c>
      <c r="AB102" s="164">
        <f t="shared" si="72"/>
        <v>1.573564122737996</v>
      </c>
      <c r="AC102" s="165">
        <v>0</v>
      </c>
      <c r="AD102" s="166">
        <f>IF(D102 = D872,1,_xll.BDP(K102,$AD$12)*L102)</f>
        <v>1</v>
      </c>
      <c r="AE102" s="387">
        <f>AA102*AC102*T102/AD102 / AF872</f>
        <v>0</v>
      </c>
      <c r="AF102" s="73"/>
      <c r="AG102" s="69"/>
      <c r="AH102" s="61"/>
    </row>
    <row r="103" spans="1:34" x14ac:dyDescent="0.2">
      <c r="B103" s="153">
        <v>19900</v>
      </c>
      <c r="C103" s="153" t="s">
        <v>474</v>
      </c>
      <c r="D103" s="153" t="str">
        <f>_xll.BDP(C103,$D$12)</f>
        <v>EUR</v>
      </c>
      <c r="E103" s="153" t="s">
        <v>513</v>
      </c>
      <c r="F103" s="154">
        <f>_xll.BDP(C103,$F$12)</f>
        <v>150</v>
      </c>
      <c r="G103" s="154">
        <f>_xll.BDP(C103,$G$12)</f>
        <v>152.55000000000001</v>
      </c>
      <c r="H103" s="155">
        <f t="shared" si="62"/>
        <v>2.5500000000000114</v>
      </c>
      <c r="I103" s="156">
        <f t="shared" si="63"/>
        <v>1.7000000000000075</v>
      </c>
      <c r="J103" s="157">
        <v>0</v>
      </c>
      <c r="K103" s="153" t="str">
        <f>CONCATENATE(D872,D103, " Curncy")</f>
        <v>EUREUR Curncy</v>
      </c>
      <c r="L103" s="153">
        <f>IF(D103 = D872,1,_xll.BDP(K103,$L$12))</f>
        <v>1</v>
      </c>
      <c r="M103" s="356">
        <f>IF(D103 = D872,1,_xll.BDP(K103,$M$12)*L103)</f>
        <v>1</v>
      </c>
      <c r="N103" s="158">
        <f t="shared" si="64"/>
        <v>0</v>
      </c>
      <c r="O103" s="366">
        <f>N103 / Y872</f>
        <v>0</v>
      </c>
      <c r="P103" s="160">
        <f t="shared" si="65"/>
        <v>0</v>
      </c>
      <c r="Q103" s="374">
        <f>P103 / Y872*100</f>
        <v>0</v>
      </c>
      <c r="R103" s="161">
        <f t="shared" si="66"/>
        <v>0</v>
      </c>
      <c r="S103" s="374">
        <f t="shared" si="67"/>
        <v>0</v>
      </c>
      <c r="T103" s="153">
        <f t="shared" si="68"/>
        <v>1</v>
      </c>
      <c r="U103" s="153">
        <v>0</v>
      </c>
      <c r="V103" s="153">
        <v>1</v>
      </c>
      <c r="W103" s="159">
        <f t="shared" si="69"/>
        <v>0</v>
      </c>
      <c r="X103" s="159">
        <f t="shared" si="70"/>
        <v>0</v>
      </c>
      <c r="Y103" s="70"/>
      <c r="Z103" s="163">
        <f>_xll.BDH(C103,$Z$12,$D$1,$D$1)</f>
        <v>153.80000000000001</v>
      </c>
      <c r="AA103" s="163">
        <f t="shared" si="71"/>
        <v>-3.8000000000000114</v>
      </c>
      <c r="AB103" s="164">
        <f t="shared" si="72"/>
        <v>-2.4707412223667173</v>
      </c>
      <c r="AC103" s="165">
        <v>0</v>
      </c>
      <c r="AD103" s="166">
        <f>IF(D103 = D872,1,_xll.BDP(K103,$AD$12)*L103)</f>
        <v>1</v>
      </c>
      <c r="AE103" s="387">
        <f>AA103*AC103*T103/AD103 / AF872</f>
        <v>0</v>
      </c>
      <c r="AF103" s="73"/>
      <c r="AG103" s="69"/>
      <c r="AH103" s="61"/>
    </row>
    <row r="104" spans="1:34" x14ac:dyDescent="0.2">
      <c r="B104" s="153">
        <v>4275</v>
      </c>
      <c r="C104" s="153" t="s">
        <v>178</v>
      </c>
      <c r="D104" s="153" t="str">
        <f>_xll.BDP(C104,$D$12)</f>
        <v>EUR</v>
      </c>
      <c r="E104" s="153" t="s">
        <v>334</v>
      </c>
      <c r="F104" s="154">
        <f>_xll.BDP(C104,$F$12)</f>
        <v>47.66</v>
      </c>
      <c r="G104" s="154">
        <f>_xll.BDP(C104,$G$12)</f>
        <v>47.96</v>
      </c>
      <c r="H104" s="155">
        <f t="shared" si="62"/>
        <v>0.30000000000000426</v>
      </c>
      <c r="I104" s="156">
        <f t="shared" si="63"/>
        <v>0.62945866554763807</v>
      </c>
      <c r="J104" s="157">
        <v>0</v>
      </c>
      <c r="K104" s="153" t="str">
        <f>CONCATENATE(D872,D104, " Curncy")</f>
        <v>EUREUR Curncy</v>
      </c>
      <c r="L104" s="153">
        <f>IF(D104 = D872,1,_xll.BDP(K104,$L$12))</f>
        <v>1</v>
      </c>
      <c r="M104" s="356">
        <f>IF(D104 = D872,1,_xll.BDP(K104,$M$12)*L104)</f>
        <v>1</v>
      </c>
      <c r="N104" s="158">
        <f t="shared" si="64"/>
        <v>0</v>
      </c>
      <c r="O104" s="366">
        <f>N104 / Y872</f>
        <v>0</v>
      </c>
      <c r="P104" s="160">
        <f t="shared" si="65"/>
        <v>0</v>
      </c>
      <c r="Q104" s="374">
        <f>P104 / Y872*100</f>
        <v>0</v>
      </c>
      <c r="R104" s="161">
        <f t="shared" si="66"/>
        <v>0</v>
      </c>
      <c r="S104" s="374">
        <f t="shared" si="67"/>
        <v>0</v>
      </c>
      <c r="T104" s="153">
        <f t="shared" si="68"/>
        <v>1</v>
      </c>
      <c r="U104" s="153">
        <v>0</v>
      </c>
      <c r="V104" s="153">
        <v>1</v>
      </c>
      <c r="W104" s="159">
        <f t="shared" si="69"/>
        <v>0</v>
      </c>
      <c r="X104" s="159">
        <f t="shared" si="70"/>
        <v>0</v>
      </c>
      <c r="Y104" s="70"/>
      <c r="Z104" s="163">
        <f>_xll.BDH(C104,$Z$12,$D$1,$D$1)</f>
        <v>46.29</v>
      </c>
      <c r="AA104" s="163">
        <f t="shared" si="71"/>
        <v>1.3699999999999974</v>
      </c>
      <c r="AB104" s="164">
        <f t="shared" si="72"/>
        <v>2.9596025059408024</v>
      </c>
      <c r="AC104" s="165">
        <v>0</v>
      </c>
      <c r="AD104" s="166">
        <f>IF(D104 = D872,1,_xll.BDP(K104,$AD$12)*L104)</f>
        <v>1</v>
      </c>
      <c r="AE104" s="387">
        <f>AA104*AC104*T104/AD104 / AF872</f>
        <v>0</v>
      </c>
      <c r="AF104" s="73"/>
      <c r="AG104" s="69"/>
      <c r="AH104" s="61"/>
    </row>
    <row r="105" spans="1:34" x14ac:dyDescent="0.2">
      <c r="B105" s="153">
        <v>3987</v>
      </c>
      <c r="C105" s="153" t="s">
        <v>1334</v>
      </c>
      <c r="D105" s="153" t="str">
        <f>_xll.BDP(C105,$D$12)</f>
        <v>EUR</v>
      </c>
      <c r="E105" s="153" t="s">
        <v>333</v>
      </c>
      <c r="F105" s="154">
        <f>_xll.BDP(C105,$F$12)</f>
        <v>118</v>
      </c>
      <c r="G105" s="154">
        <f>_xll.BDP(C105,$G$12)</f>
        <v>117.9</v>
      </c>
      <c r="H105" s="155">
        <f t="shared" si="62"/>
        <v>-9.9999999999994316E-2</v>
      </c>
      <c r="I105" s="156">
        <f t="shared" si="63"/>
        <v>-8.4745762711859587E-2</v>
      </c>
      <c r="J105" s="157">
        <v>0</v>
      </c>
      <c r="K105" s="153" t="str">
        <f>CONCATENATE(D872,D105, " Curncy")</f>
        <v>EUREUR Curncy</v>
      </c>
      <c r="L105" s="153">
        <f>IF(D105 = D872,1,_xll.BDP(K105,$L$12))</f>
        <v>1</v>
      </c>
      <c r="M105" s="356">
        <f>IF(D105 = D872,1,_xll.BDP(K105,$M$12)*L105)</f>
        <v>1</v>
      </c>
      <c r="N105" s="158">
        <f t="shared" si="64"/>
        <v>0</v>
      </c>
      <c r="O105" s="366">
        <f>N105 / Y872</f>
        <v>0</v>
      </c>
      <c r="P105" s="160">
        <f t="shared" si="65"/>
        <v>0</v>
      </c>
      <c r="Q105" s="374">
        <f>P105 / Y872*100</f>
        <v>0</v>
      </c>
      <c r="R105" s="161">
        <f t="shared" si="66"/>
        <v>0</v>
      </c>
      <c r="S105" s="374">
        <f t="shared" si="67"/>
        <v>0</v>
      </c>
      <c r="T105" s="153">
        <f t="shared" si="68"/>
        <v>1</v>
      </c>
      <c r="U105" s="153">
        <v>0</v>
      </c>
      <c r="V105" s="153">
        <v>1</v>
      </c>
      <c r="W105" s="159">
        <f t="shared" si="69"/>
        <v>0</v>
      </c>
      <c r="X105" s="159">
        <f t="shared" si="70"/>
        <v>0</v>
      </c>
      <c r="Y105" s="70"/>
      <c r="Z105" s="163">
        <f>_xll.BDH(C105,$Z$12,$D$1,$D$1)</f>
        <v>116.5</v>
      </c>
      <c r="AA105" s="163">
        <f t="shared" si="71"/>
        <v>1.5</v>
      </c>
      <c r="AB105" s="164">
        <f t="shared" si="72"/>
        <v>1.2875536480686696</v>
      </c>
      <c r="AC105" s="165">
        <v>0</v>
      </c>
      <c r="AD105" s="166">
        <f>IF(D105 = D872,1,_xll.BDP(K105,$AD$12)*L105)</f>
        <v>1</v>
      </c>
      <c r="AE105" s="387">
        <f>AA105*AC105*T105/AD105 / AF872</f>
        <v>0</v>
      </c>
      <c r="AF105" s="73"/>
      <c r="AG105" s="69"/>
      <c r="AH105" s="61"/>
    </row>
    <row r="106" spans="1:34" x14ac:dyDescent="0.2">
      <c r="B106" s="153">
        <v>23543</v>
      </c>
      <c r="C106" s="153" t="s">
        <v>177</v>
      </c>
      <c r="D106" s="153" t="str">
        <f>_xll.BDP(C106,$D$12)</f>
        <v>EUR</v>
      </c>
      <c r="E106" s="153" t="s">
        <v>332</v>
      </c>
      <c r="F106" s="154">
        <f>_xll.BDP(C106,$F$12)</f>
        <v>67.55</v>
      </c>
      <c r="G106" s="154">
        <f>_xll.BDP(C106,$G$12)</f>
        <v>67.55</v>
      </c>
      <c r="H106" s="155">
        <f t="shared" si="62"/>
        <v>0</v>
      </c>
      <c r="I106" s="156">
        <f t="shared" si="63"/>
        <v>0</v>
      </c>
      <c r="J106" s="157">
        <v>-25200</v>
      </c>
      <c r="K106" s="153" t="str">
        <f>CONCATENATE(D872,D106, " Curncy")</f>
        <v>EUREUR Curncy</v>
      </c>
      <c r="L106" s="153">
        <f>IF(D106 = D872,1,_xll.BDP(K106,$L$12))</f>
        <v>1</v>
      </c>
      <c r="M106" s="356">
        <f>IF(D106 = D872,1,_xll.BDP(K106,$M$12)*L106)</f>
        <v>1</v>
      </c>
      <c r="N106" s="158">
        <f t="shared" si="64"/>
        <v>0</v>
      </c>
      <c r="O106" s="366">
        <f>N106 / Y872</f>
        <v>0</v>
      </c>
      <c r="P106" s="160">
        <f t="shared" si="65"/>
        <v>-1702260</v>
      </c>
      <c r="Q106" s="374">
        <f>P106 / Y872*100</f>
        <v>-1.3752354904905761</v>
      </c>
      <c r="R106" s="161">
        <f t="shared" si="66"/>
        <v>-1.3752354904905761</v>
      </c>
      <c r="S106" s="374">
        <f t="shared" si="67"/>
        <v>0</v>
      </c>
      <c r="T106" s="153">
        <f t="shared" si="68"/>
        <v>1</v>
      </c>
      <c r="U106" s="153">
        <v>0</v>
      </c>
      <c r="V106" s="153">
        <v>1</v>
      </c>
      <c r="W106" s="159">
        <f t="shared" si="69"/>
        <v>0</v>
      </c>
      <c r="X106" s="159">
        <f t="shared" si="70"/>
        <v>0</v>
      </c>
      <c r="Y106" s="70"/>
      <c r="Z106" s="163">
        <f>_xll.BDH(C106,$Z$12,$D$1,$D$1)</f>
        <v>68.790000000000006</v>
      </c>
      <c r="AA106" s="163">
        <f t="shared" si="71"/>
        <v>-1.2400000000000091</v>
      </c>
      <c r="AB106" s="164">
        <f t="shared" si="72"/>
        <v>-1.8025875854048683</v>
      </c>
      <c r="AC106" s="165">
        <v>-25200</v>
      </c>
      <c r="AD106" s="166">
        <f>IF(D106 = D872,1,_xll.BDP(K106,$AD$12)*L106)</f>
        <v>1</v>
      </c>
      <c r="AE106" s="387">
        <f>AA106*AC106*T106/AD106 / AF872</f>
        <v>2.5382730725095746E-4</v>
      </c>
      <c r="AF106" s="73"/>
      <c r="AG106" s="69"/>
      <c r="AH106" s="61"/>
    </row>
    <row r="107" spans="1:34" x14ac:dyDescent="0.2">
      <c r="B107" s="153">
        <v>6870</v>
      </c>
      <c r="C107" s="153" t="s">
        <v>475</v>
      </c>
      <c r="D107" s="153" t="str">
        <f>_xll.BDP(C107,$D$12)</f>
        <v>EUR</v>
      </c>
      <c r="E107" s="153" t="s">
        <v>514</v>
      </c>
      <c r="F107" s="154">
        <f>_xll.BDP(C107,$F$12)</f>
        <v>86.85</v>
      </c>
      <c r="G107" s="154">
        <f>_xll.BDP(C107,$G$12)</f>
        <v>87.6</v>
      </c>
      <c r="H107" s="155">
        <f t="shared" si="62"/>
        <v>0.75</v>
      </c>
      <c r="I107" s="156">
        <f t="shared" si="63"/>
        <v>0.86355785837651122</v>
      </c>
      <c r="J107" s="157">
        <v>0</v>
      </c>
      <c r="K107" s="153" t="str">
        <f>CONCATENATE(D872,D107, " Curncy")</f>
        <v>EUREUR Curncy</v>
      </c>
      <c r="L107" s="153">
        <f>IF(D107 = D872,1,_xll.BDP(K107,$L$12))</f>
        <v>1</v>
      </c>
      <c r="M107" s="356">
        <f>IF(D107 = D872,1,_xll.BDP(K107,$M$12)*L107)</f>
        <v>1</v>
      </c>
      <c r="N107" s="158">
        <f t="shared" si="64"/>
        <v>0</v>
      </c>
      <c r="O107" s="366">
        <f>N107 / Y872</f>
        <v>0</v>
      </c>
      <c r="P107" s="160">
        <f t="shared" si="65"/>
        <v>0</v>
      </c>
      <c r="Q107" s="374">
        <f>P107 / Y872*100</f>
        <v>0</v>
      </c>
      <c r="R107" s="161">
        <f t="shared" si="66"/>
        <v>0</v>
      </c>
      <c r="S107" s="374">
        <f t="shared" si="67"/>
        <v>0</v>
      </c>
      <c r="T107" s="153">
        <f t="shared" si="68"/>
        <v>1</v>
      </c>
      <c r="U107" s="153">
        <v>0</v>
      </c>
      <c r="V107" s="153">
        <v>1</v>
      </c>
      <c r="W107" s="159">
        <f t="shared" si="69"/>
        <v>0</v>
      </c>
      <c r="X107" s="159">
        <f t="shared" si="70"/>
        <v>0</v>
      </c>
      <c r="Y107" s="70"/>
      <c r="Z107" s="163">
        <f>_xll.BDH(C107,$Z$12,$D$1,$D$1)</f>
        <v>88.2</v>
      </c>
      <c r="AA107" s="163">
        <f t="shared" si="71"/>
        <v>-1.3500000000000085</v>
      </c>
      <c r="AB107" s="164">
        <f t="shared" si="72"/>
        <v>-1.5306122448979689</v>
      </c>
      <c r="AC107" s="165">
        <v>0</v>
      </c>
      <c r="AD107" s="166">
        <f>IF(D107 = D872,1,_xll.BDP(K107,$AD$12)*L107)</f>
        <v>1</v>
      </c>
      <c r="AE107" s="387">
        <f>AA107*AC107*T107/AD107 / AF872</f>
        <v>0</v>
      </c>
      <c r="AF107" s="73"/>
      <c r="AG107" s="69"/>
      <c r="AH107" s="61"/>
    </row>
    <row r="108" spans="1:34" x14ac:dyDescent="0.2">
      <c r="A108" s="153"/>
      <c r="B108" s="153">
        <v>23072</v>
      </c>
      <c r="C108" s="153" t="s">
        <v>1373</v>
      </c>
      <c r="D108" s="153" t="str">
        <f>_xll.BDP(C108,$D$12)</f>
        <v>EUR</v>
      </c>
      <c r="E108" s="153" t="s">
        <v>1374</v>
      </c>
      <c r="F108" s="154">
        <f>_xll.BDP(C108,$F$12)</f>
        <v>42.34</v>
      </c>
      <c r="G108" s="154">
        <f>_xll.BDP(C108,$G$12)</f>
        <v>42.33</v>
      </c>
      <c r="H108" s="155">
        <f t="shared" si="62"/>
        <v>-1.0000000000005116E-2</v>
      </c>
      <c r="I108" s="156">
        <f t="shared" si="63"/>
        <v>-2.3618327822402255E-2</v>
      </c>
      <c r="J108" s="157">
        <v>0</v>
      </c>
      <c r="K108" s="153" t="str">
        <f>CONCATENATE(D872,D108, " Curncy")</f>
        <v>EUREUR Curncy</v>
      </c>
      <c r="L108" s="153">
        <f>IF(D108 = D872,1,_xll.BDP(K108,$L$12))</f>
        <v>1</v>
      </c>
      <c r="M108" s="356">
        <f>IF(D108 = D872,1,_xll.BDP(K108,$M$12)*L108)</f>
        <v>1</v>
      </c>
      <c r="N108" s="158">
        <f t="shared" si="64"/>
        <v>0</v>
      </c>
      <c r="O108" s="366">
        <f>N108 / Y872</f>
        <v>0</v>
      </c>
      <c r="P108" s="160">
        <f t="shared" si="65"/>
        <v>0</v>
      </c>
      <c r="Q108" s="374">
        <f>P108 / Y872*100</f>
        <v>0</v>
      </c>
      <c r="R108" s="161">
        <f t="shared" si="66"/>
        <v>0</v>
      </c>
      <c r="S108" s="374">
        <f t="shared" si="67"/>
        <v>0</v>
      </c>
      <c r="T108" s="153">
        <f t="shared" si="68"/>
        <v>1</v>
      </c>
      <c r="U108" s="153">
        <v>0</v>
      </c>
      <c r="V108" s="153">
        <v>1</v>
      </c>
      <c r="W108" s="159">
        <f t="shared" si="69"/>
        <v>0</v>
      </c>
      <c r="X108" s="159">
        <f t="shared" si="70"/>
        <v>0</v>
      </c>
      <c r="Y108" s="162"/>
      <c r="Z108" s="163">
        <f>_xll.BDH(C108,$Z$12,$D$1,$D$1)</f>
        <v>39.9</v>
      </c>
      <c r="AA108" s="163">
        <f t="shared" si="71"/>
        <v>2.4400000000000048</v>
      </c>
      <c r="AB108" s="164">
        <f t="shared" si="72"/>
        <v>6.115288220551391</v>
      </c>
      <c r="AC108" s="165">
        <v>0</v>
      </c>
      <c r="AD108" s="166">
        <f>IF(D108 = D872,1,_xll.BDP(K108,$AD$12)*L108)</f>
        <v>1</v>
      </c>
      <c r="AE108" s="387">
        <f>AA108*AC108*T108/AD108 / AF872</f>
        <v>0</v>
      </c>
      <c r="AF108" s="167"/>
      <c r="AG108" s="69"/>
      <c r="AH108" s="61"/>
    </row>
    <row r="109" spans="1:34" x14ac:dyDescent="0.2">
      <c r="B109" s="153">
        <v>1695</v>
      </c>
      <c r="C109" s="153" t="s">
        <v>476</v>
      </c>
      <c r="D109" s="153" t="str">
        <f>_xll.BDP(C109,$D$12)</f>
        <v>EUR</v>
      </c>
      <c r="E109" s="153" t="s">
        <v>1181</v>
      </c>
      <c r="F109" s="154">
        <f>_xll.BDP(C109,$F$12)</f>
        <v>316</v>
      </c>
      <c r="G109" s="154">
        <f>_xll.BDP(C109,$G$12)</f>
        <v>316</v>
      </c>
      <c r="H109" s="155">
        <f t="shared" si="62"/>
        <v>0</v>
      </c>
      <c r="I109" s="156">
        <f t="shared" si="63"/>
        <v>0</v>
      </c>
      <c r="J109" s="157">
        <v>0</v>
      </c>
      <c r="K109" s="153" t="str">
        <f>CONCATENATE(D872,D109, " Curncy")</f>
        <v>EUREUR Curncy</v>
      </c>
      <c r="L109" s="153">
        <f>IF(D109 = D872,1,_xll.BDP(K109,$L$12))</f>
        <v>1</v>
      </c>
      <c r="M109" s="356">
        <f>IF(D109 = D872,1,_xll.BDP(K109,$M$12)*L109)</f>
        <v>1</v>
      </c>
      <c r="N109" s="158">
        <f t="shared" si="64"/>
        <v>0</v>
      </c>
      <c r="O109" s="366">
        <f>N109 / Y872</f>
        <v>0</v>
      </c>
      <c r="P109" s="160">
        <f t="shared" si="65"/>
        <v>0</v>
      </c>
      <c r="Q109" s="374">
        <f>P109 / Y872*100</f>
        <v>0</v>
      </c>
      <c r="R109" s="161">
        <f t="shared" si="66"/>
        <v>0</v>
      </c>
      <c r="S109" s="374">
        <f t="shared" si="67"/>
        <v>0</v>
      </c>
      <c r="T109" s="153">
        <f t="shared" si="68"/>
        <v>1</v>
      </c>
      <c r="U109" s="153">
        <v>0</v>
      </c>
      <c r="V109" s="153">
        <v>1</v>
      </c>
      <c r="W109" s="159">
        <f t="shared" si="69"/>
        <v>0</v>
      </c>
      <c r="X109" s="159">
        <f t="shared" si="70"/>
        <v>0</v>
      </c>
      <c r="Y109" s="70"/>
      <c r="Z109" s="163">
        <f>_xll.BDH(C109,$Z$12,$D$1,$D$1)</f>
        <v>310</v>
      </c>
      <c r="AA109" s="163">
        <f t="shared" si="71"/>
        <v>6</v>
      </c>
      <c r="AB109" s="164">
        <f t="shared" si="72"/>
        <v>1.935483870967742</v>
      </c>
      <c r="AC109" s="165">
        <v>0</v>
      </c>
      <c r="AD109" s="166">
        <f>IF(D109 = D872,1,_xll.BDP(K109,$AD$12)*L109)</f>
        <v>1</v>
      </c>
      <c r="AE109" s="387">
        <f>AA109*AC109*T109/AD109 / AF872</f>
        <v>0</v>
      </c>
      <c r="AF109" s="73"/>
      <c r="AG109" s="69"/>
      <c r="AH109" s="61"/>
    </row>
    <row r="110" spans="1:34" x14ac:dyDescent="0.2">
      <c r="B110" s="153">
        <v>21079</v>
      </c>
      <c r="C110" s="153" t="s">
        <v>176</v>
      </c>
      <c r="D110" s="153" t="str">
        <f>_xll.BDP(C110,$D$12)</f>
        <v>EUR</v>
      </c>
      <c r="E110" s="153" t="s">
        <v>331</v>
      </c>
      <c r="F110" s="154">
        <f>_xll.BDP(C110,$F$12)</f>
        <v>827.4</v>
      </c>
      <c r="G110" s="154">
        <f>_xll.BDP(C110,$G$12)</f>
        <v>826.8</v>
      </c>
      <c r="H110" s="155">
        <f t="shared" si="62"/>
        <v>-0.60000000000002274</v>
      </c>
      <c r="I110" s="156">
        <f t="shared" si="63"/>
        <v>-7.2516316171141251E-2</v>
      </c>
      <c r="J110" s="157">
        <v>0</v>
      </c>
      <c r="K110" s="153" t="str">
        <f>CONCATENATE(D872,D110, " Curncy")</f>
        <v>EUREUR Curncy</v>
      </c>
      <c r="L110" s="153">
        <f>IF(D110 = D872,1,_xll.BDP(K110,$L$12))</f>
        <v>1</v>
      </c>
      <c r="M110" s="356">
        <f>IF(D110 = D872,1,_xll.BDP(K110,$M$12)*L110)</f>
        <v>1</v>
      </c>
      <c r="N110" s="158">
        <f t="shared" si="64"/>
        <v>0</v>
      </c>
      <c r="O110" s="366">
        <f>N110 / Y872</f>
        <v>0</v>
      </c>
      <c r="P110" s="160">
        <f t="shared" si="65"/>
        <v>0</v>
      </c>
      <c r="Q110" s="374">
        <f>P110 / Y872*100</f>
        <v>0</v>
      </c>
      <c r="R110" s="161">
        <f t="shared" si="66"/>
        <v>0</v>
      </c>
      <c r="S110" s="374">
        <f t="shared" si="67"/>
        <v>0</v>
      </c>
      <c r="T110" s="153">
        <f t="shared" si="68"/>
        <v>1</v>
      </c>
      <c r="U110" s="153">
        <v>0</v>
      </c>
      <c r="V110" s="153">
        <v>1</v>
      </c>
      <c r="W110" s="159">
        <f t="shared" si="69"/>
        <v>0</v>
      </c>
      <c r="X110" s="159">
        <f t="shared" si="70"/>
        <v>0</v>
      </c>
      <c r="Y110" s="70"/>
      <c r="Z110" s="163">
        <f>_xll.BDH(C110,$Z$12,$D$1,$D$1)</f>
        <v>835.8</v>
      </c>
      <c r="AA110" s="163">
        <f t="shared" si="71"/>
        <v>-8.3999999999999773</v>
      </c>
      <c r="AB110" s="164">
        <f t="shared" si="72"/>
        <v>-1.0050251256281382</v>
      </c>
      <c r="AC110" s="165">
        <v>0</v>
      </c>
      <c r="AD110" s="166">
        <f>IF(D110 = D872,1,_xll.BDP(K110,$AD$12)*L110)</f>
        <v>1</v>
      </c>
      <c r="AE110" s="387">
        <f>AA110*AC110*T110/AD110 / AF872</f>
        <v>0</v>
      </c>
      <c r="AF110" s="73"/>
      <c r="AG110" s="69"/>
      <c r="AH110" s="61"/>
    </row>
    <row r="111" spans="1:34" x14ac:dyDescent="0.2">
      <c r="B111" s="153">
        <v>4317</v>
      </c>
      <c r="C111" s="153" t="s">
        <v>175</v>
      </c>
      <c r="D111" s="153" t="str">
        <f>_xll.BDP(C111,$D$12)</f>
        <v>EUR</v>
      </c>
      <c r="E111" s="153" t="s">
        <v>330</v>
      </c>
      <c r="F111" s="154">
        <f>_xll.BDP(C111,$F$12)</f>
        <v>19.41</v>
      </c>
      <c r="G111" s="154">
        <f>_xll.BDP(C111,$G$12)</f>
        <v>18.920000000000002</v>
      </c>
      <c r="H111" s="155">
        <f t="shared" si="62"/>
        <v>-0.48999999999999844</v>
      </c>
      <c r="I111" s="156">
        <f t="shared" si="63"/>
        <v>-2.5244719216898424</v>
      </c>
      <c r="J111" s="157">
        <v>0</v>
      </c>
      <c r="K111" s="153" t="str">
        <f>CONCATENATE(D872,D111, " Curncy")</f>
        <v>EUREUR Curncy</v>
      </c>
      <c r="L111" s="153">
        <f>IF(D111 = D872,1,_xll.BDP(K111,$L$12))</f>
        <v>1</v>
      </c>
      <c r="M111" s="356">
        <f>IF(D111 = D872,1,_xll.BDP(K111,$M$12)*L111)</f>
        <v>1</v>
      </c>
      <c r="N111" s="158">
        <f t="shared" si="64"/>
        <v>0</v>
      </c>
      <c r="O111" s="366">
        <f>N111 / Y872</f>
        <v>0</v>
      </c>
      <c r="P111" s="160">
        <f t="shared" si="65"/>
        <v>0</v>
      </c>
      <c r="Q111" s="374">
        <f>P111 / Y872*100</f>
        <v>0</v>
      </c>
      <c r="R111" s="161">
        <f t="shared" si="66"/>
        <v>0</v>
      </c>
      <c r="S111" s="374">
        <f t="shared" si="67"/>
        <v>0</v>
      </c>
      <c r="T111" s="153">
        <f t="shared" si="68"/>
        <v>1</v>
      </c>
      <c r="U111" s="153">
        <v>0</v>
      </c>
      <c r="V111" s="153">
        <v>1</v>
      </c>
      <c r="W111" s="159">
        <f t="shared" si="69"/>
        <v>0</v>
      </c>
      <c r="X111" s="159">
        <f t="shared" si="70"/>
        <v>0</v>
      </c>
      <c r="Y111" s="70"/>
      <c r="Z111" s="163">
        <f>_xll.BDH(C111,$Z$12,$D$1,$D$1)</f>
        <v>18.649999999999999</v>
      </c>
      <c r="AA111" s="163">
        <f t="shared" si="71"/>
        <v>0.76000000000000156</v>
      </c>
      <c r="AB111" s="164">
        <f t="shared" si="72"/>
        <v>4.0750670241286953</v>
      </c>
      <c r="AC111" s="165">
        <v>0</v>
      </c>
      <c r="AD111" s="166">
        <f>IF(D111 = D872,1,_xll.BDP(K111,$AD$12)*L111)</f>
        <v>1</v>
      </c>
      <c r="AE111" s="387">
        <f>AA111*AC111*T111/AD111 / AF872</f>
        <v>0</v>
      </c>
      <c r="AF111" s="73"/>
      <c r="AG111" s="69"/>
      <c r="AH111" s="61"/>
    </row>
    <row r="112" spans="1:34" x14ac:dyDescent="0.2">
      <c r="B112" s="153">
        <v>2184</v>
      </c>
      <c r="C112" s="153" t="s">
        <v>477</v>
      </c>
      <c r="D112" s="153" t="str">
        <f>_xll.BDP(C112,$D$12)</f>
        <v>EUR</v>
      </c>
      <c r="E112" s="153" t="s">
        <v>515</v>
      </c>
      <c r="F112" s="154">
        <f>_xll.BDP(C112,$F$12)</f>
        <v>604.4</v>
      </c>
      <c r="G112" s="154">
        <f>_xll.BDP(C112,$G$12)</f>
        <v>602.9</v>
      </c>
      <c r="H112" s="155">
        <f t="shared" si="62"/>
        <v>-1.5</v>
      </c>
      <c r="I112" s="156">
        <f t="shared" si="63"/>
        <v>-0.2481800132362674</v>
      </c>
      <c r="J112" s="157">
        <v>0</v>
      </c>
      <c r="K112" s="153" t="str">
        <f>CONCATENATE(D872,D112, " Curncy")</f>
        <v>EUREUR Curncy</v>
      </c>
      <c r="L112" s="153">
        <f>IF(D112 = D872,1,_xll.BDP(K112,$L$12))</f>
        <v>1</v>
      </c>
      <c r="M112" s="356">
        <f>IF(D112 = D872,1,_xll.BDP(K112,$M$12)*L112)</f>
        <v>1</v>
      </c>
      <c r="N112" s="158">
        <f t="shared" si="64"/>
        <v>0</v>
      </c>
      <c r="O112" s="366">
        <f>N112 / Y872</f>
        <v>0</v>
      </c>
      <c r="P112" s="160">
        <f t="shared" si="65"/>
        <v>0</v>
      </c>
      <c r="Q112" s="374">
        <f>P112 / Y872*100</f>
        <v>0</v>
      </c>
      <c r="R112" s="161">
        <f t="shared" si="66"/>
        <v>0</v>
      </c>
      <c r="S112" s="374">
        <f t="shared" si="67"/>
        <v>0</v>
      </c>
      <c r="T112" s="153">
        <f t="shared" si="68"/>
        <v>1</v>
      </c>
      <c r="U112" s="153">
        <v>0</v>
      </c>
      <c r="V112" s="153">
        <v>1</v>
      </c>
      <c r="W112" s="159">
        <f t="shared" si="69"/>
        <v>0</v>
      </c>
      <c r="X112" s="159">
        <f t="shared" si="70"/>
        <v>0</v>
      </c>
      <c r="Y112" s="70"/>
      <c r="Z112" s="163">
        <f>_xll.BDH(C112,$Z$12,$D$1,$D$1)</f>
        <v>610</v>
      </c>
      <c r="AA112" s="163">
        <f t="shared" si="71"/>
        <v>-5.6000000000000227</v>
      </c>
      <c r="AB112" s="164">
        <f t="shared" si="72"/>
        <v>-0.91803278688524959</v>
      </c>
      <c r="AC112" s="165">
        <v>0</v>
      </c>
      <c r="AD112" s="166">
        <f>IF(D112 = D872,1,_xll.BDP(K112,$AD$12)*L112)</f>
        <v>1</v>
      </c>
      <c r="AE112" s="387">
        <f>AA112*AC112*T112/AD112 / AF872</f>
        <v>0</v>
      </c>
      <c r="AF112" s="73"/>
      <c r="AG112" s="69"/>
      <c r="AH112" s="61"/>
    </row>
    <row r="113" spans="2:34" x14ac:dyDescent="0.2">
      <c r="B113" s="153">
        <v>3349</v>
      </c>
      <c r="C113" s="153" t="s">
        <v>479</v>
      </c>
      <c r="D113" s="153" t="str">
        <f>_xll.BDP(C113,$D$12)</f>
        <v>EUR</v>
      </c>
      <c r="E113" s="153" t="s">
        <v>517</v>
      </c>
      <c r="F113" s="154">
        <f>_xll.BDP(C113,$F$12)</f>
        <v>20.86</v>
      </c>
      <c r="G113" s="154">
        <f>_xll.BDP(C113,$G$12)</f>
        <v>20.46</v>
      </c>
      <c r="H113" s="155">
        <f t="shared" si="62"/>
        <v>-0.39999999999999858</v>
      </c>
      <c r="I113" s="156">
        <f t="shared" si="63"/>
        <v>-1.9175455417066087</v>
      </c>
      <c r="J113" s="157">
        <v>0</v>
      </c>
      <c r="K113" s="153" t="str">
        <f>CONCATENATE(D872,D113, " Curncy")</f>
        <v>EUREUR Curncy</v>
      </c>
      <c r="L113" s="153">
        <f>IF(D113 = D872,1,_xll.BDP(K113,$L$12))</f>
        <v>1</v>
      </c>
      <c r="M113" s="356">
        <f>IF(D113 = D872,1,_xll.BDP(K113,$M$12)*L113)</f>
        <v>1</v>
      </c>
      <c r="N113" s="158">
        <f t="shared" si="64"/>
        <v>0</v>
      </c>
      <c r="O113" s="366">
        <f>N113 / Y872</f>
        <v>0</v>
      </c>
      <c r="P113" s="160">
        <f t="shared" si="65"/>
        <v>0</v>
      </c>
      <c r="Q113" s="374">
        <f>P113 / Y872*100</f>
        <v>0</v>
      </c>
      <c r="R113" s="161">
        <f t="shared" si="66"/>
        <v>0</v>
      </c>
      <c r="S113" s="374">
        <f t="shared" si="67"/>
        <v>0</v>
      </c>
      <c r="T113" s="153">
        <f t="shared" si="68"/>
        <v>1</v>
      </c>
      <c r="U113" s="153">
        <v>0</v>
      </c>
      <c r="V113" s="153">
        <v>1</v>
      </c>
      <c r="W113" s="159">
        <f t="shared" si="69"/>
        <v>0</v>
      </c>
      <c r="X113" s="159">
        <f t="shared" si="70"/>
        <v>0</v>
      </c>
      <c r="Y113" s="70"/>
      <c r="Z113" s="163">
        <f>_xll.BDH(C113,$Z$12,$D$1,$D$1)</f>
        <v>19.690000000000001</v>
      </c>
      <c r="AA113" s="163">
        <f t="shared" si="71"/>
        <v>1.1699999999999982</v>
      </c>
      <c r="AB113" s="164">
        <f t="shared" si="72"/>
        <v>5.9421025901472735</v>
      </c>
      <c r="AC113" s="165">
        <v>0</v>
      </c>
      <c r="AD113" s="166">
        <f>IF(D113 = D872,1,_xll.BDP(K113,$AD$12)*L113)</f>
        <v>1</v>
      </c>
      <c r="AE113" s="387">
        <f>AA113*AC113*T113/AD113 / AF872</f>
        <v>0</v>
      </c>
      <c r="AF113" s="73"/>
      <c r="AG113" s="69"/>
      <c r="AH113" s="61"/>
    </row>
    <row r="114" spans="2:34" x14ac:dyDescent="0.2">
      <c r="B114" s="153">
        <v>2608</v>
      </c>
      <c r="C114" s="153" t="s">
        <v>480</v>
      </c>
      <c r="D114" s="153" t="str">
        <f>_xll.BDP(C114,$D$12)</f>
        <v>EUR</v>
      </c>
      <c r="E114" s="153" t="s">
        <v>518</v>
      </c>
      <c r="F114" s="154">
        <f>_xll.BDP(C114,$F$12)</f>
        <v>70.8</v>
      </c>
      <c r="G114" s="154">
        <f>_xll.BDP(C114,$G$12)</f>
        <v>71.3</v>
      </c>
      <c r="H114" s="155">
        <f t="shared" si="62"/>
        <v>0.5</v>
      </c>
      <c r="I114" s="156">
        <f t="shared" si="63"/>
        <v>0.70621468926553677</v>
      </c>
      <c r="J114" s="157">
        <v>0</v>
      </c>
      <c r="K114" s="153" t="str">
        <f>CONCATENATE(D872,D114, " Curncy")</f>
        <v>EUREUR Curncy</v>
      </c>
      <c r="L114" s="153">
        <f>IF(D114 = D872,1,_xll.BDP(K114,$L$12))</f>
        <v>1</v>
      </c>
      <c r="M114" s="356">
        <f>IF(D114 = D872,1,_xll.BDP(K114,$M$12)*L114)</f>
        <v>1</v>
      </c>
      <c r="N114" s="158">
        <f t="shared" si="64"/>
        <v>0</v>
      </c>
      <c r="O114" s="366">
        <f>N114 / Y872</f>
        <v>0</v>
      </c>
      <c r="P114" s="160">
        <f t="shared" si="65"/>
        <v>0</v>
      </c>
      <c r="Q114" s="374">
        <f>P114 / Y872*100</f>
        <v>0</v>
      </c>
      <c r="R114" s="161">
        <f t="shared" si="66"/>
        <v>0</v>
      </c>
      <c r="S114" s="374">
        <f t="shared" si="67"/>
        <v>0</v>
      </c>
      <c r="T114" s="153">
        <f t="shared" si="68"/>
        <v>1</v>
      </c>
      <c r="U114" s="153">
        <v>0</v>
      </c>
      <c r="V114" s="153">
        <v>1</v>
      </c>
      <c r="W114" s="159">
        <f t="shared" si="69"/>
        <v>0</v>
      </c>
      <c r="X114" s="159">
        <f t="shared" si="70"/>
        <v>0</v>
      </c>
      <c r="Y114" s="70"/>
      <c r="Z114" s="163">
        <f>_xll.BDH(C114,$Z$12,$D$1,$D$1)</f>
        <v>71.66</v>
      </c>
      <c r="AA114" s="163">
        <f t="shared" si="71"/>
        <v>-0.85999999999999943</v>
      </c>
      <c r="AB114" s="164">
        <f t="shared" si="72"/>
        <v>-1.2001116382919335</v>
      </c>
      <c r="AC114" s="165">
        <v>0</v>
      </c>
      <c r="AD114" s="166">
        <f>IF(D114 = D872,1,_xll.BDP(K114,$AD$12)*L114)</f>
        <v>1</v>
      </c>
      <c r="AE114" s="387">
        <f>AA114*AC114*T114/AD114 / AF872</f>
        <v>0</v>
      </c>
      <c r="AF114" s="73"/>
      <c r="AG114" s="69"/>
      <c r="AH114" s="61"/>
    </row>
    <row r="115" spans="2:34" x14ac:dyDescent="0.2">
      <c r="B115" s="153">
        <v>2183</v>
      </c>
      <c r="C115" s="153" t="s">
        <v>481</v>
      </c>
      <c r="D115" s="153" t="str">
        <f>_xll.BDP(C115,$D$12)</f>
        <v>EUR</v>
      </c>
      <c r="E115" s="153" t="s">
        <v>519</v>
      </c>
      <c r="F115" s="154">
        <f>_xll.BDP(C115,$F$12)</f>
        <v>295.89999999999998</v>
      </c>
      <c r="G115" s="154">
        <f>_xll.BDP(C115,$G$12)</f>
        <v>303.7</v>
      </c>
      <c r="H115" s="155">
        <f t="shared" si="62"/>
        <v>7.8000000000000114</v>
      </c>
      <c r="I115" s="156">
        <f t="shared" si="63"/>
        <v>2.636025684352826</v>
      </c>
      <c r="J115" s="157">
        <v>0</v>
      </c>
      <c r="K115" s="153" t="str">
        <f>CONCATENATE(D872,D115, " Curncy")</f>
        <v>EUREUR Curncy</v>
      </c>
      <c r="L115" s="153">
        <f>IF(D115 = D872,1,_xll.BDP(K115,$L$12))</f>
        <v>1</v>
      </c>
      <c r="M115" s="356">
        <f>IF(D115 = D872,1,_xll.BDP(K115,$M$12)*L115)</f>
        <v>1</v>
      </c>
      <c r="N115" s="158">
        <f t="shared" si="64"/>
        <v>0</v>
      </c>
      <c r="O115" s="366">
        <f>N115 / Y872</f>
        <v>0</v>
      </c>
      <c r="P115" s="160">
        <f t="shared" si="65"/>
        <v>0</v>
      </c>
      <c r="Q115" s="374">
        <f>P115 / Y872*100</f>
        <v>0</v>
      </c>
      <c r="R115" s="161">
        <f t="shared" si="66"/>
        <v>0</v>
      </c>
      <c r="S115" s="374">
        <f t="shared" si="67"/>
        <v>0</v>
      </c>
      <c r="T115" s="153">
        <f t="shared" si="68"/>
        <v>1</v>
      </c>
      <c r="U115" s="153">
        <v>0</v>
      </c>
      <c r="V115" s="153">
        <v>1</v>
      </c>
      <c r="W115" s="159">
        <f t="shared" si="69"/>
        <v>0</v>
      </c>
      <c r="X115" s="159">
        <f t="shared" si="70"/>
        <v>0</v>
      </c>
      <c r="Y115" s="70"/>
      <c r="Z115" s="163">
        <f>_xll.BDH(C115,$Z$12,$D$1,$D$1)</f>
        <v>306.3</v>
      </c>
      <c r="AA115" s="163">
        <f t="shared" si="71"/>
        <v>-10.400000000000034</v>
      </c>
      <c r="AB115" s="164">
        <f t="shared" si="72"/>
        <v>-3.395364022200468</v>
      </c>
      <c r="AC115" s="165">
        <v>0</v>
      </c>
      <c r="AD115" s="166">
        <f>IF(D115 = D872,1,_xll.BDP(K115,$AD$12)*L115)</f>
        <v>1</v>
      </c>
      <c r="AE115" s="387">
        <f>AA115*AC115*T115/AD115 / AF872</f>
        <v>0</v>
      </c>
      <c r="AF115" s="73"/>
      <c r="AG115" s="69"/>
      <c r="AH115" s="61"/>
    </row>
    <row r="116" spans="2:34" x14ac:dyDescent="0.2">
      <c r="B116" s="153">
        <v>2291</v>
      </c>
      <c r="C116" s="153" t="s">
        <v>478</v>
      </c>
      <c r="D116" s="153" t="str">
        <f>_xll.BDP(C116,$D$12)</f>
        <v>EUR</v>
      </c>
      <c r="E116" s="153" t="s">
        <v>516</v>
      </c>
      <c r="F116" s="154">
        <f>_xll.BDP(C116,$F$12)</f>
        <v>494.85</v>
      </c>
      <c r="G116" s="154">
        <f>_xll.BDP(C116,$G$12)</f>
        <v>496.3</v>
      </c>
      <c r="H116" s="155">
        <f t="shared" ref="H116:H144" si="73">IF(OR(OR(G116="#N/A N/A",G116="#N/A Real Time"),OR(F116="#N/A N/A",F116="#N/A Real Time")),0,  G116 - F116)</f>
        <v>1.4499999999999886</v>
      </c>
      <c r="I116" s="156">
        <f t="shared" ref="I116:I144" si="74">IF(OR(F116=0,F116="#N/A N/A"),0,H116 / F116*100)</f>
        <v>0.29301808628877207</v>
      </c>
      <c r="J116" s="157">
        <v>0</v>
      </c>
      <c r="K116" s="153" t="str">
        <f>CONCATENATE(D872,D116, " Curncy")</f>
        <v>EUREUR Curncy</v>
      </c>
      <c r="L116" s="153">
        <f>IF(D116 = D872,1,_xll.BDP(K116,$L$12))</f>
        <v>1</v>
      </c>
      <c r="M116" s="356">
        <f>IF(D116 = D872,1,_xll.BDP(K116,$M$12)*L116)</f>
        <v>1</v>
      </c>
      <c r="N116" s="158">
        <f t="shared" ref="N116:N144" si="75">H116*J116*T116/M116</f>
        <v>0</v>
      </c>
      <c r="O116" s="366">
        <f>N116 / Y872</f>
        <v>0</v>
      </c>
      <c r="P116" s="160">
        <f t="shared" ref="P116:P144" si="76">IF(OR(OR(J116=0,G116 = "#N/A N/A"),G116="#N/A Real Time"),0,G116*J116*T116/M116)</f>
        <v>0</v>
      </c>
      <c r="Q116" s="374">
        <f>P116 / Y872*100</f>
        <v>0</v>
      </c>
      <c r="R116" s="161">
        <f t="shared" ref="R116:R144" si="77">IF(Q116&lt;0,Q116,0)</f>
        <v>0</v>
      </c>
      <c r="S116" s="374">
        <f t="shared" ref="S116:S144" si="78">IF(Q116&gt;0,Q116,0)</f>
        <v>0</v>
      </c>
      <c r="T116" s="153">
        <f t="shared" ref="T116:T144" si="79">IF(EXACT(D116,UPPER(D116)),1,0.01)/V116</f>
        <v>1</v>
      </c>
      <c r="U116" s="153">
        <v>0</v>
      </c>
      <c r="V116" s="153">
        <v>1</v>
      </c>
      <c r="W116" s="159">
        <f t="shared" ref="W116:W144" si="80">IF(AND(Q116&lt;0,O116&gt;0),O116,0)</f>
        <v>0</v>
      </c>
      <c r="X116" s="159">
        <f t="shared" ref="X116:X144" si="81">IF(AND(Q116&gt;0,O116&gt;0),O116,0)</f>
        <v>0</v>
      </c>
      <c r="Y116" s="70"/>
      <c r="Z116" s="163">
        <f>_xll.BDH(C116,$Z$12,$D$1,$D$1)</f>
        <v>492.5</v>
      </c>
      <c r="AA116" s="163">
        <f t="shared" ref="AA116:AA144" si="82">IF(OR(OR(F116="#N/A N/A",F116="#N/A Real Time"),OR(Z116="#N/A N/A",Z116="#N/A Real Time")),0,  F116 - Z116)</f>
        <v>2.3500000000000227</v>
      </c>
      <c r="AB116" s="164">
        <f t="shared" ref="AB116:AB144" si="83">IF(OR(Z116=0,Z116="#N/A N/A"),0,AA116 / Z116*100)</f>
        <v>0.47715736040609597</v>
      </c>
      <c r="AC116" s="165">
        <v>0</v>
      </c>
      <c r="AD116" s="166">
        <f>IF(D116 = D872,1,_xll.BDP(K116,$AD$12)*L116)</f>
        <v>1</v>
      </c>
      <c r="AE116" s="387">
        <f>AA116*AC116*T116/AD116 / AF872</f>
        <v>0</v>
      </c>
      <c r="AF116" s="73"/>
      <c r="AG116" s="69"/>
      <c r="AH116" s="61"/>
    </row>
    <row r="117" spans="2:34" x14ac:dyDescent="0.2">
      <c r="B117" s="153">
        <v>2206</v>
      </c>
      <c r="C117" s="153" t="s">
        <v>483</v>
      </c>
      <c r="D117" s="153" t="str">
        <f>_xll.BDP(C117,$D$12)</f>
        <v>EUR</v>
      </c>
      <c r="E117" s="153" t="s">
        <v>521</v>
      </c>
      <c r="F117" s="154">
        <f>_xll.BDP(C117,$F$12)</f>
        <v>2.7029999999999998</v>
      </c>
      <c r="G117" s="154">
        <f>_xll.BDP(C117,$G$12)</f>
        <v>2.6349999999999998</v>
      </c>
      <c r="H117" s="155">
        <f t="shared" si="73"/>
        <v>-6.800000000000006E-2</v>
      </c>
      <c r="I117" s="156">
        <f t="shared" si="74"/>
        <v>-2.5157232704402537</v>
      </c>
      <c r="J117" s="157">
        <v>0</v>
      </c>
      <c r="K117" s="153" t="str">
        <f>CONCATENATE(D872,D117, " Curncy")</f>
        <v>EUREUR Curncy</v>
      </c>
      <c r="L117" s="153">
        <f>IF(D117 = D872,1,_xll.BDP(K117,$L$12))</f>
        <v>1</v>
      </c>
      <c r="M117" s="356">
        <f>IF(D117 = D872,1,_xll.BDP(K117,$M$12)*L117)</f>
        <v>1</v>
      </c>
      <c r="N117" s="158">
        <f t="shared" si="75"/>
        <v>0</v>
      </c>
      <c r="O117" s="366">
        <f>N117 / Y872</f>
        <v>0</v>
      </c>
      <c r="P117" s="160">
        <f t="shared" si="76"/>
        <v>0</v>
      </c>
      <c r="Q117" s="374">
        <f>P117 / Y872*100</f>
        <v>0</v>
      </c>
      <c r="R117" s="161">
        <f t="shared" si="77"/>
        <v>0</v>
      </c>
      <c r="S117" s="374">
        <f t="shared" si="78"/>
        <v>0</v>
      </c>
      <c r="T117" s="153">
        <f t="shared" si="79"/>
        <v>1</v>
      </c>
      <c r="U117" s="153">
        <v>0</v>
      </c>
      <c r="V117" s="153">
        <v>1</v>
      </c>
      <c r="W117" s="159">
        <f t="shared" si="80"/>
        <v>0</v>
      </c>
      <c r="X117" s="159">
        <f t="shared" si="81"/>
        <v>0</v>
      </c>
      <c r="Y117" s="70"/>
      <c r="Z117" s="163">
        <f>_xll.BDH(C117,$Z$12,$D$1,$D$1)</f>
        <v>2.5670000000000002</v>
      </c>
      <c r="AA117" s="163">
        <f t="shared" si="82"/>
        <v>0.13599999999999968</v>
      </c>
      <c r="AB117" s="164">
        <f t="shared" si="83"/>
        <v>5.2980132450330997</v>
      </c>
      <c r="AC117" s="165">
        <v>0</v>
      </c>
      <c r="AD117" s="166">
        <f>IF(D117 = D872,1,_xll.BDP(K117,$AD$12)*L117)</f>
        <v>1</v>
      </c>
      <c r="AE117" s="387">
        <f>AA117*AC117*T117/AD117 / AF872</f>
        <v>0</v>
      </c>
      <c r="AF117" s="73"/>
      <c r="AG117" s="69"/>
      <c r="AH117" s="61"/>
    </row>
    <row r="118" spans="2:34" x14ac:dyDescent="0.2">
      <c r="B118" s="153">
        <v>719</v>
      </c>
      <c r="C118" s="153" t="s">
        <v>174</v>
      </c>
      <c r="D118" s="153" t="str">
        <f>_xll.BDP(C118,$D$12)</f>
        <v>EUR</v>
      </c>
      <c r="E118" s="153" t="s">
        <v>329</v>
      </c>
      <c r="F118" s="154">
        <f>_xll.BDP(C118,$F$12)</f>
        <v>10.32</v>
      </c>
      <c r="G118" s="154">
        <f>_xll.BDP(C118,$G$12)</f>
        <v>10.43</v>
      </c>
      <c r="H118" s="155">
        <f t="shared" si="73"/>
        <v>0.10999999999999943</v>
      </c>
      <c r="I118" s="156">
        <f t="shared" si="74"/>
        <v>1.0658914728682114</v>
      </c>
      <c r="J118" s="157">
        <v>0</v>
      </c>
      <c r="K118" s="153" t="str">
        <f>CONCATENATE(D872,D118, " Curncy")</f>
        <v>EUREUR Curncy</v>
      </c>
      <c r="L118" s="153">
        <f>IF(D118 = D872,1,_xll.BDP(K118,$L$12))</f>
        <v>1</v>
      </c>
      <c r="M118" s="356">
        <f>IF(D118 = D872,1,_xll.BDP(K118,$M$12)*L118)</f>
        <v>1</v>
      </c>
      <c r="N118" s="158">
        <f t="shared" si="75"/>
        <v>0</v>
      </c>
      <c r="O118" s="366">
        <f>N118 / Y872</f>
        <v>0</v>
      </c>
      <c r="P118" s="160">
        <f t="shared" si="76"/>
        <v>0</v>
      </c>
      <c r="Q118" s="374">
        <f>P118 / Y872*100</f>
        <v>0</v>
      </c>
      <c r="R118" s="161">
        <f t="shared" si="77"/>
        <v>0</v>
      </c>
      <c r="S118" s="374">
        <f t="shared" si="78"/>
        <v>0</v>
      </c>
      <c r="T118" s="153">
        <f t="shared" si="79"/>
        <v>1</v>
      </c>
      <c r="U118" s="153">
        <v>0</v>
      </c>
      <c r="V118" s="153">
        <v>1</v>
      </c>
      <c r="W118" s="159">
        <f t="shared" si="80"/>
        <v>0</v>
      </c>
      <c r="X118" s="159">
        <f t="shared" si="81"/>
        <v>0</v>
      </c>
      <c r="Y118" s="70"/>
      <c r="Z118" s="163">
        <f>_xll.BDH(C118,$Z$12,$D$1,$D$1)</f>
        <v>10.28</v>
      </c>
      <c r="AA118" s="163">
        <f t="shared" si="82"/>
        <v>4.0000000000000924E-2</v>
      </c>
      <c r="AB118" s="164">
        <f t="shared" si="83"/>
        <v>0.38910505836576781</v>
      </c>
      <c r="AC118" s="165">
        <v>0</v>
      </c>
      <c r="AD118" s="166">
        <f>IF(D118 = D872,1,_xll.BDP(K118,$AD$12)*L118)</f>
        <v>1</v>
      </c>
      <c r="AE118" s="387">
        <f>AA118*AC118*T118/AD118 / AF872</f>
        <v>0</v>
      </c>
      <c r="AF118" s="73"/>
      <c r="AG118" s="69"/>
      <c r="AH118" s="61"/>
    </row>
    <row r="119" spans="2:34" x14ac:dyDescent="0.2">
      <c r="B119" s="153">
        <v>2397</v>
      </c>
      <c r="C119" s="153" t="s">
        <v>484</v>
      </c>
      <c r="D119" s="153" t="str">
        <f>_xll.BDP(C119,$D$12)</f>
        <v>EUR</v>
      </c>
      <c r="E119" s="153" t="s">
        <v>522</v>
      </c>
      <c r="F119" s="154">
        <f>_xll.BDP(C119,$F$12)</f>
        <v>155</v>
      </c>
      <c r="G119" s="154">
        <f>_xll.BDP(C119,$G$12)</f>
        <v>155.80000000000001</v>
      </c>
      <c r="H119" s="155">
        <f t="shared" si="73"/>
        <v>0.80000000000001137</v>
      </c>
      <c r="I119" s="156">
        <f t="shared" si="74"/>
        <v>0.51612903225807194</v>
      </c>
      <c r="J119" s="157">
        <v>0</v>
      </c>
      <c r="K119" s="153" t="str">
        <f>CONCATENATE(D872,D119, " Curncy")</f>
        <v>EUREUR Curncy</v>
      </c>
      <c r="L119" s="153">
        <f>IF(D119 = D872,1,_xll.BDP(K119,$L$12))</f>
        <v>1</v>
      </c>
      <c r="M119" s="356">
        <f>IF(D119 = D872,1,_xll.BDP(K119,$M$12)*L119)</f>
        <v>1</v>
      </c>
      <c r="N119" s="158">
        <f t="shared" si="75"/>
        <v>0</v>
      </c>
      <c r="O119" s="366">
        <f>N119 / Y872</f>
        <v>0</v>
      </c>
      <c r="P119" s="160">
        <f t="shared" si="76"/>
        <v>0</v>
      </c>
      <c r="Q119" s="374">
        <f>P119 / Y872*100</f>
        <v>0</v>
      </c>
      <c r="R119" s="161">
        <f t="shared" si="77"/>
        <v>0</v>
      </c>
      <c r="S119" s="374">
        <f t="shared" si="78"/>
        <v>0</v>
      </c>
      <c r="T119" s="153">
        <f t="shared" si="79"/>
        <v>1</v>
      </c>
      <c r="U119" s="153">
        <v>0</v>
      </c>
      <c r="V119" s="153">
        <v>1</v>
      </c>
      <c r="W119" s="159">
        <f t="shared" si="80"/>
        <v>0</v>
      </c>
      <c r="X119" s="159">
        <f t="shared" si="81"/>
        <v>0</v>
      </c>
      <c r="Y119" s="70"/>
      <c r="Z119" s="163">
        <f>_xll.BDH(C119,$Z$12,$D$1,$D$1)</f>
        <v>156</v>
      </c>
      <c r="AA119" s="163">
        <f t="shared" si="82"/>
        <v>-1</v>
      </c>
      <c r="AB119" s="164">
        <f t="shared" si="83"/>
        <v>-0.64102564102564097</v>
      </c>
      <c r="AC119" s="165">
        <v>0</v>
      </c>
      <c r="AD119" s="166">
        <f>IF(D119 = D872,1,_xll.BDP(K119,$AD$12)*L119)</f>
        <v>1</v>
      </c>
      <c r="AE119" s="387">
        <f>AA119*AC119*T119/AD119 / AF872</f>
        <v>0</v>
      </c>
      <c r="AF119" s="73"/>
      <c r="AG119" s="69"/>
      <c r="AH119" s="61"/>
    </row>
    <row r="120" spans="2:34" x14ac:dyDescent="0.2">
      <c r="B120" s="153">
        <v>1253</v>
      </c>
      <c r="C120" s="153" t="s">
        <v>485</v>
      </c>
      <c r="D120" s="153" t="str">
        <f>_xll.BDP(C120,$D$12)</f>
        <v>EUR</v>
      </c>
      <c r="E120" s="153" t="s">
        <v>523</v>
      </c>
      <c r="F120" s="154">
        <f>_xll.BDP(C120,$F$12)</f>
        <v>19.785</v>
      </c>
      <c r="G120" s="154">
        <f>_xll.BDP(C120,$G$12)</f>
        <v>19.68</v>
      </c>
      <c r="H120" s="155">
        <f t="shared" si="73"/>
        <v>-0.10500000000000043</v>
      </c>
      <c r="I120" s="156">
        <f t="shared" si="74"/>
        <v>-0.53070507960576407</v>
      </c>
      <c r="J120" s="157">
        <v>0</v>
      </c>
      <c r="K120" s="153" t="str">
        <f>CONCATENATE(D872,D120, " Curncy")</f>
        <v>EUREUR Curncy</v>
      </c>
      <c r="L120" s="153">
        <f>IF(D120 = D872,1,_xll.BDP(K120,$L$12))</f>
        <v>1</v>
      </c>
      <c r="M120" s="356">
        <f>IF(D120 = D872,1,_xll.BDP(K120,$M$12)*L120)</f>
        <v>1</v>
      </c>
      <c r="N120" s="158">
        <f t="shared" si="75"/>
        <v>0</v>
      </c>
      <c r="O120" s="366">
        <f>N120 / Y872</f>
        <v>0</v>
      </c>
      <c r="P120" s="160">
        <f t="shared" si="76"/>
        <v>0</v>
      </c>
      <c r="Q120" s="374">
        <f>P120 / Y872*100</f>
        <v>0</v>
      </c>
      <c r="R120" s="161">
        <f t="shared" si="77"/>
        <v>0</v>
      </c>
      <c r="S120" s="374">
        <f t="shared" si="78"/>
        <v>0</v>
      </c>
      <c r="T120" s="153">
        <f t="shared" si="79"/>
        <v>1</v>
      </c>
      <c r="U120" s="153">
        <v>0</v>
      </c>
      <c r="V120" s="153">
        <v>1</v>
      </c>
      <c r="W120" s="159">
        <f t="shared" si="80"/>
        <v>0</v>
      </c>
      <c r="X120" s="159">
        <f t="shared" si="81"/>
        <v>0</v>
      </c>
      <c r="Y120" s="70"/>
      <c r="Z120" s="163">
        <f>_xll.BDH(C120,$Z$12,$D$1,$D$1)</f>
        <v>19.285</v>
      </c>
      <c r="AA120" s="163">
        <f t="shared" si="82"/>
        <v>0.5</v>
      </c>
      <c r="AB120" s="164">
        <f t="shared" si="83"/>
        <v>2.5926886180969664</v>
      </c>
      <c r="AC120" s="165">
        <v>0</v>
      </c>
      <c r="AD120" s="166">
        <f>IF(D120 = D872,1,_xll.BDP(K120,$AD$12)*L120)</f>
        <v>1</v>
      </c>
      <c r="AE120" s="387">
        <f>AA120*AC120*T120/AD120 / AF872</f>
        <v>0</v>
      </c>
      <c r="AF120" s="73"/>
      <c r="AG120" s="69"/>
      <c r="AH120" s="61"/>
    </row>
    <row r="121" spans="2:34" x14ac:dyDescent="0.2">
      <c r="B121" s="153">
        <v>7168</v>
      </c>
      <c r="C121" s="153" t="s">
        <v>173</v>
      </c>
      <c r="D121" s="153" t="str">
        <f>_xll.BDP(C121,$D$12)</f>
        <v>EUR</v>
      </c>
      <c r="E121" s="153" t="s">
        <v>328</v>
      </c>
      <c r="F121" s="154">
        <f>_xll.BDP(C121,$F$12)</f>
        <v>149</v>
      </c>
      <c r="G121" s="154">
        <f>_xll.BDP(C121,$G$12)</f>
        <v>151.19999999999999</v>
      </c>
      <c r="H121" s="155">
        <f t="shared" si="73"/>
        <v>2.1999999999999886</v>
      </c>
      <c r="I121" s="156">
        <f t="shared" si="74"/>
        <v>1.4765100671140863</v>
      </c>
      <c r="J121" s="157">
        <v>0</v>
      </c>
      <c r="K121" s="153" t="str">
        <f>CONCATENATE(D872,D121, " Curncy")</f>
        <v>EUREUR Curncy</v>
      </c>
      <c r="L121" s="153">
        <f>IF(D121 = D872,1,_xll.BDP(K121,$L$12))</f>
        <v>1</v>
      </c>
      <c r="M121" s="356">
        <f>IF(D121 = D872,1,_xll.BDP(K121,$M$12)*L121)</f>
        <v>1</v>
      </c>
      <c r="N121" s="158">
        <f t="shared" si="75"/>
        <v>0</v>
      </c>
      <c r="O121" s="366">
        <f>N121 / Y872</f>
        <v>0</v>
      </c>
      <c r="P121" s="160">
        <f t="shared" si="76"/>
        <v>0</v>
      </c>
      <c r="Q121" s="374">
        <f>P121 / Y872*100</f>
        <v>0</v>
      </c>
      <c r="R121" s="161">
        <f t="shared" si="77"/>
        <v>0</v>
      </c>
      <c r="S121" s="374">
        <f t="shared" si="78"/>
        <v>0</v>
      </c>
      <c r="T121" s="153">
        <f t="shared" si="79"/>
        <v>1</v>
      </c>
      <c r="U121" s="153">
        <v>0</v>
      </c>
      <c r="V121" s="153">
        <v>1</v>
      </c>
      <c r="W121" s="159">
        <f t="shared" si="80"/>
        <v>0</v>
      </c>
      <c r="X121" s="159">
        <f t="shared" si="81"/>
        <v>0</v>
      </c>
      <c r="Y121" s="70"/>
      <c r="Z121" s="163">
        <f>_xll.BDH(C121,$Z$12,$D$1,$D$1)</f>
        <v>152</v>
      </c>
      <c r="AA121" s="163">
        <f t="shared" si="82"/>
        <v>-3</v>
      </c>
      <c r="AB121" s="164">
        <f t="shared" si="83"/>
        <v>-1.9736842105263157</v>
      </c>
      <c r="AC121" s="165">
        <v>0</v>
      </c>
      <c r="AD121" s="166">
        <f>IF(D121 = D872,1,_xll.BDP(K121,$AD$12)*L121)</f>
        <v>1</v>
      </c>
      <c r="AE121" s="387">
        <f>AA121*AC121*T121/AD121 / AF872</f>
        <v>0</v>
      </c>
      <c r="AF121" s="73"/>
      <c r="AG121" s="69"/>
      <c r="AH121" s="61"/>
    </row>
    <row r="122" spans="2:34" x14ac:dyDescent="0.2">
      <c r="B122" s="153">
        <v>348</v>
      </c>
      <c r="C122" s="153" t="s">
        <v>486</v>
      </c>
      <c r="D122" s="153" t="str">
        <f>_xll.BDP(C122,$D$12)</f>
        <v>EUR</v>
      </c>
      <c r="E122" s="153" t="s">
        <v>524</v>
      </c>
      <c r="F122" s="154">
        <f>_xll.BDP(C122,$F$12)</f>
        <v>34.380000000000003</v>
      </c>
      <c r="G122" s="154">
        <f>_xll.BDP(C122,$G$12)</f>
        <v>33.619999999999997</v>
      </c>
      <c r="H122" s="155">
        <f t="shared" si="73"/>
        <v>-0.76000000000000512</v>
      </c>
      <c r="I122" s="156">
        <f t="shared" si="74"/>
        <v>-2.2105875509017014</v>
      </c>
      <c r="J122" s="157">
        <v>0</v>
      </c>
      <c r="K122" s="153" t="str">
        <f>CONCATENATE(D872,D122, " Curncy")</f>
        <v>EUREUR Curncy</v>
      </c>
      <c r="L122" s="153">
        <f>IF(D122 = D872,1,_xll.BDP(K122,$L$12))</f>
        <v>1</v>
      </c>
      <c r="M122" s="356">
        <f>IF(D122 = D872,1,_xll.BDP(K122,$M$12)*L122)</f>
        <v>1</v>
      </c>
      <c r="N122" s="158">
        <f t="shared" si="75"/>
        <v>0</v>
      </c>
      <c r="O122" s="366">
        <f>N122 / Y872</f>
        <v>0</v>
      </c>
      <c r="P122" s="160">
        <f t="shared" si="76"/>
        <v>0</v>
      </c>
      <c r="Q122" s="374">
        <f>P122 / Y872*100</f>
        <v>0</v>
      </c>
      <c r="R122" s="161">
        <f t="shared" si="77"/>
        <v>0</v>
      </c>
      <c r="S122" s="374">
        <f t="shared" si="78"/>
        <v>0</v>
      </c>
      <c r="T122" s="153">
        <f t="shared" si="79"/>
        <v>1</v>
      </c>
      <c r="U122" s="153">
        <v>0</v>
      </c>
      <c r="V122" s="153">
        <v>1</v>
      </c>
      <c r="W122" s="159">
        <f t="shared" si="80"/>
        <v>0</v>
      </c>
      <c r="X122" s="159">
        <f t="shared" si="81"/>
        <v>0</v>
      </c>
      <c r="Y122" s="70"/>
      <c r="Z122" s="163">
        <f>_xll.BDH(C122,$Z$12,$D$1,$D$1)</f>
        <v>32.17</v>
      </c>
      <c r="AA122" s="163">
        <f t="shared" si="82"/>
        <v>2.2100000000000009</v>
      </c>
      <c r="AB122" s="164">
        <f t="shared" si="83"/>
        <v>6.869754429592791</v>
      </c>
      <c r="AC122" s="165">
        <v>0</v>
      </c>
      <c r="AD122" s="166">
        <f>IF(D122 = D872,1,_xll.BDP(K122,$AD$12)*L122)</f>
        <v>1</v>
      </c>
      <c r="AE122" s="387">
        <f>AA122*AC122*T122/AD122 / AF872</f>
        <v>0</v>
      </c>
      <c r="AF122" s="73"/>
      <c r="AG122" s="69"/>
      <c r="AH122" s="61"/>
    </row>
    <row r="123" spans="2:34" x14ac:dyDescent="0.2">
      <c r="B123" s="153">
        <v>2548</v>
      </c>
      <c r="C123" s="153" t="s">
        <v>487</v>
      </c>
      <c r="D123" s="153" t="str">
        <f>_xll.BDP(C123,$D$12)</f>
        <v>EUR</v>
      </c>
      <c r="E123" s="153" t="s">
        <v>525</v>
      </c>
      <c r="F123" s="154">
        <f>_xll.BDP(C123,$F$12)</f>
        <v>11.39</v>
      </c>
      <c r="G123" s="154">
        <f>_xll.BDP(C123,$G$12)</f>
        <v>11.2</v>
      </c>
      <c r="H123" s="155">
        <f t="shared" si="73"/>
        <v>-0.19000000000000128</v>
      </c>
      <c r="I123" s="156">
        <f t="shared" si="74"/>
        <v>-1.6681299385425925</v>
      </c>
      <c r="J123" s="157">
        <v>0</v>
      </c>
      <c r="K123" s="153" t="str">
        <f>CONCATENATE(D872,D123, " Curncy")</f>
        <v>EUREUR Curncy</v>
      </c>
      <c r="L123" s="153">
        <f>IF(D123 = D872,1,_xll.BDP(K123,$L$12))</f>
        <v>1</v>
      </c>
      <c r="M123" s="356">
        <f>IF(D123 = D872,1,_xll.BDP(K123,$M$12)*L123)</f>
        <v>1</v>
      </c>
      <c r="N123" s="158">
        <f t="shared" si="75"/>
        <v>0</v>
      </c>
      <c r="O123" s="366">
        <f>N123 / Y872</f>
        <v>0</v>
      </c>
      <c r="P123" s="160">
        <f t="shared" si="76"/>
        <v>0</v>
      </c>
      <c r="Q123" s="374">
        <f>P123 / Y872*100</f>
        <v>0</v>
      </c>
      <c r="R123" s="161">
        <f t="shared" si="77"/>
        <v>0</v>
      </c>
      <c r="S123" s="374">
        <f t="shared" si="78"/>
        <v>0</v>
      </c>
      <c r="T123" s="153">
        <f t="shared" si="79"/>
        <v>1</v>
      </c>
      <c r="U123" s="153">
        <v>0</v>
      </c>
      <c r="V123" s="153">
        <v>1</v>
      </c>
      <c r="W123" s="159">
        <f t="shared" si="80"/>
        <v>0</v>
      </c>
      <c r="X123" s="159">
        <f t="shared" si="81"/>
        <v>0</v>
      </c>
      <c r="Y123" s="70"/>
      <c r="Z123" s="163">
        <f>_xll.BDH(C123,$Z$12,$D$1,$D$1)</f>
        <v>10.89</v>
      </c>
      <c r="AA123" s="163">
        <f t="shared" si="82"/>
        <v>0.5</v>
      </c>
      <c r="AB123" s="164">
        <f t="shared" si="83"/>
        <v>4.5913682277318637</v>
      </c>
      <c r="AC123" s="165">
        <v>0</v>
      </c>
      <c r="AD123" s="166">
        <f>IF(D123 = D872,1,_xll.BDP(K123,$AD$12)*L123)</f>
        <v>1</v>
      </c>
      <c r="AE123" s="387">
        <f>AA123*AC123*T123/AD123 / AF872</f>
        <v>0</v>
      </c>
      <c r="AF123" s="73"/>
      <c r="AG123" s="69"/>
      <c r="AH123" s="61"/>
    </row>
    <row r="124" spans="2:34" x14ac:dyDescent="0.2">
      <c r="B124" s="153">
        <v>3918</v>
      </c>
      <c r="C124" s="153" t="s">
        <v>489</v>
      </c>
      <c r="D124" s="153" t="str">
        <f>_xll.BDP(C124,$D$12)</f>
        <v>EUR</v>
      </c>
      <c r="E124" s="153" t="s">
        <v>527</v>
      </c>
      <c r="F124" s="154">
        <f>_xll.BDP(C124,$F$12)</f>
        <v>84.21</v>
      </c>
      <c r="G124" s="154">
        <f>_xll.BDP(C124,$G$12)</f>
        <v>84.76</v>
      </c>
      <c r="H124" s="155">
        <f t="shared" si="73"/>
        <v>0.55000000000001137</v>
      </c>
      <c r="I124" s="156">
        <f t="shared" si="74"/>
        <v>0.65312908205677644</v>
      </c>
      <c r="J124" s="157">
        <v>0</v>
      </c>
      <c r="K124" s="153" t="str">
        <f>CONCATENATE(D872,D124, " Curncy")</f>
        <v>EUREUR Curncy</v>
      </c>
      <c r="L124" s="153">
        <f>IF(D124 = D872,1,_xll.BDP(K124,$L$12))</f>
        <v>1</v>
      </c>
      <c r="M124" s="356">
        <f>IF(D124 = D872,1,_xll.BDP(K124,$M$12)*L124)</f>
        <v>1</v>
      </c>
      <c r="N124" s="158">
        <f t="shared" si="75"/>
        <v>0</v>
      </c>
      <c r="O124" s="366">
        <f>N124 / Y872</f>
        <v>0</v>
      </c>
      <c r="P124" s="160">
        <f t="shared" si="76"/>
        <v>0</v>
      </c>
      <c r="Q124" s="374">
        <f>P124 / Y872*100</f>
        <v>0</v>
      </c>
      <c r="R124" s="161">
        <f t="shared" si="77"/>
        <v>0</v>
      </c>
      <c r="S124" s="374">
        <f t="shared" si="78"/>
        <v>0</v>
      </c>
      <c r="T124" s="153">
        <f t="shared" si="79"/>
        <v>1</v>
      </c>
      <c r="U124" s="153">
        <v>0</v>
      </c>
      <c r="V124" s="153">
        <v>1</v>
      </c>
      <c r="W124" s="159">
        <f t="shared" si="80"/>
        <v>0</v>
      </c>
      <c r="X124" s="159">
        <f t="shared" si="81"/>
        <v>0</v>
      </c>
      <c r="Y124" s="70"/>
      <c r="Z124" s="163">
        <f>_xll.BDH(C124,$Z$12,$D$1,$D$1)</f>
        <v>84.09</v>
      </c>
      <c r="AA124" s="163">
        <f t="shared" si="82"/>
        <v>0.11999999999999034</v>
      </c>
      <c r="AB124" s="164">
        <f t="shared" si="83"/>
        <v>0.14270424545129068</v>
      </c>
      <c r="AC124" s="165">
        <v>0</v>
      </c>
      <c r="AD124" s="166">
        <f>IF(D124 = D872,1,_xll.BDP(K124,$AD$12)*L124)</f>
        <v>1</v>
      </c>
      <c r="AE124" s="387">
        <f>AA124*AC124*T124/AD124 / AF872</f>
        <v>0</v>
      </c>
      <c r="AF124" s="73"/>
      <c r="AG124" s="69"/>
      <c r="AH124" s="61"/>
    </row>
    <row r="125" spans="2:34" x14ac:dyDescent="0.2">
      <c r="B125" s="153">
        <v>1575</v>
      </c>
      <c r="C125" s="153" t="s">
        <v>172</v>
      </c>
      <c r="D125" s="153" t="str">
        <f>_xll.BDP(C125,$D$12)</f>
        <v>EUR</v>
      </c>
      <c r="E125" s="153" t="s">
        <v>327</v>
      </c>
      <c r="F125" s="154">
        <f>_xll.BDP(C125,$F$12)</f>
        <v>55.8</v>
      </c>
      <c r="G125" s="154">
        <f>_xll.BDP(C125,$G$12)</f>
        <v>55.8</v>
      </c>
      <c r="H125" s="155">
        <f t="shared" si="73"/>
        <v>0</v>
      </c>
      <c r="I125" s="156">
        <f t="shared" si="74"/>
        <v>0</v>
      </c>
      <c r="J125" s="157">
        <v>0</v>
      </c>
      <c r="K125" s="153" t="str">
        <f>CONCATENATE(D872,D125, " Curncy")</f>
        <v>EUREUR Curncy</v>
      </c>
      <c r="L125" s="153">
        <f>IF(D125 = D872,1,_xll.BDP(K125,$L$12))</f>
        <v>1</v>
      </c>
      <c r="M125" s="356">
        <f>IF(D125 = D872,1,_xll.BDP(K125,$M$12)*L125)</f>
        <v>1</v>
      </c>
      <c r="N125" s="158">
        <f t="shared" si="75"/>
        <v>0</v>
      </c>
      <c r="O125" s="366">
        <f>N125 / Y872</f>
        <v>0</v>
      </c>
      <c r="P125" s="160">
        <f t="shared" si="76"/>
        <v>0</v>
      </c>
      <c r="Q125" s="374">
        <f>P125 / Y872*100</f>
        <v>0</v>
      </c>
      <c r="R125" s="161">
        <f t="shared" si="77"/>
        <v>0</v>
      </c>
      <c r="S125" s="374">
        <f t="shared" si="78"/>
        <v>0</v>
      </c>
      <c r="T125" s="153">
        <f t="shared" si="79"/>
        <v>1</v>
      </c>
      <c r="U125" s="153">
        <v>0</v>
      </c>
      <c r="V125" s="153">
        <v>1</v>
      </c>
      <c r="W125" s="159">
        <f t="shared" si="80"/>
        <v>0</v>
      </c>
      <c r="X125" s="159">
        <f t="shared" si="81"/>
        <v>0</v>
      </c>
      <c r="Y125" s="70"/>
      <c r="Z125" s="163">
        <f>_xll.BDH(C125,$Z$12,$D$1,$D$1)</f>
        <v>55.8</v>
      </c>
      <c r="AA125" s="163">
        <f t="shared" si="82"/>
        <v>0</v>
      </c>
      <c r="AB125" s="164">
        <f t="shared" si="83"/>
        <v>0</v>
      </c>
      <c r="AC125" s="165">
        <v>0</v>
      </c>
      <c r="AD125" s="166">
        <f>IF(D125 = D872,1,_xll.BDP(K125,$AD$12)*L125)</f>
        <v>1</v>
      </c>
      <c r="AE125" s="387">
        <f>AA125*AC125*T125/AD125 / AF872</f>
        <v>0</v>
      </c>
      <c r="AF125" s="73"/>
      <c r="AG125" s="69"/>
      <c r="AH125" s="61"/>
    </row>
    <row r="126" spans="2:34" x14ac:dyDescent="0.2">
      <c r="B126" s="153">
        <v>1880</v>
      </c>
      <c r="C126" s="153" t="s">
        <v>490</v>
      </c>
      <c r="D126" s="153" t="str">
        <f>_xll.BDP(C126,$D$12)</f>
        <v>EUR</v>
      </c>
      <c r="E126" s="153" t="s">
        <v>528</v>
      </c>
      <c r="F126" s="154">
        <f>_xll.BDP(C126,$F$12)</f>
        <v>118.25</v>
      </c>
      <c r="G126" s="154">
        <f>_xll.BDP(C126,$G$12)</f>
        <v>118</v>
      </c>
      <c r="H126" s="155">
        <f t="shared" si="73"/>
        <v>-0.25</v>
      </c>
      <c r="I126" s="156">
        <f t="shared" si="74"/>
        <v>-0.21141649048625794</v>
      </c>
      <c r="J126" s="157">
        <v>0</v>
      </c>
      <c r="K126" s="153" t="str">
        <f>CONCATENATE(D872,D126, " Curncy")</f>
        <v>EUREUR Curncy</v>
      </c>
      <c r="L126" s="153">
        <f>IF(D126 = D872,1,_xll.BDP(K126,$L$12))</f>
        <v>1</v>
      </c>
      <c r="M126" s="356">
        <f>IF(D126 = D872,1,_xll.BDP(K126,$M$12)*L126)</f>
        <v>1</v>
      </c>
      <c r="N126" s="158">
        <f t="shared" si="75"/>
        <v>0</v>
      </c>
      <c r="O126" s="366">
        <f>N126 / Y872</f>
        <v>0</v>
      </c>
      <c r="P126" s="160">
        <f t="shared" si="76"/>
        <v>0</v>
      </c>
      <c r="Q126" s="374">
        <f>P126 / Y872*100</f>
        <v>0</v>
      </c>
      <c r="R126" s="161">
        <f t="shared" si="77"/>
        <v>0</v>
      </c>
      <c r="S126" s="374">
        <f t="shared" si="78"/>
        <v>0</v>
      </c>
      <c r="T126" s="153">
        <f t="shared" si="79"/>
        <v>1</v>
      </c>
      <c r="U126" s="153">
        <v>0</v>
      </c>
      <c r="V126" s="153">
        <v>1</v>
      </c>
      <c r="W126" s="159">
        <f t="shared" si="80"/>
        <v>0</v>
      </c>
      <c r="X126" s="159">
        <f t="shared" si="81"/>
        <v>0</v>
      </c>
      <c r="Y126" s="70"/>
      <c r="Z126" s="163">
        <f>_xll.BDH(C126,$Z$12,$D$1,$D$1)</f>
        <v>119.75</v>
      </c>
      <c r="AA126" s="163">
        <f t="shared" si="82"/>
        <v>-1.5</v>
      </c>
      <c r="AB126" s="164">
        <f t="shared" si="83"/>
        <v>-1.2526096033402923</v>
      </c>
      <c r="AC126" s="165">
        <v>0</v>
      </c>
      <c r="AD126" s="166">
        <f>IF(D126 = D872,1,_xll.BDP(K126,$AD$12)*L126)</f>
        <v>1</v>
      </c>
      <c r="AE126" s="387">
        <f>AA126*AC126*T126/AD126 / AF872</f>
        <v>0</v>
      </c>
      <c r="AF126" s="73"/>
      <c r="AG126" s="69"/>
      <c r="AH126" s="61"/>
    </row>
    <row r="127" spans="2:34" x14ac:dyDescent="0.2">
      <c r="B127" s="153">
        <v>1416</v>
      </c>
      <c r="C127" s="153" t="s">
        <v>491</v>
      </c>
      <c r="D127" s="153" t="str">
        <f>_xll.BDP(C127,$D$12)</f>
        <v>EUR</v>
      </c>
      <c r="E127" s="153" t="s">
        <v>529</v>
      </c>
      <c r="F127" s="154">
        <f>_xll.BDP(C127,$F$12)</f>
        <v>30.3</v>
      </c>
      <c r="G127" s="154">
        <f>_xll.BDP(C127,$G$12)</f>
        <v>29.78</v>
      </c>
      <c r="H127" s="155">
        <f t="shared" si="73"/>
        <v>-0.51999999999999957</v>
      </c>
      <c r="I127" s="156">
        <f t="shared" si="74"/>
        <v>-1.7161716171617147</v>
      </c>
      <c r="J127" s="157">
        <v>0</v>
      </c>
      <c r="K127" s="153" t="str">
        <f>CONCATENATE(D872,D127, " Curncy")</f>
        <v>EUREUR Curncy</v>
      </c>
      <c r="L127" s="153">
        <f>IF(D127 = D872,1,_xll.BDP(K127,$L$12))</f>
        <v>1</v>
      </c>
      <c r="M127" s="356">
        <f>IF(D127 = D872,1,_xll.BDP(K127,$M$12)*L127)</f>
        <v>1</v>
      </c>
      <c r="N127" s="158">
        <f t="shared" si="75"/>
        <v>0</v>
      </c>
      <c r="O127" s="366">
        <f>N127 / Y872</f>
        <v>0</v>
      </c>
      <c r="P127" s="160">
        <f t="shared" si="76"/>
        <v>0</v>
      </c>
      <c r="Q127" s="374">
        <f>P127 / Y872*100</f>
        <v>0</v>
      </c>
      <c r="R127" s="161">
        <f t="shared" si="77"/>
        <v>0</v>
      </c>
      <c r="S127" s="374">
        <f t="shared" si="78"/>
        <v>0</v>
      </c>
      <c r="T127" s="153">
        <f t="shared" si="79"/>
        <v>1</v>
      </c>
      <c r="U127" s="153">
        <v>0</v>
      </c>
      <c r="V127" s="153">
        <v>1</v>
      </c>
      <c r="W127" s="159">
        <f t="shared" si="80"/>
        <v>0</v>
      </c>
      <c r="X127" s="159">
        <f t="shared" si="81"/>
        <v>0</v>
      </c>
      <c r="Y127" s="70"/>
      <c r="Z127" s="163">
        <f>_xll.BDH(C127,$Z$12,$D$1,$D$1)</f>
        <v>28.98</v>
      </c>
      <c r="AA127" s="163">
        <f t="shared" si="82"/>
        <v>1.3200000000000003</v>
      </c>
      <c r="AB127" s="164">
        <f t="shared" si="83"/>
        <v>4.554865424430643</v>
      </c>
      <c r="AC127" s="165">
        <v>0</v>
      </c>
      <c r="AD127" s="166">
        <f>IF(D127 = D872,1,_xll.BDP(K127,$AD$12)*L127)</f>
        <v>1</v>
      </c>
      <c r="AE127" s="387">
        <f>AA127*AC127*T127/AD127 / AF872</f>
        <v>0</v>
      </c>
      <c r="AF127" s="73"/>
      <c r="AG127" s="69"/>
      <c r="AH127" s="61"/>
    </row>
    <row r="128" spans="2:34" x14ac:dyDescent="0.2">
      <c r="B128" s="153">
        <v>26084</v>
      </c>
      <c r="C128" s="153" t="s">
        <v>794</v>
      </c>
      <c r="D128" s="153" t="str">
        <f>_xll.BDP(C128,$D$12)</f>
        <v>EUR</v>
      </c>
      <c r="E128" s="153" t="s">
        <v>823</v>
      </c>
      <c r="F128" s="154">
        <f>_xll.BDP(C128,$F$12)</f>
        <v>146.1</v>
      </c>
      <c r="G128" s="154">
        <f>_xll.BDP(C128,$G$12)</f>
        <v>146.19999999999999</v>
      </c>
      <c r="H128" s="155">
        <f t="shared" si="73"/>
        <v>9.9999999999994316E-2</v>
      </c>
      <c r="I128" s="156">
        <f t="shared" si="74"/>
        <v>6.8446269678298644E-2</v>
      </c>
      <c r="J128" s="157">
        <v>0</v>
      </c>
      <c r="K128" s="153" t="str">
        <f>CONCATENATE(D872,D128, " Curncy")</f>
        <v>EUREUR Curncy</v>
      </c>
      <c r="L128" s="153">
        <f>IF(D128 = D872,1,_xll.BDP(K128,$L$12))</f>
        <v>1</v>
      </c>
      <c r="M128" s="356">
        <f>IF(D128 = D872,1,_xll.BDP(K128,$M$12)*L128)</f>
        <v>1</v>
      </c>
      <c r="N128" s="158">
        <f t="shared" si="75"/>
        <v>0</v>
      </c>
      <c r="O128" s="366">
        <f>N128 / Y872</f>
        <v>0</v>
      </c>
      <c r="P128" s="160">
        <f t="shared" si="76"/>
        <v>0</v>
      </c>
      <c r="Q128" s="374">
        <f>P128 / Y872*100</f>
        <v>0</v>
      </c>
      <c r="R128" s="161">
        <f t="shared" si="77"/>
        <v>0</v>
      </c>
      <c r="S128" s="374">
        <f t="shared" si="78"/>
        <v>0</v>
      </c>
      <c r="T128" s="153">
        <f t="shared" si="79"/>
        <v>1</v>
      </c>
      <c r="U128" s="153">
        <v>0</v>
      </c>
      <c r="V128" s="153">
        <v>1</v>
      </c>
      <c r="W128" s="159">
        <f t="shared" si="80"/>
        <v>0</v>
      </c>
      <c r="X128" s="159">
        <f t="shared" si="81"/>
        <v>0</v>
      </c>
      <c r="Y128" s="70"/>
      <c r="Z128" s="163">
        <f>_xll.BDH(C128,$Z$12,$D$1,$D$1)</f>
        <v>146.4</v>
      </c>
      <c r="AA128" s="163">
        <f t="shared" si="82"/>
        <v>-0.30000000000001137</v>
      </c>
      <c r="AB128" s="164">
        <f t="shared" si="83"/>
        <v>-0.20491803278689302</v>
      </c>
      <c r="AC128" s="165">
        <v>0</v>
      </c>
      <c r="AD128" s="166">
        <f>IF(D128 = D872,1,_xll.BDP(K128,$AD$12)*L128)</f>
        <v>1</v>
      </c>
      <c r="AE128" s="387">
        <f>AA128*AC128*T128/AD128 / AF872</f>
        <v>0</v>
      </c>
      <c r="AF128" s="73"/>
      <c r="AG128" s="69"/>
      <c r="AH128" s="61"/>
    </row>
    <row r="129" spans="1:34" x14ac:dyDescent="0.2">
      <c r="B129" s="153">
        <v>7003</v>
      </c>
      <c r="C129" s="153" t="s">
        <v>171</v>
      </c>
      <c r="D129" s="153" t="str">
        <f>_xll.BDP(C129,$D$12)</f>
        <v>EUR</v>
      </c>
      <c r="E129" s="153" t="s">
        <v>240</v>
      </c>
      <c r="F129" s="154">
        <f>_xll.BDP(C129,$F$12)</f>
        <v>8.2759999999999998</v>
      </c>
      <c r="G129" s="154">
        <f>_xll.BDP(C129,$G$12)</f>
        <v>8.3360000000000003</v>
      </c>
      <c r="H129" s="155">
        <f t="shared" si="73"/>
        <v>6.0000000000000497E-2</v>
      </c>
      <c r="I129" s="156">
        <f t="shared" si="74"/>
        <v>0.72498791686805819</v>
      </c>
      <c r="J129" s="157">
        <v>0</v>
      </c>
      <c r="K129" s="153" t="str">
        <f>CONCATENATE(D872,D129, " Curncy")</f>
        <v>EUREUR Curncy</v>
      </c>
      <c r="L129" s="153">
        <f>IF(D129 = D872,1,_xll.BDP(K129,$L$12))</f>
        <v>1</v>
      </c>
      <c r="M129" s="356">
        <f>IF(D129 = D872,1,_xll.BDP(K129,$M$12)*L129)</f>
        <v>1</v>
      </c>
      <c r="N129" s="158">
        <f t="shared" si="75"/>
        <v>0</v>
      </c>
      <c r="O129" s="366">
        <f>N129 / Y872</f>
        <v>0</v>
      </c>
      <c r="P129" s="160">
        <f t="shared" si="76"/>
        <v>0</v>
      </c>
      <c r="Q129" s="374">
        <f>P129 / Y872*100</f>
        <v>0</v>
      </c>
      <c r="R129" s="161">
        <f t="shared" si="77"/>
        <v>0</v>
      </c>
      <c r="S129" s="374">
        <f t="shared" si="78"/>
        <v>0</v>
      </c>
      <c r="T129" s="153">
        <f t="shared" si="79"/>
        <v>1</v>
      </c>
      <c r="U129" s="153">
        <v>0</v>
      </c>
      <c r="V129" s="153">
        <v>1</v>
      </c>
      <c r="W129" s="159">
        <f t="shared" si="80"/>
        <v>0</v>
      </c>
      <c r="X129" s="159">
        <f t="shared" si="81"/>
        <v>0</v>
      </c>
      <c r="Y129" s="70"/>
      <c r="Z129" s="163">
        <f>_xll.BDH(C129,$Z$12,$D$1,$D$1)</f>
        <v>8.1999999999999993</v>
      </c>
      <c r="AA129" s="163">
        <f t="shared" si="82"/>
        <v>7.6000000000000512E-2</v>
      </c>
      <c r="AB129" s="164">
        <f t="shared" si="83"/>
        <v>0.9268292682926893</v>
      </c>
      <c r="AC129" s="165">
        <v>0</v>
      </c>
      <c r="AD129" s="166">
        <f>IF(D129 = D872,1,_xll.BDP(K129,$AD$12)*L129)</f>
        <v>1</v>
      </c>
      <c r="AE129" s="387">
        <f>AA129*AC129*T129/AD129 / AF872</f>
        <v>0</v>
      </c>
      <c r="AF129" s="73"/>
      <c r="AG129" s="69"/>
      <c r="AH129" s="61"/>
    </row>
    <row r="130" spans="1:34" x14ac:dyDescent="0.2">
      <c r="B130" s="153">
        <v>25712</v>
      </c>
      <c r="C130" s="153" t="s">
        <v>170</v>
      </c>
      <c r="D130" s="153" t="str">
        <f>_xll.BDP(C130,$D$12)</f>
        <v>EUR</v>
      </c>
      <c r="E130" s="153" t="s">
        <v>326</v>
      </c>
      <c r="F130" s="154">
        <f>_xll.BDP(C130,$F$12)</f>
        <v>50.05</v>
      </c>
      <c r="G130" s="154">
        <f>_xll.BDP(C130,$G$12)</f>
        <v>50.35</v>
      </c>
      <c r="H130" s="155">
        <f t="shared" si="73"/>
        <v>0.30000000000000426</v>
      </c>
      <c r="I130" s="156">
        <f t="shared" si="74"/>
        <v>0.59940059940060797</v>
      </c>
      <c r="J130" s="157">
        <v>-8368</v>
      </c>
      <c r="K130" s="153" t="str">
        <f>CONCATENATE(D872,D130, " Curncy")</f>
        <v>EUREUR Curncy</v>
      </c>
      <c r="L130" s="153">
        <f>IF(D130 = D872,1,_xll.BDP(K130,$L$12))</f>
        <v>1</v>
      </c>
      <c r="M130" s="356">
        <f>IF(D130 = D872,1,_xll.BDP(K130,$M$12)*L130)</f>
        <v>1</v>
      </c>
      <c r="N130" s="158">
        <f t="shared" si="75"/>
        <v>-2510.4000000000356</v>
      </c>
      <c r="O130" s="366">
        <f>N130 / Y872</f>
        <v>-2.0281221290094292E-5</v>
      </c>
      <c r="P130" s="160">
        <f t="shared" si="76"/>
        <v>-421328.8</v>
      </c>
      <c r="Q130" s="374">
        <f>P130 / Y872*100</f>
        <v>-0.34038649731874437</v>
      </c>
      <c r="R130" s="161">
        <f t="shared" si="77"/>
        <v>-0.34038649731874437</v>
      </c>
      <c r="S130" s="374">
        <f t="shared" si="78"/>
        <v>0</v>
      </c>
      <c r="T130" s="153">
        <f t="shared" si="79"/>
        <v>1</v>
      </c>
      <c r="U130" s="153">
        <v>0</v>
      </c>
      <c r="V130" s="153">
        <v>1</v>
      </c>
      <c r="W130" s="159">
        <f t="shared" si="80"/>
        <v>0</v>
      </c>
      <c r="X130" s="159">
        <f t="shared" si="81"/>
        <v>0</v>
      </c>
      <c r="Y130" s="70"/>
      <c r="Z130" s="163">
        <f>_xll.BDH(C130,$Z$12,$D$1,$D$1)</f>
        <v>49</v>
      </c>
      <c r="AA130" s="163">
        <f t="shared" si="82"/>
        <v>1.0499999999999972</v>
      </c>
      <c r="AB130" s="164">
        <f t="shared" si="83"/>
        <v>2.142857142857137</v>
      </c>
      <c r="AC130" s="165">
        <v>-8368</v>
      </c>
      <c r="AD130" s="166">
        <f>IF(D130 = D872,1,_xll.BDP(K130,$AD$12)*L130)</f>
        <v>1</v>
      </c>
      <c r="AE130" s="387">
        <f>AA130*AC130*T130/AD130 / AF872</f>
        <v>-7.1371871877553449E-5</v>
      </c>
      <c r="AF130" s="73"/>
      <c r="AG130" s="69"/>
      <c r="AH130" s="61"/>
    </row>
    <row r="131" spans="1:34" x14ac:dyDescent="0.2">
      <c r="B131" s="153">
        <v>2878</v>
      </c>
      <c r="C131" s="153" t="s">
        <v>492</v>
      </c>
      <c r="D131" s="153" t="str">
        <f>_xll.BDP(C131,$D$12)</f>
        <v>EUR</v>
      </c>
      <c r="E131" s="153" t="s">
        <v>530</v>
      </c>
      <c r="F131" s="154">
        <f>_xll.BDP(C131,$F$12)</f>
        <v>17.239999999999998</v>
      </c>
      <c r="G131" s="154">
        <f>_xll.BDP(C131,$G$12)</f>
        <v>17.106000000000002</v>
      </c>
      <c r="H131" s="155">
        <f t="shared" si="73"/>
        <v>-0.13399999999999679</v>
      </c>
      <c r="I131" s="156">
        <f t="shared" si="74"/>
        <v>-0.77726218097445943</v>
      </c>
      <c r="J131" s="157">
        <v>0</v>
      </c>
      <c r="K131" s="153" t="str">
        <f>CONCATENATE(D872,D131, " Curncy")</f>
        <v>EUREUR Curncy</v>
      </c>
      <c r="L131" s="153">
        <f>IF(D131 = D872,1,_xll.BDP(K131,$L$12))</f>
        <v>1</v>
      </c>
      <c r="M131" s="356">
        <f>IF(D131 = D872,1,_xll.BDP(K131,$M$12)*L131)</f>
        <v>1</v>
      </c>
      <c r="N131" s="158">
        <f t="shared" si="75"/>
        <v>0</v>
      </c>
      <c r="O131" s="366">
        <f>N131 / Y872</f>
        <v>0</v>
      </c>
      <c r="P131" s="160">
        <f t="shared" si="76"/>
        <v>0</v>
      </c>
      <c r="Q131" s="374">
        <f>P131 / Y872*100</f>
        <v>0</v>
      </c>
      <c r="R131" s="161">
        <f t="shared" si="77"/>
        <v>0</v>
      </c>
      <c r="S131" s="374">
        <f t="shared" si="78"/>
        <v>0</v>
      </c>
      <c r="T131" s="153">
        <f t="shared" si="79"/>
        <v>1</v>
      </c>
      <c r="U131" s="153">
        <v>0</v>
      </c>
      <c r="V131" s="153">
        <v>1</v>
      </c>
      <c r="W131" s="159">
        <f t="shared" si="80"/>
        <v>0</v>
      </c>
      <c r="X131" s="159">
        <f t="shared" si="81"/>
        <v>0</v>
      </c>
      <c r="Y131" s="70"/>
      <c r="Z131" s="163">
        <f>_xll.BDH(C131,$Z$12,$D$1,$D$1)</f>
        <v>16.553999999999998</v>
      </c>
      <c r="AA131" s="163">
        <f t="shared" si="82"/>
        <v>0.68599999999999994</v>
      </c>
      <c r="AB131" s="164">
        <f t="shared" si="83"/>
        <v>4.1440135314727558</v>
      </c>
      <c r="AC131" s="165">
        <v>0</v>
      </c>
      <c r="AD131" s="166">
        <f>IF(D131 = D872,1,_xll.BDP(K131,$AD$12)*L131)</f>
        <v>1</v>
      </c>
      <c r="AE131" s="387">
        <f>AA131*AC131*T131/AD131 / AF872</f>
        <v>0</v>
      </c>
      <c r="AF131" s="73"/>
      <c r="AG131" s="69"/>
      <c r="AH131" s="61"/>
    </row>
    <row r="132" spans="1:34" x14ac:dyDescent="0.2">
      <c r="B132" s="153">
        <v>300</v>
      </c>
      <c r="C132" s="153" t="s">
        <v>493</v>
      </c>
      <c r="D132" s="153" t="str">
        <f>_xll.BDP(C132,$D$12)</f>
        <v>EUR</v>
      </c>
      <c r="E132" s="153" t="s">
        <v>531</v>
      </c>
      <c r="F132" s="154">
        <f>_xll.BDP(C132,$F$12)</f>
        <v>71.8</v>
      </c>
      <c r="G132" s="154">
        <f>_xll.BDP(C132,$G$12)</f>
        <v>70.260000000000005</v>
      </c>
      <c r="H132" s="155">
        <f t="shared" si="73"/>
        <v>-1.539999999999992</v>
      </c>
      <c r="I132" s="156">
        <f t="shared" si="74"/>
        <v>-2.1448467966573705</v>
      </c>
      <c r="J132" s="157">
        <v>0</v>
      </c>
      <c r="K132" s="153" t="str">
        <f>CONCATENATE(D872,D132, " Curncy")</f>
        <v>EUREUR Curncy</v>
      </c>
      <c r="L132" s="153">
        <f>IF(D132 = D872,1,_xll.BDP(K132,$L$12))</f>
        <v>1</v>
      </c>
      <c r="M132" s="356">
        <f>IF(D132 = D872,1,_xll.BDP(K132,$M$12)*L132)</f>
        <v>1</v>
      </c>
      <c r="N132" s="158">
        <f t="shared" si="75"/>
        <v>0</v>
      </c>
      <c r="O132" s="366">
        <f>N132 / Y872</f>
        <v>0</v>
      </c>
      <c r="P132" s="160">
        <f t="shared" si="76"/>
        <v>0</v>
      </c>
      <c r="Q132" s="374">
        <f>P132 / Y872*100</f>
        <v>0</v>
      </c>
      <c r="R132" s="161">
        <f t="shared" si="77"/>
        <v>0</v>
      </c>
      <c r="S132" s="374">
        <f t="shared" si="78"/>
        <v>0</v>
      </c>
      <c r="T132" s="153">
        <f t="shared" si="79"/>
        <v>1</v>
      </c>
      <c r="U132" s="153">
        <v>0</v>
      </c>
      <c r="V132" s="153">
        <v>1</v>
      </c>
      <c r="W132" s="159">
        <f t="shared" si="80"/>
        <v>0</v>
      </c>
      <c r="X132" s="159">
        <f t="shared" si="81"/>
        <v>0</v>
      </c>
      <c r="Y132" s="70"/>
      <c r="Z132" s="163">
        <f>_xll.BDH(C132,$Z$12,$D$1,$D$1)</f>
        <v>69.739999999999995</v>
      </c>
      <c r="AA132" s="163">
        <f t="shared" si="82"/>
        <v>2.0600000000000023</v>
      </c>
      <c r="AB132" s="164">
        <f t="shared" si="83"/>
        <v>2.9538285058789824</v>
      </c>
      <c r="AC132" s="165">
        <v>0</v>
      </c>
      <c r="AD132" s="166">
        <f>IF(D132 = D872,1,_xll.BDP(K132,$AD$12)*L132)</f>
        <v>1</v>
      </c>
      <c r="AE132" s="387">
        <f>AA132*AC132*T132/AD132 / AF872</f>
        <v>0</v>
      </c>
      <c r="AF132" s="73"/>
      <c r="AG132" s="69"/>
      <c r="AH132" s="61"/>
    </row>
    <row r="133" spans="1:34" x14ac:dyDescent="0.2">
      <c r="B133" s="153">
        <v>378</v>
      </c>
      <c r="C133" s="153" t="s">
        <v>494</v>
      </c>
      <c r="D133" s="153" t="str">
        <f>_xll.BDP(C133,$D$12)</f>
        <v>EUR</v>
      </c>
      <c r="E133" s="153" t="s">
        <v>532</v>
      </c>
      <c r="F133" s="154">
        <f>_xll.BDP(C133,$F$12)</f>
        <v>31.41</v>
      </c>
      <c r="G133" s="154">
        <f>_xll.BDP(C133,$G$12)</f>
        <v>31.93</v>
      </c>
      <c r="H133" s="155">
        <f t="shared" si="73"/>
        <v>0.51999999999999957</v>
      </c>
      <c r="I133" s="156">
        <f t="shared" si="74"/>
        <v>1.6555237185609664</v>
      </c>
      <c r="J133" s="157">
        <v>0</v>
      </c>
      <c r="K133" s="153" t="str">
        <f>CONCATENATE(D872,D133, " Curncy")</f>
        <v>EUREUR Curncy</v>
      </c>
      <c r="L133" s="153">
        <f>IF(D133 = D872,1,_xll.BDP(K133,$L$12))</f>
        <v>1</v>
      </c>
      <c r="M133" s="356">
        <f>IF(D133 = D872,1,_xll.BDP(K133,$M$12)*L133)</f>
        <v>1</v>
      </c>
      <c r="N133" s="158">
        <f t="shared" si="75"/>
        <v>0</v>
      </c>
      <c r="O133" s="366">
        <f>N133 / Y872</f>
        <v>0</v>
      </c>
      <c r="P133" s="160">
        <f t="shared" si="76"/>
        <v>0</v>
      </c>
      <c r="Q133" s="374">
        <f>P133 / Y872*100</f>
        <v>0</v>
      </c>
      <c r="R133" s="161">
        <f t="shared" si="77"/>
        <v>0</v>
      </c>
      <c r="S133" s="374">
        <f t="shared" si="78"/>
        <v>0</v>
      </c>
      <c r="T133" s="153">
        <f t="shared" si="79"/>
        <v>1</v>
      </c>
      <c r="U133" s="153">
        <v>0</v>
      </c>
      <c r="V133" s="153">
        <v>1</v>
      </c>
      <c r="W133" s="159">
        <f t="shared" si="80"/>
        <v>0</v>
      </c>
      <c r="X133" s="159">
        <f t="shared" si="81"/>
        <v>0</v>
      </c>
      <c r="Y133" s="70"/>
      <c r="Z133" s="163">
        <f>_xll.BDH(C133,$Z$12,$D$1,$D$1)</f>
        <v>31.31</v>
      </c>
      <c r="AA133" s="163">
        <f t="shared" si="82"/>
        <v>0.10000000000000142</v>
      </c>
      <c r="AB133" s="164">
        <f t="shared" si="83"/>
        <v>0.31938677738742072</v>
      </c>
      <c r="AC133" s="165">
        <v>0</v>
      </c>
      <c r="AD133" s="166">
        <f>IF(D133 = D872,1,_xll.BDP(K133,$AD$12)*L133)</f>
        <v>1</v>
      </c>
      <c r="AE133" s="387">
        <f>AA133*AC133*T133/AD133 / AF872</f>
        <v>0</v>
      </c>
      <c r="AF133" s="73"/>
      <c r="AG133" s="69"/>
      <c r="AH133" s="61"/>
    </row>
    <row r="134" spans="1:34" x14ac:dyDescent="0.2">
      <c r="A134" s="153"/>
      <c r="B134" s="153">
        <v>6435</v>
      </c>
      <c r="C134" s="153" t="s">
        <v>1371</v>
      </c>
      <c r="D134" s="153" t="str">
        <f>_xll.BDP(C134,$D$12)</f>
        <v>EUR</v>
      </c>
      <c r="E134" s="153" t="s">
        <v>1372</v>
      </c>
      <c r="F134" s="154">
        <f>_xll.BDP(C134,$F$12)</f>
        <v>8.0120000000000005</v>
      </c>
      <c r="G134" s="154">
        <f>_xll.BDP(C134,$G$12)</f>
        <v>7.6920000000000002</v>
      </c>
      <c r="H134" s="155">
        <f t="shared" si="73"/>
        <v>-0.32000000000000028</v>
      </c>
      <c r="I134" s="156">
        <f t="shared" si="74"/>
        <v>-3.9940089865202228</v>
      </c>
      <c r="J134" s="157">
        <v>0</v>
      </c>
      <c r="K134" s="153" t="str">
        <f>CONCATENATE(D872,D134, " Curncy")</f>
        <v>EUREUR Curncy</v>
      </c>
      <c r="L134" s="153">
        <f>IF(D134 = D872,1,_xll.BDP(K134,$L$12))</f>
        <v>1</v>
      </c>
      <c r="M134" s="356">
        <f>IF(D134 = D872,1,_xll.BDP(K134,$M$12)*L134)</f>
        <v>1</v>
      </c>
      <c r="N134" s="158">
        <f t="shared" si="75"/>
        <v>0</v>
      </c>
      <c r="O134" s="366">
        <f>N134 / Y872</f>
        <v>0</v>
      </c>
      <c r="P134" s="160">
        <f t="shared" si="76"/>
        <v>0</v>
      </c>
      <c r="Q134" s="374">
        <f>P134 / Y872*100</f>
        <v>0</v>
      </c>
      <c r="R134" s="161">
        <f t="shared" si="77"/>
        <v>0</v>
      </c>
      <c r="S134" s="374">
        <f t="shared" si="78"/>
        <v>0</v>
      </c>
      <c r="T134" s="153">
        <f t="shared" si="79"/>
        <v>1</v>
      </c>
      <c r="U134" s="153">
        <v>0</v>
      </c>
      <c r="V134" s="153">
        <v>1</v>
      </c>
      <c r="W134" s="159">
        <f t="shared" si="80"/>
        <v>0</v>
      </c>
      <c r="X134" s="159">
        <f t="shared" si="81"/>
        <v>0</v>
      </c>
      <c r="Y134" s="162"/>
      <c r="Z134" s="163">
        <f>_xll.BDH(C134,$Z$12,$D$1,$D$1)</f>
        <v>7.202</v>
      </c>
      <c r="AA134" s="163">
        <f t="shared" si="82"/>
        <v>0.8100000000000005</v>
      </c>
      <c r="AB134" s="164">
        <f t="shared" si="83"/>
        <v>11.246875867814502</v>
      </c>
      <c r="AC134" s="165">
        <v>0</v>
      </c>
      <c r="AD134" s="166">
        <f>IF(D134 = D872,1,_xll.BDP(K134,$AD$12)*L134)</f>
        <v>1</v>
      </c>
      <c r="AE134" s="387">
        <f>AA134*AC134*T134/AD134 / AF872</f>
        <v>0</v>
      </c>
      <c r="AF134" s="167"/>
      <c r="AG134" s="69"/>
      <c r="AH134" s="61"/>
    </row>
    <row r="135" spans="1:34" x14ac:dyDescent="0.2">
      <c r="B135" s="153">
        <v>1309</v>
      </c>
      <c r="C135" s="153" t="s">
        <v>495</v>
      </c>
      <c r="D135" s="153" t="str">
        <f>_xll.BDP(C135,$D$12)</f>
        <v>EUR</v>
      </c>
      <c r="E135" s="153" t="s">
        <v>533</v>
      </c>
      <c r="F135" s="154">
        <f>_xll.BDP(C135,$F$12)</f>
        <v>6.63</v>
      </c>
      <c r="G135" s="154">
        <f>_xll.BDP(C135,$G$12)</f>
        <v>6.57</v>
      </c>
      <c r="H135" s="155">
        <f t="shared" si="73"/>
        <v>-5.9999999999999609E-2</v>
      </c>
      <c r="I135" s="156">
        <f t="shared" si="74"/>
        <v>-0.90497737556560509</v>
      </c>
      <c r="J135" s="157">
        <v>0</v>
      </c>
      <c r="K135" s="153" t="str">
        <f>CONCATENATE(D872,D135, " Curncy")</f>
        <v>EUREUR Curncy</v>
      </c>
      <c r="L135" s="153">
        <f>IF(D135 = D872,1,_xll.BDP(K135,$L$12))</f>
        <v>1</v>
      </c>
      <c r="M135" s="356">
        <f>IF(D135 = D872,1,_xll.BDP(K135,$M$12)*L135)</f>
        <v>1</v>
      </c>
      <c r="N135" s="158">
        <f t="shared" si="75"/>
        <v>0</v>
      </c>
      <c r="O135" s="366">
        <f>N135 / Y872</f>
        <v>0</v>
      </c>
      <c r="P135" s="160">
        <f t="shared" si="76"/>
        <v>0</v>
      </c>
      <c r="Q135" s="374">
        <f>P135 / Y872*100</f>
        <v>0</v>
      </c>
      <c r="R135" s="161">
        <f t="shared" si="77"/>
        <v>0</v>
      </c>
      <c r="S135" s="374">
        <f t="shared" si="78"/>
        <v>0</v>
      </c>
      <c r="T135" s="153">
        <f t="shared" si="79"/>
        <v>1</v>
      </c>
      <c r="U135" s="153">
        <v>0</v>
      </c>
      <c r="V135" s="153">
        <v>1</v>
      </c>
      <c r="W135" s="159">
        <f t="shared" si="80"/>
        <v>0</v>
      </c>
      <c r="X135" s="159">
        <f t="shared" si="81"/>
        <v>0</v>
      </c>
      <c r="Y135" s="70"/>
      <c r="Z135" s="163">
        <f>_xll.BDH(C135,$Z$12,$D$1,$D$1)</f>
        <v>6.5350000000000001</v>
      </c>
      <c r="AA135" s="163">
        <f t="shared" si="82"/>
        <v>9.4999999999999751E-2</v>
      </c>
      <c r="AB135" s="164">
        <f t="shared" si="83"/>
        <v>1.4537107880642655</v>
      </c>
      <c r="AC135" s="165">
        <v>0</v>
      </c>
      <c r="AD135" s="166">
        <f>IF(D135 = D872,1,_xll.BDP(K135,$AD$12)*L135)</f>
        <v>1</v>
      </c>
      <c r="AE135" s="387">
        <f>AA135*AC135*T135/AD135 / AF872</f>
        <v>0</v>
      </c>
      <c r="AF135" s="73"/>
      <c r="AG135" s="69"/>
      <c r="AH135" s="61"/>
    </row>
    <row r="136" spans="1:34" x14ac:dyDescent="0.2">
      <c r="B136" s="153">
        <v>934</v>
      </c>
      <c r="C136" s="153" t="s">
        <v>496</v>
      </c>
      <c r="D136" s="153" t="str">
        <f>_xll.BDP(C136,$D$12)</f>
        <v>EUR</v>
      </c>
      <c r="E136" s="153" t="s">
        <v>534</v>
      </c>
      <c r="F136" s="154">
        <f>_xll.BDP(C136,$F$12)</f>
        <v>80.86</v>
      </c>
      <c r="G136" s="154">
        <f>_xll.BDP(C136,$G$12)</f>
        <v>80.459999999999994</v>
      </c>
      <c r="H136" s="155">
        <f t="shared" si="73"/>
        <v>-0.40000000000000568</v>
      </c>
      <c r="I136" s="156">
        <f t="shared" si="74"/>
        <v>-0.49468216670789722</v>
      </c>
      <c r="J136" s="157">
        <v>0</v>
      </c>
      <c r="K136" s="153" t="str">
        <f>CONCATENATE(D872,D136, " Curncy")</f>
        <v>EUREUR Curncy</v>
      </c>
      <c r="L136" s="153">
        <f>IF(D136 = D872,1,_xll.BDP(K136,$L$12))</f>
        <v>1</v>
      </c>
      <c r="M136" s="356">
        <f>IF(D136 = D872,1,_xll.BDP(K136,$M$12)*L136)</f>
        <v>1</v>
      </c>
      <c r="N136" s="158">
        <f t="shared" si="75"/>
        <v>0</v>
      </c>
      <c r="O136" s="366">
        <f>N136 / Y872</f>
        <v>0</v>
      </c>
      <c r="P136" s="160">
        <f t="shared" si="76"/>
        <v>0</v>
      </c>
      <c r="Q136" s="374">
        <f>P136 / Y872*100</f>
        <v>0</v>
      </c>
      <c r="R136" s="161">
        <f t="shared" si="77"/>
        <v>0</v>
      </c>
      <c r="S136" s="374">
        <f t="shared" si="78"/>
        <v>0</v>
      </c>
      <c r="T136" s="153">
        <f t="shared" si="79"/>
        <v>1</v>
      </c>
      <c r="U136" s="153">
        <v>0</v>
      </c>
      <c r="V136" s="153">
        <v>1</v>
      </c>
      <c r="W136" s="159">
        <f t="shared" si="80"/>
        <v>0</v>
      </c>
      <c r="X136" s="159">
        <f t="shared" si="81"/>
        <v>0</v>
      </c>
      <c r="Y136" s="70"/>
      <c r="Z136" s="163">
        <f>_xll.BDH(C136,$Z$12,$D$1,$D$1)</f>
        <v>79.599999999999994</v>
      </c>
      <c r="AA136" s="163">
        <f t="shared" si="82"/>
        <v>1.2600000000000051</v>
      </c>
      <c r="AB136" s="164">
        <f t="shared" si="83"/>
        <v>1.5829145728643281</v>
      </c>
      <c r="AC136" s="165">
        <v>0</v>
      </c>
      <c r="AD136" s="166">
        <f>IF(D136 = D872,1,_xll.BDP(K136,$AD$12)*L136)</f>
        <v>1</v>
      </c>
      <c r="AE136" s="387">
        <f>AA136*AC136*T136/AD136 / AF872</f>
        <v>0</v>
      </c>
      <c r="AF136" s="73"/>
      <c r="AG136" s="69"/>
      <c r="AH136" s="61"/>
    </row>
    <row r="137" spans="1:34" x14ac:dyDescent="0.2">
      <c r="B137" s="153">
        <v>303</v>
      </c>
      <c r="C137" s="153" t="s">
        <v>497</v>
      </c>
      <c r="D137" s="153" t="str">
        <f>_xll.BDP(C137,$D$12)</f>
        <v>EUR</v>
      </c>
      <c r="E137" s="153" t="s">
        <v>535</v>
      </c>
      <c r="F137" s="154">
        <f>_xll.BDP(C137,$F$12)</f>
        <v>38.164999999999999</v>
      </c>
      <c r="G137" s="154">
        <f>_xll.BDP(C137,$G$12)</f>
        <v>37.299999999999997</v>
      </c>
      <c r="H137" s="155">
        <f t="shared" si="73"/>
        <v>-0.86500000000000199</v>
      </c>
      <c r="I137" s="156">
        <f t="shared" si="74"/>
        <v>-2.2664745185379327</v>
      </c>
      <c r="J137" s="157">
        <v>0</v>
      </c>
      <c r="K137" s="153" t="str">
        <f>CONCATENATE(D872,D137, " Curncy")</f>
        <v>EUREUR Curncy</v>
      </c>
      <c r="L137" s="153">
        <f>IF(D137 = D872,1,_xll.BDP(K137,$L$12))</f>
        <v>1</v>
      </c>
      <c r="M137" s="356">
        <f>IF(D137 = D872,1,_xll.BDP(K137,$M$12)*L137)</f>
        <v>1</v>
      </c>
      <c r="N137" s="158">
        <f t="shared" si="75"/>
        <v>0</v>
      </c>
      <c r="O137" s="366">
        <f>N137 / Y872</f>
        <v>0</v>
      </c>
      <c r="P137" s="160">
        <f t="shared" si="76"/>
        <v>0</v>
      </c>
      <c r="Q137" s="374">
        <f>P137 / Y872*100</f>
        <v>0</v>
      </c>
      <c r="R137" s="161">
        <f t="shared" si="77"/>
        <v>0</v>
      </c>
      <c r="S137" s="374">
        <f t="shared" si="78"/>
        <v>0</v>
      </c>
      <c r="T137" s="153">
        <f t="shared" si="79"/>
        <v>1</v>
      </c>
      <c r="U137" s="153">
        <v>0</v>
      </c>
      <c r="V137" s="153">
        <v>1</v>
      </c>
      <c r="W137" s="159">
        <f t="shared" si="80"/>
        <v>0</v>
      </c>
      <c r="X137" s="159">
        <f t="shared" si="81"/>
        <v>0</v>
      </c>
      <c r="Y137" s="70"/>
      <c r="Z137" s="163">
        <f>_xll.BDH(C137,$Z$12,$D$1,$D$1)</f>
        <v>36.119999999999997</v>
      </c>
      <c r="AA137" s="163">
        <f t="shared" si="82"/>
        <v>2.0450000000000017</v>
      </c>
      <c r="AB137" s="164">
        <f t="shared" si="83"/>
        <v>5.6616832779623527</v>
      </c>
      <c r="AC137" s="165">
        <v>0</v>
      </c>
      <c r="AD137" s="166">
        <f>IF(D137 = D872,1,_xll.BDP(K137,$AD$12)*L137)</f>
        <v>1</v>
      </c>
      <c r="AE137" s="387">
        <f>AA137*AC137*T137/AD137 / AF872</f>
        <v>0</v>
      </c>
      <c r="AF137" s="73"/>
      <c r="AG137" s="69"/>
      <c r="AH137" s="61"/>
    </row>
    <row r="138" spans="1:34" x14ac:dyDescent="0.2">
      <c r="B138" s="153">
        <v>1965</v>
      </c>
      <c r="C138" s="153" t="s">
        <v>498</v>
      </c>
      <c r="D138" s="153" t="str">
        <f>_xll.BDP(C138,$D$12)</f>
        <v>EUR</v>
      </c>
      <c r="E138" s="153" t="s">
        <v>536</v>
      </c>
      <c r="F138" s="154">
        <f>_xll.BDP(C138,$F$12)</f>
        <v>76.86</v>
      </c>
      <c r="G138" s="154">
        <f>_xll.BDP(C138,$G$12)</f>
        <v>76.98</v>
      </c>
      <c r="H138" s="155">
        <f t="shared" si="73"/>
        <v>0.12000000000000455</v>
      </c>
      <c r="I138" s="156">
        <f t="shared" si="74"/>
        <v>0.15612802498048992</v>
      </c>
      <c r="J138" s="157">
        <v>0</v>
      </c>
      <c r="K138" s="153" t="str">
        <f>CONCATENATE(D872,D138, " Curncy")</f>
        <v>EUREUR Curncy</v>
      </c>
      <c r="L138" s="153">
        <f>IF(D138 = D872,1,_xll.BDP(K138,$L$12))</f>
        <v>1</v>
      </c>
      <c r="M138" s="356">
        <f>IF(D138 = D872,1,_xll.BDP(K138,$M$12)*L138)</f>
        <v>1</v>
      </c>
      <c r="N138" s="158">
        <f t="shared" si="75"/>
        <v>0</v>
      </c>
      <c r="O138" s="366">
        <f>N138 / Y872</f>
        <v>0</v>
      </c>
      <c r="P138" s="160">
        <f t="shared" si="76"/>
        <v>0</v>
      </c>
      <c r="Q138" s="374">
        <f>P138 / Y872*100</f>
        <v>0</v>
      </c>
      <c r="R138" s="161">
        <f t="shared" si="77"/>
        <v>0</v>
      </c>
      <c r="S138" s="374">
        <f t="shared" si="78"/>
        <v>0</v>
      </c>
      <c r="T138" s="153">
        <f t="shared" si="79"/>
        <v>1</v>
      </c>
      <c r="U138" s="153">
        <v>0</v>
      </c>
      <c r="V138" s="153">
        <v>1</v>
      </c>
      <c r="W138" s="159">
        <f t="shared" si="80"/>
        <v>0</v>
      </c>
      <c r="X138" s="159">
        <f t="shared" si="81"/>
        <v>0</v>
      </c>
      <c r="Y138" s="70"/>
      <c r="Z138" s="163">
        <f>_xll.BDH(C138,$Z$12,$D$1,$D$1)</f>
        <v>77.78</v>
      </c>
      <c r="AA138" s="163">
        <f t="shared" si="82"/>
        <v>-0.92000000000000171</v>
      </c>
      <c r="AB138" s="164">
        <f t="shared" si="83"/>
        <v>-1.1828233479043477</v>
      </c>
      <c r="AC138" s="165">
        <v>0</v>
      </c>
      <c r="AD138" s="166">
        <f>IF(D138 = D872,1,_xll.BDP(K138,$AD$12)*L138)</f>
        <v>1</v>
      </c>
      <c r="AE138" s="387">
        <f>AA138*AC138*T138/AD138 / AF872</f>
        <v>0</v>
      </c>
      <c r="AF138" s="73"/>
      <c r="AG138" s="69"/>
      <c r="AH138" s="61"/>
    </row>
    <row r="139" spans="1:34" x14ac:dyDescent="0.2">
      <c r="B139" s="153">
        <v>299</v>
      </c>
      <c r="C139" s="153" t="s">
        <v>169</v>
      </c>
      <c r="D139" s="153" t="str">
        <f>_xll.BDP(C139,$D$12)</f>
        <v>EUR</v>
      </c>
      <c r="E139" s="153" t="s">
        <v>325</v>
      </c>
      <c r="F139" s="154">
        <f>_xll.BDP(C139,$F$12)</f>
        <v>32.630000000000003</v>
      </c>
      <c r="G139" s="154">
        <f>_xll.BDP(C139,$G$12)</f>
        <v>32.159999999999997</v>
      </c>
      <c r="H139" s="155">
        <f t="shared" si="73"/>
        <v>-0.47000000000000597</v>
      </c>
      <c r="I139" s="156">
        <f t="shared" si="74"/>
        <v>-1.4403922770456816</v>
      </c>
      <c r="J139" s="157">
        <v>-56785</v>
      </c>
      <c r="K139" s="153" t="str">
        <f>CONCATENATE(D872,D139, " Curncy")</f>
        <v>EUREUR Curncy</v>
      </c>
      <c r="L139" s="153">
        <f>IF(D139 = D872,1,_xll.BDP(K139,$L$12))</f>
        <v>1</v>
      </c>
      <c r="M139" s="356">
        <f>IF(D139 = D872,1,_xll.BDP(K139,$M$12)*L139)</f>
        <v>1</v>
      </c>
      <c r="N139" s="158">
        <f t="shared" si="75"/>
        <v>26688.950000000339</v>
      </c>
      <c r="O139" s="366">
        <f>N139 / Y872</f>
        <v>2.1561683434921178E-4</v>
      </c>
      <c r="P139" s="160">
        <f t="shared" si="76"/>
        <v>-1826205.5999999999</v>
      </c>
      <c r="Q139" s="374">
        <f>P139 / Y872*100</f>
        <v>-1.4753696580150133</v>
      </c>
      <c r="R139" s="161">
        <f t="shared" si="77"/>
        <v>-1.4753696580150133</v>
      </c>
      <c r="S139" s="374">
        <f t="shared" si="78"/>
        <v>0</v>
      </c>
      <c r="T139" s="153">
        <f t="shared" si="79"/>
        <v>1</v>
      </c>
      <c r="U139" s="153">
        <v>0</v>
      </c>
      <c r="V139" s="153">
        <v>1</v>
      </c>
      <c r="W139" s="159">
        <f t="shared" si="80"/>
        <v>2.1561683434921178E-4</v>
      </c>
      <c r="X139" s="159">
        <f t="shared" si="81"/>
        <v>0</v>
      </c>
      <c r="Y139" s="70"/>
      <c r="Z139" s="163">
        <f>_xll.BDH(C139,$Z$12,$D$1,$D$1)</f>
        <v>31.6</v>
      </c>
      <c r="AA139" s="163">
        <f t="shared" si="82"/>
        <v>1.0300000000000011</v>
      </c>
      <c r="AB139" s="164">
        <f t="shared" si="83"/>
        <v>3.2594936708860796</v>
      </c>
      <c r="AC139" s="165">
        <v>-56785</v>
      </c>
      <c r="AD139" s="166">
        <f>IF(D139 = D872,1,_xll.BDP(K139,$AD$12)*L139)</f>
        <v>1</v>
      </c>
      <c r="AE139" s="387">
        <f>AA139*AC139*T139/AD139 / AF872</f>
        <v>-4.7510212338430926E-4</v>
      </c>
      <c r="AF139" s="73"/>
      <c r="AG139" s="69"/>
      <c r="AH139" s="61"/>
    </row>
    <row r="140" spans="1:34" x14ac:dyDescent="0.2">
      <c r="B140" s="153">
        <v>3999</v>
      </c>
      <c r="C140" s="153" t="s">
        <v>168</v>
      </c>
      <c r="D140" s="153" t="str">
        <f>_xll.BDP(C140,$D$12)</f>
        <v>EUR</v>
      </c>
      <c r="E140" s="153" t="s">
        <v>324</v>
      </c>
      <c r="F140" s="154">
        <f>_xll.BDP(C140,$F$12)</f>
        <v>29.25</v>
      </c>
      <c r="G140" s="154">
        <f>_xll.BDP(C140,$G$12)</f>
        <v>29.035</v>
      </c>
      <c r="H140" s="155">
        <f t="shared" si="73"/>
        <v>-0.21499999999999986</v>
      </c>
      <c r="I140" s="156">
        <f t="shared" si="74"/>
        <v>-0.73504273504273454</v>
      </c>
      <c r="J140" s="157">
        <v>0</v>
      </c>
      <c r="K140" s="153" t="str">
        <f>CONCATENATE(D872,D140, " Curncy")</f>
        <v>EUREUR Curncy</v>
      </c>
      <c r="L140" s="153">
        <f>IF(D140 = D872,1,_xll.BDP(K140,$L$12))</f>
        <v>1</v>
      </c>
      <c r="M140" s="356">
        <f>IF(D140 = D872,1,_xll.BDP(K140,$M$12)*L140)</f>
        <v>1</v>
      </c>
      <c r="N140" s="158">
        <f t="shared" si="75"/>
        <v>0</v>
      </c>
      <c r="O140" s="366">
        <f>N140 / Y872</f>
        <v>0</v>
      </c>
      <c r="P140" s="160">
        <f t="shared" si="76"/>
        <v>0</v>
      </c>
      <c r="Q140" s="374">
        <f>P140 / Y872*100</f>
        <v>0</v>
      </c>
      <c r="R140" s="161">
        <f t="shared" si="77"/>
        <v>0</v>
      </c>
      <c r="S140" s="374">
        <f t="shared" si="78"/>
        <v>0</v>
      </c>
      <c r="T140" s="153">
        <f t="shared" si="79"/>
        <v>1</v>
      </c>
      <c r="U140" s="153">
        <v>0</v>
      </c>
      <c r="V140" s="153">
        <v>1</v>
      </c>
      <c r="W140" s="159">
        <f t="shared" si="80"/>
        <v>0</v>
      </c>
      <c r="X140" s="159">
        <f t="shared" si="81"/>
        <v>0</v>
      </c>
      <c r="Y140" s="70"/>
      <c r="Z140" s="163">
        <f>_xll.BDH(C140,$Z$12,$D$1,$D$1)</f>
        <v>23.754999999999999</v>
      </c>
      <c r="AA140" s="163">
        <f t="shared" si="82"/>
        <v>5.495000000000001</v>
      </c>
      <c r="AB140" s="164">
        <f t="shared" si="83"/>
        <v>23.131972216375505</v>
      </c>
      <c r="AC140" s="165">
        <v>0</v>
      </c>
      <c r="AD140" s="166">
        <f>IF(D140 = D872,1,_xll.BDP(K140,$AD$12)*L140)</f>
        <v>1</v>
      </c>
      <c r="AE140" s="387">
        <f>AA140*AC140*T140/AD140 / AF872</f>
        <v>0</v>
      </c>
      <c r="AF140" s="73"/>
      <c r="AG140" s="69"/>
      <c r="AH140" s="61"/>
    </row>
    <row r="141" spans="1:34" x14ac:dyDescent="0.2">
      <c r="B141" s="153">
        <v>2098</v>
      </c>
      <c r="C141" s="153" t="s">
        <v>499</v>
      </c>
      <c r="D141" s="153" t="str">
        <f>_xll.BDP(C141,$D$12)</f>
        <v>EUR</v>
      </c>
      <c r="E141" s="153" t="s">
        <v>537</v>
      </c>
      <c r="F141" s="154">
        <f>_xll.BDP(C141,$F$12)</f>
        <v>18.8</v>
      </c>
      <c r="G141" s="154">
        <f>_xll.BDP(C141,$G$12)</f>
        <v>19.285</v>
      </c>
      <c r="H141" s="155">
        <f t="shared" si="73"/>
        <v>0.48499999999999943</v>
      </c>
      <c r="I141" s="156">
        <f t="shared" si="74"/>
        <v>2.5797872340425498</v>
      </c>
      <c r="J141" s="157">
        <v>0</v>
      </c>
      <c r="K141" s="153" t="str">
        <f>CONCATENATE(D872,D141, " Curncy")</f>
        <v>EUREUR Curncy</v>
      </c>
      <c r="L141" s="153">
        <f>IF(D141 = D872,1,_xll.BDP(K141,$L$12))</f>
        <v>1</v>
      </c>
      <c r="M141" s="356">
        <f>IF(D141 = D872,1,_xll.BDP(K141,$M$12)*L141)</f>
        <v>1</v>
      </c>
      <c r="N141" s="158">
        <f t="shared" si="75"/>
        <v>0</v>
      </c>
      <c r="O141" s="366">
        <f>N141 / Y872</f>
        <v>0</v>
      </c>
      <c r="P141" s="160">
        <f t="shared" si="76"/>
        <v>0</v>
      </c>
      <c r="Q141" s="374">
        <f>P141 / Y872*100</f>
        <v>0</v>
      </c>
      <c r="R141" s="161">
        <f t="shared" si="77"/>
        <v>0</v>
      </c>
      <c r="S141" s="374">
        <f t="shared" si="78"/>
        <v>0</v>
      </c>
      <c r="T141" s="153">
        <f t="shared" si="79"/>
        <v>1</v>
      </c>
      <c r="U141" s="153">
        <v>0</v>
      </c>
      <c r="V141" s="153">
        <v>1</v>
      </c>
      <c r="W141" s="159">
        <f t="shared" si="80"/>
        <v>0</v>
      </c>
      <c r="X141" s="159">
        <f t="shared" si="81"/>
        <v>0</v>
      </c>
      <c r="Y141" s="70"/>
      <c r="Z141" s="163">
        <f>_xll.BDH(C141,$Z$12,$D$1,$D$1)</f>
        <v>18.574999999999999</v>
      </c>
      <c r="AA141" s="163">
        <f t="shared" si="82"/>
        <v>0.22500000000000142</v>
      </c>
      <c r="AB141" s="164">
        <f t="shared" si="83"/>
        <v>1.2113055181695904</v>
      </c>
      <c r="AC141" s="165">
        <v>0</v>
      </c>
      <c r="AD141" s="166">
        <f>IF(D141 = D872,1,_xll.BDP(K141,$AD$12)*L141)</f>
        <v>1</v>
      </c>
      <c r="AE141" s="387">
        <f>AA141*AC141*T141/AD141 / AF872</f>
        <v>0</v>
      </c>
      <c r="AF141" s="73"/>
      <c r="AG141" s="69"/>
      <c r="AH141" s="61"/>
    </row>
    <row r="142" spans="1:34" x14ac:dyDescent="0.2">
      <c r="B142" s="153">
        <v>2055</v>
      </c>
      <c r="C142" s="153" t="s">
        <v>167</v>
      </c>
      <c r="D142" s="153" t="str">
        <f>_xll.BDP(C142,$D$12)</f>
        <v>EUR</v>
      </c>
      <c r="E142" s="153" t="s">
        <v>323</v>
      </c>
      <c r="F142" s="154">
        <f>_xll.BDP(C142,$F$12)</f>
        <v>89</v>
      </c>
      <c r="G142" s="154">
        <f>_xll.BDP(C142,$G$12)</f>
        <v>87.38</v>
      </c>
      <c r="H142" s="155">
        <f t="shared" si="73"/>
        <v>-1.6200000000000045</v>
      </c>
      <c r="I142" s="156">
        <f t="shared" si="74"/>
        <v>-1.8202247191011287</v>
      </c>
      <c r="J142" s="157">
        <v>-15407</v>
      </c>
      <c r="K142" s="153" t="str">
        <f>CONCATENATE(D872,D142, " Curncy")</f>
        <v>EUREUR Curncy</v>
      </c>
      <c r="L142" s="153">
        <f>IF(D142 = D872,1,_xll.BDP(K142,$L$12))</f>
        <v>1</v>
      </c>
      <c r="M142" s="356">
        <f>IF(D142 = D872,1,_xll.BDP(K142,$M$12)*L142)</f>
        <v>1</v>
      </c>
      <c r="N142" s="158">
        <f t="shared" si="75"/>
        <v>24959.340000000069</v>
      </c>
      <c r="O142" s="366">
        <f>N142 / Y872</f>
        <v>2.0164352206608361E-4</v>
      </c>
      <c r="P142" s="160">
        <f t="shared" si="76"/>
        <v>-1346263.66</v>
      </c>
      <c r="Q142" s="374">
        <f>P142 / Y872*100</f>
        <v>-1.0876303060576751</v>
      </c>
      <c r="R142" s="161">
        <f t="shared" si="77"/>
        <v>-1.0876303060576751</v>
      </c>
      <c r="S142" s="374">
        <f t="shared" si="78"/>
        <v>0</v>
      </c>
      <c r="T142" s="153">
        <f t="shared" si="79"/>
        <v>1</v>
      </c>
      <c r="U142" s="153">
        <v>0</v>
      </c>
      <c r="V142" s="153">
        <v>1</v>
      </c>
      <c r="W142" s="159">
        <f t="shared" si="80"/>
        <v>2.0164352206608361E-4</v>
      </c>
      <c r="X142" s="159">
        <f t="shared" si="81"/>
        <v>0</v>
      </c>
      <c r="Y142" s="70"/>
      <c r="Z142" s="163">
        <f>_xll.BDH(C142,$Z$12,$D$1,$D$1)</f>
        <v>86.56</v>
      </c>
      <c r="AA142" s="163">
        <f t="shared" si="82"/>
        <v>2.4399999999999977</v>
      </c>
      <c r="AB142" s="164">
        <f t="shared" si="83"/>
        <v>2.8188539741219936</v>
      </c>
      <c r="AC142" s="165">
        <v>-15407</v>
      </c>
      <c r="AD142" s="166">
        <f>IF(D142 = D872,1,_xll.BDP(K142,$AD$12)*L142)</f>
        <v>1</v>
      </c>
      <c r="AE142" s="387">
        <f>AA142*AC142*T142/AD142 / AF872</f>
        <v>-3.053683521399688E-4</v>
      </c>
      <c r="AF142" s="73"/>
      <c r="AG142" s="69"/>
      <c r="AH142" s="61"/>
    </row>
    <row r="143" spans="1:34" x14ac:dyDescent="0.2">
      <c r="B143" s="153">
        <v>3988</v>
      </c>
      <c r="C143" s="153" t="s">
        <v>166</v>
      </c>
      <c r="D143" s="153" t="str">
        <f>_xll.BDP(C143,$D$12)</f>
        <v>EUR</v>
      </c>
      <c r="E143" s="153" t="s">
        <v>322</v>
      </c>
      <c r="F143" s="154">
        <f>_xll.BDP(C143,$F$12)</f>
        <v>25.24</v>
      </c>
      <c r="G143" s="154">
        <f>_xll.BDP(C143,$G$12)</f>
        <v>25.42</v>
      </c>
      <c r="H143" s="155">
        <f t="shared" si="73"/>
        <v>0.18000000000000327</v>
      </c>
      <c r="I143" s="156">
        <f t="shared" si="74"/>
        <v>0.71315372424723955</v>
      </c>
      <c r="J143" s="157">
        <v>0</v>
      </c>
      <c r="K143" s="153" t="str">
        <f>CONCATENATE(D872,D143, " Curncy")</f>
        <v>EUREUR Curncy</v>
      </c>
      <c r="L143" s="153">
        <f>IF(D143 = D872,1,_xll.BDP(K143,$L$12))</f>
        <v>1</v>
      </c>
      <c r="M143" s="356">
        <f>IF(D143 = D872,1,_xll.BDP(K143,$M$12)*L143)</f>
        <v>1</v>
      </c>
      <c r="N143" s="158">
        <f t="shared" si="75"/>
        <v>0</v>
      </c>
      <c r="O143" s="366">
        <f>N143 / Y872</f>
        <v>0</v>
      </c>
      <c r="P143" s="160">
        <f t="shared" si="76"/>
        <v>0</v>
      </c>
      <c r="Q143" s="374">
        <f>P143 / Y872*100</f>
        <v>0</v>
      </c>
      <c r="R143" s="161">
        <f t="shared" si="77"/>
        <v>0</v>
      </c>
      <c r="S143" s="374">
        <f t="shared" si="78"/>
        <v>0</v>
      </c>
      <c r="T143" s="153">
        <f t="shared" si="79"/>
        <v>1</v>
      </c>
      <c r="U143" s="153">
        <v>0</v>
      </c>
      <c r="V143" s="153">
        <v>1</v>
      </c>
      <c r="W143" s="159">
        <f t="shared" si="80"/>
        <v>0</v>
      </c>
      <c r="X143" s="159">
        <f t="shared" si="81"/>
        <v>0</v>
      </c>
      <c r="Y143" s="70"/>
      <c r="Z143" s="163">
        <f>_xll.BDH(C143,$Z$12,$D$1,$D$1)</f>
        <v>25.29</v>
      </c>
      <c r="AA143" s="163">
        <f t="shared" si="82"/>
        <v>-5.0000000000000711E-2</v>
      </c>
      <c r="AB143" s="164">
        <f t="shared" si="83"/>
        <v>-0.1977066034005564</v>
      </c>
      <c r="AC143" s="165">
        <v>0</v>
      </c>
      <c r="AD143" s="166">
        <f>IF(D143 = D872,1,_xll.BDP(K143,$AD$12)*L143)</f>
        <v>1</v>
      </c>
      <c r="AE143" s="387">
        <f>AA143*AC143*T143/AD143 / AF872</f>
        <v>0</v>
      </c>
      <c r="AF143" s="73"/>
      <c r="AG143" s="69"/>
      <c r="AH143" s="61"/>
    </row>
    <row r="144" spans="1:34" x14ac:dyDescent="0.2">
      <c r="A144" s="111"/>
      <c r="B144" s="153">
        <v>28923</v>
      </c>
      <c r="C144" s="153" t="s">
        <v>1401</v>
      </c>
      <c r="D144" s="153" t="str">
        <f>_xll.BDP(C144,$D$12)</f>
        <v>EUR</v>
      </c>
      <c r="E144" s="153" t="s">
        <v>1402</v>
      </c>
      <c r="F144" s="154">
        <f>_xll.BDP(C144,$F$12)</f>
        <v>75.42</v>
      </c>
      <c r="G144" s="154">
        <f>_xll.BDP(C144,$G$12)</f>
        <v>76.260000000000005</v>
      </c>
      <c r="H144" s="155">
        <f t="shared" si="73"/>
        <v>0.84000000000000341</v>
      </c>
      <c r="I144" s="156">
        <f t="shared" si="74"/>
        <v>1.1137629276054142</v>
      </c>
      <c r="J144" s="157">
        <v>0</v>
      </c>
      <c r="K144" s="153" t="str">
        <f>CONCATENATE(D872,D144, " Curncy")</f>
        <v>EUREUR Curncy</v>
      </c>
      <c r="L144" s="153">
        <f>IF(D144 = D872,1,_xll.BDP(K144,$L$12))</f>
        <v>1</v>
      </c>
      <c r="M144" s="356">
        <f>IF(D144 = D872,1,_xll.BDP(K144,$M$12)*L144)</f>
        <v>1</v>
      </c>
      <c r="N144" s="158">
        <f t="shared" si="75"/>
        <v>0</v>
      </c>
      <c r="O144" s="366">
        <f>N144 / Y872</f>
        <v>0</v>
      </c>
      <c r="P144" s="160">
        <f t="shared" si="76"/>
        <v>0</v>
      </c>
      <c r="Q144" s="374">
        <f>P144 / Y872*100</f>
        <v>0</v>
      </c>
      <c r="R144" s="161">
        <f t="shared" si="77"/>
        <v>0</v>
      </c>
      <c r="S144" s="374">
        <f t="shared" si="78"/>
        <v>0</v>
      </c>
      <c r="T144" s="153">
        <f t="shared" si="79"/>
        <v>1</v>
      </c>
      <c r="U144" s="153">
        <v>0</v>
      </c>
      <c r="V144" s="153">
        <v>1</v>
      </c>
      <c r="W144" s="159">
        <f t="shared" si="80"/>
        <v>0</v>
      </c>
      <c r="X144" s="159">
        <f t="shared" si="81"/>
        <v>0</v>
      </c>
      <c r="Y144" s="111"/>
      <c r="Z144" s="163">
        <f>_xll.BDH(C144,$Z$12,$D$1,$D$1)</f>
        <v>74.760000000000005</v>
      </c>
      <c r="AA144" s="163">
        <f t="shared" si="82"/>
        <v>0.65999999999999659</v>
      </c>
      <c r="AB144" s="164">
        <f t="shared" si="83"/>
        <v>0.88282504012840624</v>
      </c>
      <c r="AC144" s="165">
        <v>0</v>
      </c>
      <c r="AD144" s="166">
        <f>IF(D144 = D872,1,_xll.BDP(K144,$AD$12)*L144)</f>
        <v>1</v>
      </c>
      <c r="AE144" s="387">
        <f>AA144*AC144*T144/AD144 / AF872</f>
        <v>0</v>
      </c>
      <c r="AF144" s="124"/>
      <c r="AG144" s="69"/>
      <c r="AH144" s="61"/>
    </row>
    <row r="145" spans="1:34" x14ac:dyDescent="0.2">
      <c r="A145" s="187" t="s">
        <v>1640</v>
      </c>
      <c r="B145" s="187"/>
      <c r="C145" s="187"/>
      <c r="D145" s="187"/>
      <c r="E145" s="187" t="s">
        <v>165</v>
      </c>
      <c r="F145" s="188"/>
      <c r="G145" s="188"/>
      <c r="H145" s="189"/>
      <c r="I145" s="190"/>
      <c r="J145" s="191"/>
      <c r="K145" s="187"/>
      <c r="L145" s="187"/>
      <c r="M145" s="357"/>
      <c r="N145" s="192">
        <f t="shared" ref="N145:S145" si="84" xml:space="preserve"> SUM(N83:N144)</f>
        <v>49137.890000000378</v>
      </c>
      <c r="O145" s="367">
        <f t="shared" si="84"/>
        <v>3.9697913512520106E-4</v>
      </c>
      <c r="P145" s="193">
        <f t="shared" si="84"/>
        <v>-5296058.0599999996</v>
      </c>
      <c r="Q145" s="375">
        <f t="shared" si="84"/>
        <v>-4.278621951882009</v>
      </c>
      <c r="R145" s="194">
        <f t="shared" si="84"/>
        <v>-4.278621951882009</v>
      </c>
      <c r="S145" s="375">
        <f t="shared" si="84"/>
        <v>0</v>
      </c>
      <c r="T145" s="187"/>
      <c r="U145" s="187"/>
      <c r="V145" s="187"/>
      <c r="W145" s="195">
        <f xml:space="preserve"> SUM(W83:W144)</f>
        <v>4.1726035641529542E-4</v>
      </c>
      <c r="X145" s="195">
        <f xml:space="preserve"> SUM(X83:X144)</f>
        <v>0</v>
      </c>
      <c r="Y145" s="187"/>
      <c r="Z145" s="196"/>
      <c r="AA145" s="196"/>
      <c r="AB145" s="197"/>
      <c r="AC145" s="198"/>
      <c r="AD145" s="199"/>
      <c r="AE145" s="388">
        <f xml:space="preserve"> SUM(AE83:AE144)</f>
        <v>-5.9801504015087408E-4</v>
      </c>
      <c r="AF145" s="267"/>
      <c r="AG145" s="69"/>
      <c r="AH145" s="61"/>
    </row>
    <row r="146" spans="1:34" x14ac:dyDescent="0.2">
      <c r="B146" s="31"/>
      <c r="C146" s="47"/>
      <c r="F146" s="36"/>
      <c r="G146" s="36"/>
      <c r="H146" s="37"/>
      <c r="I146" s="40"/>
      <c r="J146" s="17"/>
      <c r="K146" s="31"/>
      <c r="L146" s="31"/>
      <c r="M146" s="358"/>
      <c r="N146" s="93"/>
      <c r="O146" s="368"/>
      <c r="P146" s="38"/>
      <c r="Q146" s="373"/>
      <c r="R146" s="94"/>
      <c r="S146" s="384"/>
      <c r="T146" s="23"/>
      <c r="W146" s="49"/>
      <c r="X146" s="49"/>
      <c r="Y146" s="70"/>
      <c r="Z146" s="64"/>
      <c r="AA146" s="63"/>
      <c r="AB146" s="56"/>
      <c r="AC146" s="55"/>
      <c r="AD146" s="57"/>
      <c r="AE146" s="386"/>
      <c r="AF146" s="73"/>
      <c r="AG146" s="69"/>
      <c r="AH146" s="61"/>
    </row>
    <row r="147" spans="1:34" x14ac:dyDescent="0.2">
      <c r="B147" s="153"/>
      <c r="C147" s="153" t="s">
        <v>538</v>
      </c>
      <c r="D147" s="153" t="str">
        <f>_xll.BDP(C147,$D$12)</f>
        <v>EUR</v>
      </c>
      <c r="E147" s="153" t="str">
        <f>_xll.BDP(C147,$E$12)</f>
        <v>DAX INDEX FUTURE  Dec20</v>
      </c>
      <c r="F147" s="154">
        <f>_xll.BDP(C147,$F$12)</f>
        <v>13286</v>
      </c>
      <c r="G147" s="154">
        <f>_xll.BDP(C147,$G$12)</f>
        <v>13246</v>
      </c>
      <c r="H147" s="155">
        <f t="shared" ref="H147:H178" si="85">IF(OR(OR(G147="#N/A N/A",G147="#N/A Real Time"),OR(F147="#N/A N/A",F147="#N/A Real Time")),0,  G147 - F147)</f>
        <v>-40</v>
      </c>
      <c r="I147" s="156">
        <f t="shared" ref="I147:I178" si="86">IF(OR(F147=0,F147="#N/A N/A"),0,H147 / F147*100)</f>
        <v>-0.30106879421947913</v>
      </c>
      <c r="J147" s="157">
        <v>0</v>
      </c>
      <c r="K147" s="153" t="str">
        <f>CONCATENATE(D872,D147, " Curncy")</f>
        <v>EUREUR Curncy</v>
      </c>
      <c r="L147" s="153">
        <f>IF(D147 = D872,1,_xll.BDP(K147,$L$12))</f>
        <v>1</v>
      </c>
      <c r="M147" s="356">
        <f>IF(D147 = D872,1,_xll.BDP(K147,$M$12)*L147)</f>
        <v>1</v>
      </c>
      <c r="N147" s="158">
        <f t="shared" ref="N147:N178" si="87">H147*J147*T147/M147</f>
        <v>0</v>
      </c>
      <c r="O147" s="366">
        <f>N147 / Y872</f>
        <v>0</v>
      </c>
      <c r="P147" s="160">
        <f t="shared" ref="P147:P178" si="88">IF(OR(OR(J147=0,G147 = "#N/A N/A"),G147="#N/A Real Time"),0,G147*J147*T147/M147)</f>
        <v>0</v>
      </c>
      <c r="Q147" s="374">
        <f>P147 / Y872*100</f>
        <v>0</v>
      </c>
      <c r="R147" s="161">
        <f t="shared" ref="R147:R178" si="89">IF(Q147&lt;0,Q147,0)</f>
        <v>0</v>
      </c>
      <c r="S147" s="374">
        <f t="shared" ref="S147:S178" si="90">IF(Q147&gt;0,Q147,0)</f>
        <v>0</v>
      </c>
      <c r="T147" s="153">
        <f t="shared" ref="T147:T178" si="91">IF(EXACT(D147,UPPER(D147)),1,0.01)/V147</f>
        <v>1</v>
      </c>
      <c r="U147" s="153">
        <v>3</v>
      </c>
      <c r="V147" s="153">
        <v>1</v>
      </c>
      <c r="W147" s="159">
        <f t="shared" ref="W147:W178" si="92">IF(AND(Q147&lt;0,O147&gt;0),O147,0)</f>
        <v>0</v>
      </c>
      <c r="X147" s="159">
        <f t="shared" ref="X147:X178" si="93">IF(AND(Q147&gt;0,O147&gt;0),O147,0)</f>
        <v>0</v>
      </c>
      <c r="Y147" s="70"/>
      <c r="Z147" s="163">
        <f>_xll.BDH(C147,$Z$12,$D$1,$D$1)</f>
        <v>13163</v>
      </c>
      <c r="AA147" s="163">
        <f t="shared" ref="AA147:AA178" si="94">IF(OR(OR(F147="#N/A N/A",F147="#N/A Real Time"),OR(Z147="#N/A N/A",Z147="#N/A Real Time")),0,  F147 - Z147)</f>
        <v>123</v>
      </c>
      <c r="AB147" s="164">
        <f t="shared" ref="AB147:AB178" si="95">IF(OR(Z147=0,Z147="#N/A N/A"),0,AA147 / Z147*100)</f>
        <v>0.93443743827394976</v>
      </c>
      <c r="AC147" s="165">
        <v>0</v>
      </c>
      <c r="AD147" s="166">
        <f>IF(D147 = D872,1,_xll.BDP(K147,$AD$12)*L147)</f>
        <v>1</v>
      </c>
      <c r="AE147" s="387">
        <f>AA147*AC147*T147/AD147 / AF872</f>
        <v>0</v>
      </c>
      <c r="AF147" s="73"/>
      <c r="AG147" s="69"/>
      <c r="AH147" s="61"/>
    </row>
    <row r="148" spans="1:34" x14ac:dyDescent="0.2">
      <c r="B148" s="153">
        <v>2245</v>
      </c>
      <c r="C148" s="153" t="s">
        <v>578</v>
      </c>
      <c r="D148" s="153" t="str">
        <f>_xll.BDP(C148,$D$12)</f>
        <v>EUR</v>
      </c>
      <c r="E148" s="153" t="s">
        <v>610</v>
      </c>
      <c r="F148" s="154">
        <f>_xll.BDP(C148,$F$12)</f>
        <v>279.2</v>
      </c>
      <c r="G148" s="154">
        <f>_xll.BDP(C148,$G$12)</f>
        <v>275.60000000000002</v>
      </c>
      <c r="H148" s="155">
        <f t="shared" si="85"/>
        <v>-3.5999999999999659</v>
      </c>
      <c r="I148" s="156">
        <f t="shared" si="86"/>
        <v>-1.2893982808022801</v>
      </c>
      <c r="J148" s="157">
        <v>0</v>
      </c>
      <c r="K148" s="153" t="str">
        <f>CONCATENATE(D872,D148, " Curncy")</f>
        <v>EUREUR Curncy</v>
      </c>
      <c r="L148" s="153">
        <f>IF(D148 = D872,1,_xll.BDP(K148,$L$12))</f>
        <v>1</v>
      </c>
      <c r="M148" s="356">
        <f>IF(D148 = D872,1,_xll.BDP(K148,$M$12)*L148)</f>
        <v>1</v>
      </c>
      <c r="N148" s="158">
        <f t="shared" si="87"/>
        <v>0</v>
      </c>
      <c r="O148" s="366">
        <f>N148 / Y872</f>
        <v>0</v>
      </c>
      <c r="P148" s="160">
        <f t="shared" si="88"/>
        <v>0</v>
      </c>
      <c r="Q148" s="374">
        <f>P148 / Y872*100</f>
        <v>0</v>
      </c>
      <c r="R148" s="161">
        <f t="shared" si="89"/>
        <v>0</v>
      </c>
      <c r="S148" s="374">
        <f t="shared" si="90"/>
        <v>0</v>
      </c>
      <c r="T148" s="153">
        <f t="shared" si="91"/>
        <v>1</v>
      </c>
      <c r="U148" s="153">
        <v>0</v>
      </c>
      <c r="V148" s="153">
        <v>1</v>
      </c>
      <c r="W148" s="159">
        <f t="shared" si="92"/>
        <v>0</v>
      </c>
      <c r="X148" s="159">
        <f t="shared" si="93"/>
        <v>0</v>
      </c>
      <c r="Y148" s="70"/>
      <c r="Z148" s="163">
        <f>_xll.BDH(C148,$Z$12,$D$1,$D$1)</f>
        <v>280</v>
      </c>
      <c r="AA148" s="163">
        <f t="shared" si="94"/>
        <v>-0.80000000000001137</v>
      </c>
      <c r="AB148" s="164">
        <f t="shared" si="95"/>
        <v>-0.28571428571428981</v>
      </c>
      <c r="AC148" s="165">
        <v>0</v>
      </c>
      <c r="AD148" s="166">
        <f>IF(D148 = D872,1,_xll.BDP(K148,$AD$12)*L148)</f>
        <v>1</v>
      </c>
      <c r="AE148" s="387">
        <f>AA148*AC148*T148/AD148 / AF872</f>
        <v>0</v>
      </c>
      <c r="AF148" s="73"/>
      <c r="AG148" s="69"/>
      <c r="AH148" s="61"/>
    </row>
    <row r="149" spans="1:34" x14ac:dyDescent="0.2">
      <c r="B149" s="153">
        <v>2756</v>
      </c>
      <c r="C149" s="153" t="s">
        <v>579</v>
      </c>
      <c r="D149" s="153" t="str">
        <f>_xll.BDP(C149,$D$12)</f>
        <v>EUR</v>
      </c>
      <c r="E149" s="153" t="s">
        <v>611</v>
      </c>
      <c r="F149" s="154">
        <f>_xll.BDP(C149,$F$12)</f>
        <v>11</v>
      </c>
      <c r="G149" s="154">
        <f>_xll.BDP(C149,$G$12)</f>
        <v>11.285</v>
      </c>
      <c r="H149" s="155">
        <f t="shared" si="85"/>
        <v>0.28500000000000014</v>
      </c>
      <c r="I149" s="156">
        <f t="shared" si="86"/>
        <v>2.5909090909090922</v>
      </c>
      <c r="J149" s="157">
        <v>0</v>
      </c>
      <c r="K149" s="153" t="str">
        <f>CONCATENATE(D872,D149, " Curncy")</f>
        <v>EUREUR Curncy</v>
      </c>
      <c r="L149" s="153">
        <f>IF(D149 = D872,1,_xll.BDP(K149,$L$12))</f>
        <v>1</v>
      </c>
      <c r="M149" s="356">
        <f>IF(D149 = D872,1,_xll.BDP(K149,$M$12)*L149)</f>
        <v>1</v>
      </c>
      <c r="N149" s="158">
        <f t="shared" si="87"/>
        <v>0</v>
      </c>
      <c r="O149" s="366">
        <f>N149 / Y872</f>
        <v>0</v>
      </c>
      <c r="P149" s="160">
        <f t="shared" si="88"/>
        <v>0</v>
      </c>
      <c r="Q149" s="374">
        <f>P149 / Y872*100</f>
        <v>0</v>
      </c>
      <c r="R149" s="161">
        <f t="shared" si="89"/>
        <v>0</v>
      </c>
      <c r="S149" s="374">
        <f t="shared" si="90"/>
        <v>0</v>
      </c>
      <c r="T149" s="153">
        <f t="shared" si="91"/>
        <v>1</v>
      </c>
      <c r="U149" s="153">
        <v>0</v>
      </c>
      <c r="V149" s="153">
        <v>1</v>
      </c>
      <c r="W149" s="159">
        <f t="shared" si="92"/>
        <v>0</v>
      </c>
      <c r="X149" s="159">
        <f t="shared" si="93"/>
        <v>0</v>
      </c>
      <c r="Y149" s="70"/>
      <c r="Z149" s="163">
        <f>_xll.BDH(C149,$Z$12,$D$1,$D$1)</f>
        <v>11.11</v>
      </c>
      <c r="AA149" s="163">
        <f t="shared" si="94"/>
        <v>-0.10999999999999943</v>
      </c>
      <c r="AB149" s="164">
        <f t="shared" si="95"/>
        <v>-0.99009900990098509</v>
      </c>
      <c r="AC149" s="165">
        <v>0</v>
      </c>
      <c r="AD149" s="166">
        <f>IF(D149 = D872,1,_xll.BDP(K149,$AD$12)*L149)</f>
        <v>1</v>
      </c>
      <c r="AE149" s="387">
        <f>AA149*AC149*T149/AD149 / AF872</f>
        <v>0</v>
      </c>
      <c r="AF149" s="73"/>
      <c r="AG149" s="69"/>
      <c r="AH149" s="61"/>
    </row>
    <row r="150" spans="1:34" x14ac:dyDescent="0.2">
      <c r="B150" s="153">
        <v>282</v>
      </c>
      <c r="C150" s="153" t="s">
        <v>580</v>
      </c>
      <c r="D150" s="153" t="str">
        <f>_xll.BDP(C150,$D$12)</f>
        <v>EUR</v>
      </c>
      <c r="E150" s="153" t="s">
        <v>612</v>
      </c>
      <c r="F150" s="154">
        <f>_xll.BDP(C150,$F$12)</f>
        <v>199.42</v>
      </c>
      <c r="G150" s="154">
        <f>_xll.BDP(C150,$G$12)</f>
        <v>197.94</v>
      </c>
      <c r="H150" s="155">
        <f t="shared" si="85"/>
        <v>-1.4799999999999898</v>
      </c>
      <c r="I150" s="156">
        <f t="shared" si="86"/>
        <v>-0.74215224150034598</v>
      </c>
      <c r="J150" s="157">
        <v>0</v>
      </c>
      <c r="K150" s="153" t="str">
        <f>CONCATENATE(D872,D150, " Curncy")</f>
        <v>EUREUR Curncy</v>
      </c>
      <c r="L150" s="153">
        <f>IF(D150 = D872,1,_xll.BDP(K150,$L$12))</f>
        <v>1</v>
      </c>
      <c r="M150" s="356">
        <f>IF(D150 = D872,1,_xll.BDP(K150,$M$12)*L150)</f>
        <v>1</v>
      </c>
      <c r="N150" s="158">
        <f t="shared" si="87"/>
        <v>0</v>
      </c>
      <c r="O150" s="366">
        <f>N150 / Y872</f>
        <v>0</v>
      </c>
      <c r="P150" s="160">
        <f t="shared" si="88"/>
        <v>0</v>
      </c>
      <c r="Q150" s="374">
        <f>P150 / Y872*100</f>
        <v>0</v>
      </c>
      <c r="R150" s="161">
        <f t="shared" si="89"/>
        <v>0</v>
      </c>
      <c r="S150" s="374">
        <f t="shared" si="90"/>
        <v>0</v>
      </c>
      <c r="T150" s="153">
        <f t="shared" si="91"/>
        <v>1</v>
      </c>
      <c r="U150" s="153">
        <v>0</v>
      </c>
      <c r="V150" s="153">
        <v>1</v>
      </c>
      <c r="W150" s="159">
        <f t="shared" si="92"/>
        <v>0</v>
      </c>
      <c r="X150" s="159">
        <f t="shared" si="93"/>
        <v>0</v>
      </c>
      <c r="Y150" s="70"/>
      <c r="Z150" s="163">
        <f>_xll.BDH(C150,$Z$12,$D$1,$D$1)</f>
        <v>196.6</v>
      </c>
      <c r="AA150" s="163">
        <f t="shared" si="94"/>
        <v>2.8199999999999932</v>
      </c>
      <c r="AB150" s="164">
        <f t="shared" si="95"/>
        <v>1.4343845371312276</v>
      </c>
      <c r="AC150" s="165">
        <v>0</v>
      </c>
      <c r="AD150" s="166">
        <f>IF(D150 = D872,1,_xll.BDP(K150,$AD$12)*L150)</f>
        <v>1</v>
      </c>
      <c r="AE150" s="387">
        <f>AA150*AC150*T150/AD150 / AF872</f>
        <v>0</v>
      </c>
      <c r="AF150" s="73"/>
      <c r="AG150" s="69"/>
      <c r="AH150" s="61"/>
    </row>
    <row r="151" spans="1:34" x14ac:dyDescent="0.2">
      <c r="B151" s="153">
        <v>13</v>
      </c>
      <c r="C151" s="153" t="s">
        <v>164</v>
      </c>
      <c r="D151" s="153" t="str">
        <f>_xll.BDP(C151,$D$12)</f>
        <v>EUR</v>
      </c>
      <c r="E151" s="153" t="s">
        <v>358</v>
      </c>
      <c r="F151" s="154">
        <f>_xll.BDP(C151,$F$12)</f>
        <v>5.7</v>
      </c>
      <c r="G151" s="154">
        <f>_xll.BDP(C151,$G$12)</f>
        <v>5.7</v>
      </c>
      <c r="H151" s="155">
        <f t="shared" si="85"/>
        <v>0</v>
      </c>
      <c r="I151" s="156">
        <f t="shared" si="86"/>
        <v>0</v>
      </c>
      <c r="J151" s="157">
        <v>0</v>
      </c>
      <c r="K151" s="153" t="str">
        <f>CONCATENATE(D872,D151, " Curncy")</f>
        <v>EUREUR Curncy</v>
      </c>
      <c r="L151" s="153">
        <f>IF(D151 = D872,1,_xll.BDP(K151,$L$12))</f>
        <v>1</v>
      </c>
      <c r="M151" s="356">
        <f>IF(D151 = D872,1,_xll.BDP(K151,$M$12)*L151)</f>
        <v>1</v>
      </c>
      <c r="N151" s="158">
        <f t="shared" si="87"/>
        <v>0</v>
      </c>
      <c r="O151" s="366">
        <f>N151 / Y872</f>
        <v>0</v>
      </c>
      <c r="P151" s="160">
        <f t="shared" si="88"/>
        <v>0</v>
      </c>
      <c r="Q151" s="374">
        <f>P151 / Y872*100</f>
        <v>0</v>
      </c>
      <c r="R151" s="161">
        <f t="shared" si="89"/>
        <v>0</v>
      </c>
      <c r="S151" s="374">
        <f t="shared" si="90"/>
        <v>0</v>
      </c>
      <c r="T151" s="153">
        <f t="shared" si="91"/>
        <v>1</v>
      </c>
      <c r="U151" s="153">
        <v>0</v>
      </c>
      <c r="V151" s="153">
        <v>1</v>
      </c>
      <c r="W151" s="159">
        <f t="shared" si="92"/>
        <v>0</v>
      </c>
      <c r="X151" s="159">
        <f t="shared" si="93"/>
        <v>0</v>
      </c>
      <c r="Y151" s="70"/>
      <c r="Z151" s="163">
        <f>_xll.BDH(C151,$Z$12,$D$1,$D$1)</f>
        <v>5.7</v>
      </c>
      <c r="AA151" s="163">
        <f t="shared" si="94"/>
        <v>0</v>
      </c>
      <c r="AB151" s="164">
        <f t="shared" si="95"/>
        <v>0</v>
      </c>
      <c r="AC151" s="165">
        <v>0</v>
      </c>
      <c r="AD151" s="166">
        <f>IF(D151 = D872,1,_xll.BDP(K151,$AD$12)*L151)</f>
        <v>1</v>
      </c>
      <c r="AE151" s="387">
        <f>AA151*AC151*T151/AD151 / AF872</f>
        <v>0</v>
      </c>
      <c r="AF151" s="73"/>
      <c r="AG151" s="69"/>
      <c r="AH151" s="61"/>
    </row>
    <row r="152" spans="1:34" x14ac:dyDescent="0.2">
      <c r="B152" s="153">
        <v>2257</v>
      </c>
      <c r="C152" s="153" t="s">
        <v>581</v>
      </c>
      <c r="D152" s="153" t="str">
        <f>_xll.BDP(C152,$D$12)</f>
        <v>EUR</v>
      </c>
      <c r="E152" s="153" t="s">
        <v>613</v>
      </c>
      <c r="F152" s="154">
        <f>_xll.BDP(C152,$F$12)</f>
        <v>61.15</v>
      </c>
      <c r="G152" s="154">
        <f>_xll.BDP(C152,$G$12)</f>
        <v>60.09</v>
      </c>
      <c r="H152" s="155">
        <f t="shared" si="85"/>
        <v>-1.0599999999999952</v>
      </c>
      <c r="I152" s="156">
        <f t="shared" si="86"/>
        <v>-1.7334423548650779</v>
      </c>
      <c r="J152" s="157">
        <v>0</v>
      </c>
      <c r="K152" s="153" t="str">
        <f>CONCATENATE(D872,D152, " Curncy")</f>
        <v>EUREUR Curncy</v>
      </c>
      <c r="L152" s="153">
        <f>IF(D152 = D872,1,_xll.BDP(K152,$L$12))</f>
        <v>1</v>
      </c>
      <c r="M152" s="356">
        <f>IF(D152 = D872,1,_xll.BDP(K152,$M$12)*L152)</f>
        <v>1</v>
      </c>
      <c r="N152" s="158">
        <f t="shared" si="87"/>
        <v>0</v>
      </c>
      <c r="O152" s="366">
        <f>N152 / Y872</f>
        <v>0</v>
      </c>
      <c r="P152" s="160">
        <f t="shared" si="88"/>
        <v>0</v>
      </c>
      <c r="Q152" s="374">
        <f>P152 / Y872*100</f>
        <v>0</v>
      </c>
      <c r="R152" s="161">
        <f t="shared" si="89"/>
        <v>0</v>
      </c>
      <c r="S152" s="374">
        <f t="shared" si="90"/>
        <v>0</v>
      </c>
      <c r="T152" s="153">
        <f t="shared" si="91"/>
        <v>1</v>
      </c>
      <c r="U152" s="153">
        <v>0</v>
      </c>
      <c r="V152" s="153">
        <v>1</v>
      </c>
      <c r="W152" s="159">
        <f t="shared" si="92"/>
        <v>0</v>
      </c>
      <c r="X152" s="159">
        <f t="shared" si="93"/>
        <v>0</v>
      </c>
      <c r="Y152" s="70"/>
      <c r="Z152" s="163">
        <f>_xll.BDH(C152,$Z$12,$D$1,$D$1)</f>
        <v>58.38</v>
      </c>
      <c r="AA152" s="163">
        <f t="shared" si="94"/>
        <v>2.769999999999996</v>
      </c>
      <c r="AB152" s="164">
        <f t="shared" si="95"/>
        <v>4.7447756080849537</v>
      </c>
      <c r="AC152" s="165">
        <v>0</v>
      </c>
      <c r="AD152" s="166">
        <f>IF(D152 = D872,1,_xll.BDP(K152,$AD$12)*L152)</f>
        <v>1</v>
      </c>
      <c r="AE152" s="387">
        <f>AA152*AC152*T152/AD152 / AF872</f>
        <v>0</v>
      </c>
      <c r="AF152" s="73"/>
      <c r="AG152" s="69"/>
      <c r="AH152" s="61"/>
    </row>
    <row r="153" spans="1:34" x14ac:dyDescent="0.2">
      <c r="B153" s="153">
        <v>1514</v>
      </c>
      <c r="C153" s="153" t="s">
        <v>583</v>
      </c>
      <c r="D153" s="153" t="str">
        <f>_xll.BDP(C153,$D$12)</f>
        <v>EUR</v>
      </c>
      <c r="E153" s="153" t="s">
        <v>615</v>
      </c>
      <c r="F153" s="154">
        <f>_xll.BDP(C153,$F$12)</f>
        <v>48.685000000000002</v>
      </c>
      <c r="G153" s="154">
        <f>_xll.BDP(C153,$G$12)</f>
        <v>49.055</v>
      </c>
      <c r="H153" s="155">
        <f t="shared" si="85"/>
        <v>0.36999999999999744</v>
      </c>
      <c r="I153" s="156">
        <f t="shared" si="86"/>
        <v>0.75998767587552107</v>
      </c>
      <c r="J153" s="157">
        <v>0</v>
      </c>
      <c r="K153" s="153" t="str">
        <f>CONCATENATE(D872,D153, " Curncy")</f>
        <v>EUREUR Curncy</v>
      </c>
      <c r="L153" s="153">
        <f>IF(D153 = D872,1,_xll.BDP(K153,$L$12))</f>
        <v>1</v>
      </c>
      <c r="M153" s="356">
        <f>IF(D153 = D872,1,_xll.BDP(K153,$M$12)*L153)</f>
        <v>1</v>
      </c>
      <c r="N153" s="158">
        <f t="shared" si="87"/>
        <v>0</v>
      </c>
      <c r="O153" s="366">
        <f>N153 / Y872</f>
        <v>0</v>
      </c>
      <c r="P153" s="160">
        <f t="shared" si="88"/>
        <v>0</v>
      </c>
      <c r="Q153" s="374">
        <f>P153 / Y872*100</f>
        <v>0</v>
      </c>
      <c r="R153" s="161">
        <f t="shared" si="89"/>
        <v>0</v>
      </c>
      <c r="S153" s="374">
        <f t="shared" si="90"/>
        <v>0</v>
      </c>
      <c r="T153" s="153">
        <f t="shared" si="91"/>
        <v>1</v>
      </c>
      <c r="U153" s="153">
        <v>0</v>
      </c>
      <c r="V153" s="153">
        <v>1</v>
      </c>
      <c r="W153" s="159">
        <f t="shared" si="92"/>
        <v>0</v>
      </c>
      <c r="X153" s="159">
        <f t="shared" si="93"/>
        <v>0</v>
      </c>
      <c r="Y153" s="70"/>
      <c r="Z153" s="163">
        <f>_xll.BDH(C153,$Z$12,$D$1,$D$1)</f>
        <v>47.61</v>
      </c>
      <c r="AA153" s="163">
        <f t="shared" si="94"/>
        <v>1.0750000000000028</v>
      </c>
      <c r="AB153" s="164">
        <f t="shared" si="95"/>
        <v>2.257929006511243</v>
      </c>
      <c r="AC153" s="165">
        <v>0</v>
      </c>
      <c r="AD153" s="166">
        <f>IF(D153 = D872,1,_xll.BDP(K153,$AD$12)*L153)</f>
        <v>1</v>
      </c>
      <c r="AE153" s="387">
        <f>AA153*AC153*T153/AD153 / AF872</f>
        <v>0</v>
      </c>
      <c r="AF153" s="73"/>
      <c r="AG153" s="69"/>
      <c r="AH153" s="61"/>
    </row>
    <row r="154" spans="1:34" x14ac:dyDescent="0.2">
      <c r="B154" s="153">
        <v>1125</v>
      </c>
      <c r="C154" s="153" t="s">
        <v>582</v>
      </c>
      <c r="D154" s="153" t="str">
        <f>_xll.BDP(C154,$D$12)</f>
        <v>EUR</v>
      </c>
      <c r="E154" s="153" t="s">
        <v>614</v>
      </c>
      <c r="F154" s="154">
        <f>_xll.BDP(C154,$F$12)</f>
        <v>76.680000000000007</v>
      </c>
      <c r="G154" s="154">
        <f>_xll.BDP(C154,$G$12)</f>
        <v>75.319999999999993</v>
      </c>
      <c r="H154" s="155">
        <f t="shared" si="85"/>
        <v>-1.3600000000000136</v>
      </c>
      <c r="I154" s="156">
        <f t="shared" si="86"/>
        <v>-1.7736045905060165</v>
      </c>
      <c r="J154" s="157">
        <v>0</v>
      </c>
      <c r="K154" s="153" t="str">
        <f>CONCATENATE(D872,D154, " Curncy")</f>
        <v>EUREUR Curncy</v>
      </c>
      <c r="L154" s="153">
        <f>IF(D154 = D872,1,_xll.BDP(K154,$L$12))</f>
        <v>1</v>
      </c>
      <c r="M154" s="356">
        <f>IF(D154 = D872,1,_xll.BDP(K154,$M$12)*L154)</f>
        <v>1</v>
      </c>
      <c r="N154" s="158">
        <f t="shared" si="87"/>
        <v>0</v>
      </c>
      <c r="O154" s="366">
        <f>N154 / Y872</f>
        <v>0</v>
      </c>
      <c r="P154" s="160">
        <f t="shared" si="88"/>
        <v>0</v>
      </c>
      <c r="Q154" s="374">
        <f>P154 / Y872*100</f>
        <v>0</v>
      </c>
      <c r="R154" s="161">
        <f t="shared" si="89"/>
        <v>0</v>
      </c>
      <c r="S154" s="374">
        <f t="shared" si="90"/>
        <v>0</v>
      </c>
      <c r="T154" s="153">
        <f t="shared" si="91"/>
        <v>1</v>
      </c>
      <c r="U154" s="153">
        <v>0</v>
      </c>
      <c r="V154" s="153">
        <v>1</v>
      </c>
      <c r="W154" s="159">
        <f t="shared" si="92"/>
        <v>0</v>
      </c>
      <c r="X154" s="159">
        <f t="shared" si="93"/>
        <v>0</v>
      </c>
      <c r="Y154" s="70"/>
      <c r="Z154" s="163">
        <f>_xll.BDH(C154,$Z$12,$D$1,$D$1)</f>
        <v>73.89</v>
      </c>
      <c r="AA154" s="163">
        <f t="shared" si="94"/>
        <v>2.7900000000000063</v>
      </c>
      <c r="AB154" s="164">
        <f t="shared" si="95"/>
        <v>3.775883069427536</v>
      </c>
      <c r="AC154" s="165">
        <v>0</v>
      </c>
      <c r="AD154" s="166">
        <f>IF(D154 = D872,1,_xll.BDP(K154,$AD$12)*L154)</f>
        <v>1</v>
      </c>
      <c r="AE154" s="387">
        <f>AA154*AC154*T154/AD154 / AF872</f>
        <v>0</v>
      </c>
      <c r="AF154" s="73"/>
      <c r="AG154" s="69"/>
      <c r="AH154" s="61"/>
    </row>
    <row r="155" spans="1:34" x14ac:dyDescent="0.2">
      <c r="B155" s="153">
        <v>6266</v>
      </c>
      <c r="C155" s="153" t="s">
        <v>584</v>
      </c>
      <c r="D155" s="153" t="str">
        <f>_xll.BDP(C155,$D$12)</f>
        <v>EUR</v>
      </c>
      <c r="E155" s="153" t="s">
        <v>616</v>
      </c>
      <c r="F155" s="154">
        <f>_xll.BDP(C155,$F$12)</f>
        <v>93.64</v>
      </c>
      <c r="G155" s="154">
        <f>_xll.BDP(C155,$G$12)</f>
        <v>95.22</v>
      </c>
      <c r="H155" s="155">
        <f t="shared" si="85"/>
        <v>1.5799999999999983</v>
      </c>
      <c r="I155" s="156">
        <f t="shared" si="86"/>
        <v>1.6873131140538213</v>
      </c>
      <c r="J155" s="157">
        <v>0</v>
      </c>
      <c r="K155" s="153" t="str">
        <f>CONCATENATE(D872,D155, " Curncy")</f>
        <v>EUREUR Curncy</v>
      </c>
      <c r="L155" s="153">
        <f>IF(D155 = D872,1,_xll.BDP(K155,$L$12))</f>
        <v>1</v>
      </c>
      <c r="M155" s="356">
        <f>IF(D155 = D872,1,_xll.BDP(K155,$M$12)*L155)</f>
        <v>1</v>
      </c>
      <c r="N155" s="158">
        <f t="shared" si="87"/>
        <v>0</v>
      </c>
      <c r="O155" s="366">
        <f>N155 / Y872</f>
        <v>0</v>
      </c>
      <c r="P155" s="160">
        <f t="shared" si="88"/>
        <v>0</v>
      </c>
      <c r="Q155" s="374">
        <f>P155 / Y872*100</f>
        <v>0</v>
      </c>
      <c r="R155" s="161">
        <f t="shared" si="89"/>
        <v>0</v>
      </c>
      <c r="S155" s="374">
        <f t="shared" si="90"/>
        <v>0</v>
      </c>
      <c r="T155" s="153">
        <f t="shared" si="91"/>
        <v>1</v>
      </c>
      <c r="U155" s="153">
        <v>0</v>
      </c>
      <c r="V155" s="153">
        <v>1</v>
      </c>
      <c r="W155" s="159">
        <f t="shared" si="92"/>
        <v>0</v>
      </c>
      <c r="X155" s="159">
        <f t="shared" si="93"/>
        <v>0</v>
      </c>
      <c r="Y155" s="70"/>
      <c r="Z155" s="163">
        <f>_xll.BDH(C155,$Z$12,$D$1,$D$1)</f>
        <v>95.48</v>
      </c>
      <c r="AA155" s="163">
        <f t="shared" si="94"/>
        <v>-1.8400000000000034</v>
      </c>
      <c r="AB155" s="164">
        <f t="shared" si="95"/>
        <v>-1.9271051529116081</v>
      </c>
      <c r="AC155" s="165">
        <v>0</v>
      </c>
      <c r="AD155" s="166">
        <f>IF(D155 = D872,1,_xll.BDP(K155,$AD$12)*L155)</f>
        <v>1</v>
      </c>
      <c r="AE155" s="387">
        <f>AA155*AC155*T155/AD155 / AF872</f>
        <v>0</v>
      </c>
      <c r="AF155" s="73"/>
      <c r="AG155" s="69"/>
      <c r="AH155" s="61"/>
    </row>
    <row r="156" spans="1:34" x14ac:dyDescent="0.2">
      <c r="B156" s="153">
        <v>947</v>
      </c>
      <c r="C156" s="153" t="s">
        <v>585</v>
      </c>
      <c r="D156" s="153" t="str">
        <f>_xll.BDP(C156,$D$12)</f>
        <v>EUR</v>
      </c>
      <c r="E156" s="153" t="s">
        <v>617</v>
      </c>
      <c r="F156" s="154">
        <f>_xll.BDP(C156,$F$12)</f>
        <v>23.66</v>
      </c>
      <c r="G156" s="154">
        <f>_xll.BDP(C156,$G$12)</f>
        <v>24.02</v>
      </c>
      <c r="H156" s="155">
        <f t="shared" si="85"/>
        <v>0.35999999999999943</v>
      </c>
      <c r="I156" s="156">
        <f t="shared" si="86"/>
        <v>1.5215553677092115</v>
      </c>
      <c r="J156" s="157">
        <v>0</v>
      </c>
      <c r="K156" s="153" t="str">
        <f>CONCATENATE(D872,D156, " Curncy")</f>
        <v>EUREUR Curncy</v>
      </c>
      <c r="L156" s="153">
        <f>IF(D156 = D872,1,_xll.BDP(K156,$L$12))</f>
        <v>1</v>
      </c>
      <c r="M156" s="356">
        <f>IF(D156 = D872,1,_xll.BDP(K156,$M$12)*L156)</f>
        <v>1</v>
      </c>
      <c r="N156" s="158">
        <f t="shared" si="87"/>
        <v>0</v>
      </c>
      <c r="O156" s="366">
        <f>N156 / Y872</f>
        <v>0</v>
      </c>
      <c r="P156" s="160">
        <f t="shared" si="88"/>
        <v>0</v>
      </c>
      <c r="Q156" s="374">
        <f>P156 / Y872*100</f>
        <v>0</v>
      </c>
      <c r="R156" s="161">
        <f t="shared" si="89"/>
        <v>0</v>
      </c>
      <c r="S156" s="374">
        <f t="shared" si="90"/>
        <v>0</v>
      </c>
      <c r="T156" s="153">
        <f t="shared" si="91"/>
        <v>1</v>
      </c>
      <c r="U156" s="153">
        <v>0</v>
      </c>
      <c r="V156" s="153">
        <v>1</v>
      </c>
      <c r="W156" s="159">
        <f t="shared" si="92"/>
        <v>0</v>
      </c>
      <c r="X156" s="159">
        <f t="shared" si="93"/>
        <v>0</v>
      </c>
      <c r="Y156" s="70"/>
      <c r="Z156" s="163">
        <f>_xll.BDH(C156,$Z$12,$D$1,$D$1)</f>
        <v>23.16</v>
      </c>
      <c r="AA156" s="163">
        <f t="shared" si="94"/>
        <v>0.5</v>
      </c>
      <c r="AB156" s="164">
        <f t="shared" si="95"/>
        <v>2.1588946459412779</v>
      </c>
      <c r="AC156" s="165">
        <v>0</v>
      </c>
      <c r="AD156" s="166">
        <f>IF(D156 = D872,1,_xll.BDP(K156,$AD$12)*L156)</f>
        <v>1</v>
      </c>
      <c r="AE156" s="387">
        <f>AA156*AC156*T156/AD156 / AF872</f>
        <v>0</v>
      </c>
      <c r="AF156" s="73"/>
      <c r="AG156" s="69"/>
      <c r="AH156" s="61"/>
    </row>
    <row r="157" spans="1:34" x14ac:dyDescent="0.2">
      <c r="B157" s="153">
        <v>117</v>
      </c>
      <c r="C157" s="153" t="s">
        <v>586</v>
      </c>
      <c r="D157" s="153" t="str">
        <f>_xll.BDP(C157,$D$12)</f>
        <v>EUR</v>
      </c>
      <c r="E157" s="153" t="s">
        <v>618</v>
      </c>
      <c r="F157" s="154">
        <f>_xll.BDP(C157,$F$12)</f>
        <v>5.47</v>
      </c>
      <c r="G157" s="154">
        <f>_xll.BDP(C157,$G$12)</f>
        <v>5.2560000000000002</v>
      </c>
      <c r="H157" s="155">
        <f t="shared" si="85"/>
        <v>-0.21399999999999952</v>
      </c>
      <c r="I157" s="156">
        <f t="shared" si="86"/>
        <v>-3.9122486288848179</v>
      </c>
      <c r="J157" s="157">
        <v>0</v>
      </c>
      <c r="K157" s="153" t="str">
        <f>CONCATENATE(D872,D157, " Curncy")</f>
        <v>EUREUR Curncy</v>
      </c>
      <c r="L157" s="153">
        <f>IF(D157 = D872,1,_xll.BDP(K157,$L$12))</f>
        <v>1</v>
      </c>
      <c r="M157" s="356">
        <f>IF(D157 = D872,1,_xll.BDP(K157,$M$12)*L157)</f>
        <v>1</v>
      </c>
      <c r="N157" s="158">
        <f t="shared" si="87"/>
        <v>0</v>
      </c>
      <c r="O157" s="366">
        <f>N157 / Y872</f>
        <v>0</v>
      </c>
      <c r="P157" s="160">
        <f t="shared" si="88"/>
        <v>0</v>
      </c>
      <c r="Q157" s="374">
        <f>P157 / Y872*100</f>
        <v>0</v>
      </c>
      <c r="R157" s="161">
        <f t="shared" si="89"/>
        <v>0</v>
      </c>
      <c r="S157" s="374">
        <f t="shared" si="90"/>
        <v>0</v>
      </c>
      <c r="T157" s="153">
        <f t="shared" si="91"/>
        <v>1</v>
      </c>
      <c r="U157" s="153">
        <v>0</v>
      </c>
      <c r="V157" s="153">
        <v>1</v>
      </c>
      <c r="W157" s="159">
        <f t="shared" si="92"/>
        <v>0</v>
      </c>
      <c r="X157" s="159">
        <f t="shared" si="93"/>
        <v>0</v>
      </c>
      <c r="Y157" s="70"/>
      <c r="Z157" s="163">
        <f>_xll.BDH(C157,$Z$12,$D$1,$D$1)</f>
        <v>5.242</v>
      </c>
      <c r="AA157" s="163">
        <f t="shared" si="94"/>
        <v>0.22799999999999976</v>
      </c>
      <c r="AB157" s="164">
        <f t="shared" si="95"/>
        <v>4.3494849294162492</v>
      </c>
      <c r="AC157" s="165">
        <v>0</v>
      </c>
      <c r="AD157" s="166">
        <f>IF(D157 = D872,1,_xll.BDP(K157,$AD$12)*L157)</f>
        <v>1</v>
      </c>
      <c r="AE157" s="387">
        <f>AA157*AC157*T157/AD157 / AF872</f>
        <v>0</v>
      </c>
      <c r="AF157" s="73"/>
      <c r="AG157" s="69"/>
      <c r="AH157" s="61"/>
    </row>
    <row r="158" spans="1:34" x14ac:dyDescent="0.2">
      <c r="B158" s="153">
        <v>306</v>
      </c>
      <c r="C158" s="153" t="s">
        <v>587</v>
      </c>
      <c r="D158" s="153" t="str">
        <f>_xll.BDP(C158,$D$12)</f>
        <v>EUR</v>
      </c>
      <c r="E158" s="153" t="s">
        <v>619</v>
      </c>
      <c r="F158" s="154">
        <f>_xll.BDP(C158,$F$12)</f>
        <v>57.95</v>
      </c>
      <c r="G158" s="154">
        <f>_xll.BDP(C158,$G$12)</f>
        <v>56.81</v>
      </c>
      <c r="H158" s="155">
        <f t="shared" si="85"/>
        <v>-1.1400000000000006</v>
      </c>
      <c r="I158" s="156">
        <f t="shared" si="86"/>
        <v>-1.9672131147540992</v>
      </c>
      <c r="J158" s="157">
        <v>0</v>
      </c>
      <c r="K158" s="153" t="str">
        <f>CONCATENATE(D872,D158, " Curncy")</f>
        <v>EUREUR Curncy</v>
      </c>
      <c r="L158" s="153">
        <f>IF(D158 = D872,1,_xll.BDP(K158,$L$12))</f>
        <v>1</v>
      </c>
      <c r="M158" s="356">
        <f>IF(D158 = D872,1,_xll.BDP(K158,$M$12)*L158)</f>
        <v>1</v>
      </c>
      <c r="N158" s="158">
        <f t="shared" si="87"/>
        <v>0</v>
      </c>
      <c r="O158" s="366">
        <f>N158 / Y872</f>
        <v>0</v>
      </c>
      <c r="P158" s="160">
        <f t="shared" si="88"/>
        <v>0</v>
      </c>
      <c r="Q158" s="374">
        <f>P158 / Y872*100</f>
        <v>0</v>
      </c>
      <c r="R158" s="161">
        <f t="shared" si="89"/>
        <v>0</v>
      </c>
      <c r="S158" s="374">
        <f t="shared" si="90"/>
        <v>0</v>
      </c>
      <c r="T158" s="153">
        <f t="shared" si="91"/>
        <v>1</v>
      </c>
      <c r="U158" s="153">
        <v>0</v>
      </c>
      <c r="V158" s="153">
        <v>1</v>
      </c>
      <c r="W158" s="159">
        <f t="shared" si="92"/>
        <v>0</v>
      </c>
      <c r="X158" s="159">
        <f t="shared" si="93"/>
        <v>0</v>
      </c>
      <c r="Y158" s="70"/>
      <c r="Z158" s="163">
        <f>_xll.BDH(C158,$Z$12,$D$1,$D$1)</f>
        <v>56</v>
      </c>
      <c r="AA158" s="163">
        <f t="shared" si="94"/>
        <v>1.9500000000000028</v>
      </c>
      <c r="AB158" s="164">
        <f t="shared" si="95"/>
        <v>3.4821428571428621</v>
      </c>
      <c r="AC158" s="165">
        <v>0</v>
      </c>
      <c r="AD158" s="166">
        <f>IF(D158 = D872,1,_xll.BDP(K158,$AD$12)*L158)</f>
        <v>1</v>
      </c>
      <c r="AE158" s="387">
        <f>AA158*AC158*T158/AD158 / AF872</f>
        <v>0</v>
      </c>
      <c r="AF158" s="73"/>
      <c r="AG158" s="69"/>
      <c r="AH158" s="61"/>
    </row>
    <row r="159" spans="1:34" x14ac:dyDescent="0.2">
      <c r="B159" s="153">
        <v>2362</v>
      </c>
      <c r="C159" s="153" t="s">
        <v>588</v>
      </c>
      <c r="D159" s="153" t="str">
        <f>_xll.BDP(C159,$D$12)</f>
        <v>EUR</v>
      </c>
      <c r="E159" s="153" t="s">
        <v>620</v>
      </c>
      <c r="F159" s="154">
        <f>_xll.BDP(C159,$F$12)</f>
        <v>9.6229999999999993</v>
      </c>
      <c r="G159" s="154">
        <f>_xll.BDP(C159,$G$12)</f>
        <v>9.4250000000000007</v>
      </c>
      <c r="H159" s="155">
        <f t="shared" si="85"/>
        <v>-0.19799999999999862</v>
      </c>
      <c r="I159" s="156">
        <f t="shared" si="86"/>
        <v>-2.057570404239828</v>
      </c>
      <c r="J159" s="157">
        <v>0</v>
      </c>
      <c r="K159" s="153" t="str">
        <f>CONCATENATE(D872,D159, " Curncy")</f>
        <v>EUREUR Curncy</v>
      </c>
      <c r="L159" s="153">
        <f>IF(D159 = D872,1,_xll.BDP(K159,$L$12))</f>
        <v>1</v>
      </c>
      <c r="M159" s="356">
        <f>IF(D159 = D872,1,_xll.BDP(K159,$M$12)*L159)</f>
        <v>1</v>
      </c>
      <c r="N159" s="158">
        <f t="shared" si="87"/>
        <v>0</v>
      </c>
      <c r="O159" s="366">
        <f>N159 / Y872</f>
        <v>0</v>
      </c>
      <c r="P159" s="160">
        <f t="shared" si="88"/>
        <v>0</v>
      </c>
      <c r="Q159" s="374">
        <f>P159 / Y872*100</f>
        <v>0</v>
      </c>
      <c r="R159" s="161">
        <f t="shared" si="89"/>
        <v>0</v>
      </c>
      <c r="S159" s="374">
        <f t="shared" si="90"/>
        <v>0</v>
      </c>
      <c r="T159" s="153">
        <f t="shared" si="91"/>
        <v>1</v>
      </c>
      <c r="U159" s="153">
        <v>0</v>
      </c>
      <c r="V159" s="153">
        <v>1</v>
      </c>
      <c r="W159" s="159">
        <f t="shared" si="92"/>
        <v>0</v>
      </c>
      <c r="X159" s="159">
        <f t="shared" si="93"/>
        <v>0</v>
      </c>
      <c r="Y159" s="70"/>
      <c r="Z159" s="163">
        <f>_xll.BDH(C159,$Z$12,$D$1,$D$1)</f>
        <v>9.2740000000000009</v>
      </c>
      <c r="AA159" s="163">
        <f t="shared" si="94"/>
        <v>0.34899999999999842</v>
      </c>
      <c r="AB159" s="164">
        <f t="shared" si="95"/>
        <v>3.7632089713176451</v>
      </c>
      <c r="AC159" s="165">
        <v>0</v>
      </c>
      <c r="AD159" s="166">
        <f>IF(D159 = D872,1,_xll.BDP(K159,$AD$12)*L159)</f>
        <v>1</v>
      </c>
      <c r="AE159" s="387">
        <f>AA159*AC159*T159/AD159 / AF872</f>
        <v>0</v>
      </c>
      <c r="AF159" s="73"/>
      <c r="AG159" s="69"/>
      <c r="AH159" s="61"/>
    </row>
    <row r="160" spans="1:34" x14ac:dyDescent="0.2">
      <c r="B160" s="153">
        <v>3982</v>
      </c>
      <c r="C160" s="153" t="s">
        <v>590</v>
      </c>
      <c r="D160" s="153" t="str">
        <f>_xll.BDP(C160,$D$12)</f>
        <v>EUR</v>
      </c>
      <c r="E160" s="153" t="s">
        <v>1386</v>
      </c>
      <c r="F160" s="154">
        <f>_xll.BDP(C160,$F$12)</f>
        <v>10.45</v>
      </c>
      <c r="G160" s="154">
        <f>_xll.BDP(C160,$G$12)</f>
        <v>10.385</v>
      </c>
      <c r="H160" s="155">
        <f t="shared" si="85"/>
        <v>-6.4999999999999503E-2</v>
      </c>
      <c r="I160" s="156">
        <f t="shared" si="86"/>
        <v>-0.62200956937798579</v>
      </c>
      <c r="J160" s="157">
        <v>0</v>
      </c>
      <c r="K160" s="153" t="str">
        <f>CONCATENATE(D872,D160, " Curncy")</f>
        <v>EUREUR Curncy</v>
      </c>
      <c r="L160" s="153">
        <f>IF(D160 = D872,1,_xll.BDP(K160,$L$12))</f>
        <v>1</v>
      </c>
      <c r="M160" s="356">
        <f>IF(D160 = D872,1,_xll.BDP(K160,$M$12)*L160)</f>
        <v>1</v>
      </c>
      <c r="N160" s="158">
        <f t="shared" si="87"/>
        <v>0</v>
      </c>
      <c r="O160" s="366">
        <f>N160 / Y872</f>
        <v>0</v>
      </c>
      <c r="P160" s="160">
        <f t="shared" si="88"/>
        <v>0</v>
      </c>
      <c r="Q160" s="374">
        <f>P160 / Y872*100</f>
        <v>0</v>
      </c>
      <c r="R160" s="161">
        <f t="shared" si="89"/>
        <v>0</v>
      </c>
      <c r="S160" s="374">
        <f t="shared" si="90"/>
        <v>0</v>
      </c>
      <c r="T160" s="153">
        <f t="shared" si="91"/>
        <v>1</v>
      </c>
      <c r="U160" s="153">
        <v>0</v>
      </c>
      <c r="V160" s="153">
        <v>1</v>
      </c>
      <c r="W160" s="159">
        <f t="shared" si="92"/>
        <v>0</v>
      </c>
      <c r="X160" s="159">
        <f t="shared" si="93"/>
        <v>0</v>
      </c>
      <c r="Y160" s="70"/>
      <c r="Z160" s="163">
        <f>_xll.BDH(C160,$Z$12,$D$1,$D$1)</f>
        <v>9.7560000000000002</v>
      </c>
      <c r="AA160" s="163">
        <f t="shared" si="94"/>
        <v>0.69399999999999906</v>
      </c>
      <c r="AB160" s="164">
        <f t="shared" si="95"/>
        <v>7.1135711357113465</v>
      </c>
      <c r="AC160" s="165">
        <v>0</v>
      </c>
      <c r="AD160" s="166">
        <f>IF(D160 = D872,1,_xll.BDP(K160,$AD$12)*L160)</f>
        <v>1</v>
      </c>
      <c r="AE160" s="387">
        <f>AA160*AC160*T160/AD160 / AF872</f>
        <v>0</v>
      </c>
      <c r="AF160" s="73"/>
      <c r="AG160" s="69"/>
      <c r="AH160" s="61"/>
    </row>
    <row r="161" spans="1:34" x14ac:dyDescent="0.2">
      <c r="B161" s="153">
        <v>445</v>
      </c>
      <c r="C161" s="153" t="s">
        <v>589</v>
      </c>
      <c r="D161" s="153" t="str">
        <f>_xll.BDP(C161,$D$12)</f>
        <v>EUR</v>
      </c>
      <c r="E161" s="153" t="s">
        <v>621</v>
      </c>
      <c r="F161" s="154">
        <f>_xll.BDP(C161,$F$12)</f>
        <v>40.08</v>
      </c>
      <c r="G161" s="154">
        <f>_xll.BDP(C161,$G$12)</f>
        <v>40.270000000000003</v>
      </c>
      <c r="H161" s="155">
        <f t="shared" si="85"/>
        <v>0.19000000000000483</v>
      </c>
      <c r="I161" s="156">
        <f t="shared" si="86"/>
        <v>0.47405189620759691</v>
      </c>
      <c r="J161" s="157">
        <v>0</v>
      </c>
      <c r="K161" s="153" t="str">
        <f>CONCATENATE(D872,D161, " Curncy")</f>
        <v>EUREUR Curncy</v>
      </c>
      <c r="L161" s="153">
        <f>IF(D161 = D872,1,_xll.BDP(K161,$L$12))</f>
        <v>1</v>
      </c>
      <c r="M161" s="356">
        <f>IF(D161 = D872,1,_xll.BDP(K161,$M$12)*L161)</f>
        <v>1</v>
      </c>
      <c r="N161" s="158">
        <f t="shared" si="87"/>
        <v>0</v>
      </c>
      <c r="O161" s="366">
        <f>N161 / Y872</f>
        <v>0</v>
      </c>
      <c r="P161" s="160">
        <f t="shared" si="88"/>
        <v>0</v>
      </c>
      <c r="Q161" s="374">
        <f>P161 / Y872*100</f>
        <v>0</v>
      </c>
      <c r="R161" s="161">
        <f t="shared" si="89"/>
        <v>0</v>
      </c>
      <c r="S161" s="374">
        <f t="shared" si="90"/>
        <v>0</v>
      </c>
      <c r="T161" s="153">
        <f t="shared" si="91"/>
        <v>1</v>
      </c>
      <c r="U161" s="153">
        <v>0</v>
      </c>
      <c r="V161" s="153">
        <v>1</v>
      </c>
      <c r="W161" s="159">
        <f t="shared" si="92"/>
        <v>0</v>
      </c>
      <c r="X161" s="159">
        <f t="shared" si="93"/>
        <v>0</v>
      </c>
      <c r="Y161" s="70"/>
      <c r="Z161" s="163">
        <f>_xll.BDH(C161,$Z$12,$D$1,$D$1)</f>
        <v>39.130000000000003</v>
      </c>
      <c r="AA161" s="163">
        <f t="shared" si="94"/>
        <v>0.94999999999999574</v>
      </c>
      <c r="AB161" s="164">
        <f t="shared" si="95"/>
        <v>2.4278047533861375</v>
      </c>
      <c r="AC161" s="165">
        <v>0</v>
      </c>
      <c r="AD161" s="166">
        <f>IF(D161 = D872,1,_xll.BDP(K161,$AD$12)*L161)</f>
        <v>1</v>
      </c>
      <c r="AE161" s="387">
        <f>AA161*AC161*T161/AD161 / AF872</f>
        <v>0</v>
      </c>
      <c r="AF161" s="73"/>
      <c r="AG161" s="69"/>
      <c r="AH161" s="61"/>
    </row>
    <row r="162" spans="1:34" x14ac:dyDescent="0.2">
      <c r="B162" s="153">
        <v>439</v>
      </c>
      <c r="C162" s="153" t="s">
        <v>591</v>
      </c>
      <c r="D162" s="153" t="str">
        <f>_xll.BDP(C162,$D$12)</f>
        <v>EUR</v>
      </c>
      <c r="E162" s="153" t="s">
        <v>622</v>
      </c>
      <c r="F162" s="154">
        <f>_xll.BDP(C162,$F$12)</f>
        <v>8.9640000000000004</v>
      </c>
      <c r="G162" s="154">
        <f>_xll.BDP(C162,$G$12)</f>
        <v>9.1180000000000003</v>
      </c>
      <c r="H162" s="155">
        <f t="shared" si="85"/>
        <v>0.15399999999999991</v>
      </c>
      <c r="I162" s="156">
        <f t="shared" si="86"/>
        <v>1.7179830432842471</v>
      </c>
      <c r="J162" s="157">
        <v>0</v>
      </c>
      <c r="K162" s="153" t="str">
        <f>CONCATENATE(D872,D162, " Curncy")</f>
        <v>EUREUR Curncy</v>
      </c>
      <c r="L162" s="153">
        <f>IF(D162 = D872,1,_xll.BDP(K162,$L$12))</f>
        <v>1</v>
      </c>
      <c r="M162" s="356">
        <f>IF(D162 = D872,1,_xll.BDP(K162,$M$12)*L162)</f>
        <v>1</v>
      </c>
      <c r="N162" s="158">
        <f t="shared" si="87"/>
        <v>0</v>
      </c>
      <c r="O162" s="366">
        <f>N162 / Y872</f>
        <v>0</v>
      </c>
      <c r="P162" s="160">
        <f t="shared" si="88"/>
        <v>0</v>
      </c>
      <c r="Q162" s="374">
        <f>P162 / Y872*100</f>
        <v>0</v>
      </c>
      <c r="R162" s="161">
        <f t="shared" si="89"/>
        <v>0</v>
      </c>
      <c r="S162" s="374">
        <f t="shared" si="90"/>
        <v>0</v>
      </c>
      <c r="T162" s="153">
        <f t="shared" si="91"/>
        <v>1</v>
      </c>
      <c r="U162" s="153">
        <v>0</v>
      </c>
      <c r="V162" s="153">
        <v>1</v>
      </c>
      <c r="W162" s="159">
        <f t="shared" si="92"/>
        <v>0</v>
      </c>
      <c r="X162" s="159">
        <f t="shared" si="93"/>
        <v>0</v>
      </c>
      <c r="Y162" s="70"/>
      <c r="Z162" s="163">
        <f>_xll.BDH(C162,$Z$12,$D$1,$D$1)</f>
        <v>8.984</v>
      </c>
      <c r="AA162" s="163">
        <f t="shared" si="94"/>
        <v>-1.9999999999999574E-2</v>
      </c>
      <c r="AB162" s="164">
        <f t="shared" si="95"/>
        <v>-0.22261798753338796</v>
      </c>
      <c r="AC162" s="165">
        <v>0</v>
      </c>
      <c r="AD162" s="166">
        <f>IF(D162 = D872,1,_xll.BDP(K162,$AD$12)*L162)</f>
        <v>1</v>
      </c>
      <c r="AE162" s="387">
        <f>AA162*AC162*T162/AD162 / AF872</f>
        <v>0</v>
      </c>
      <c r="AF162" s="73"/>
      <c r="AG162" s="69"/>
      <c r="AH162" s="61"/>
    </row>
    <row r="163" spans="1:34" x14ac:dyDescent="0.2">
      <c r="B163" s="153">
        <v>23985</v>
      </c>
      <c r="C163" s="153" t="s">
        <v>163</v>
      </c>
      <c r="D163" s="153" t="str">
        <f>_xll.BDP(C163,$D$12)</f>
        <v>EUR</v>
      </c>
      <c r="E163" s="153" t="s">
        <v>257</v>
      </c>
      <c r="F163" s="154">
        <f>_xll.BDP(C163,$F$12)</f>
        <v>14.1</v>
      </c>
      <c r="G163" s="154">
        <f>_xll.BDP(C163,$G$12)</f>
        <v>14.02</v>
      </c>
      <c r="H163" s="155">
        <f t="shared" si="85"/>
        <v>-8.0000000000000071E-2</v>
      </c>
      <c r="I163" s="156">
        <f t="shared" si="86"/>
        <v>-0.56737588652482329</v>
      </c>
      <c r="J163" s="157">
        <v>-315258</v>
      </c>
      <c r="K163" s="153" t="str">
        <f>CONCATENATE(D872,D163, " Curncy")</f>
        <v>EUREUR Curncy</v>
      </c>
      <c r="L163" s="153">
        <f>IF(D163 = D872,1,_xll.BDP(K163,$L$12))</f>
        <v>1</v>
      </c>
      <c r="M163" s="356">
        <f>IF(D163 = D872,1,_xll.BDP(K163,$M$12)*L163)</f>
        <v>1</v>
      </c>
      <c r="N163" s="158">
        <f t="shared" si="87"/>
        <v>25220.640000000021</v>
      </c>
      <c r="O163" s="366">
        <f>N163 / Y872</f>
        <v>2.0375453350772663E-4</v>
      </c>
      <c r="P163" s="160">
        <f t="shared" si="88"/>
        <v>-4419917.16</v>
      </c>
      <c r="Q163" s="374">
        <f>P163 / Y872*100</f>
        <v>-3.5707981997229061</v>
      </c>
      <c r="R163" s="161">
        <f t="shared" si="89"/>
        <v>-3.5707981997229061</v>
      </c>
      <c r="S163" s="374">
        <f t="shared" si="90"/>
        <v>0</v>
      </c>
      <c r="T163" s="153">
        <f t="shared" si="91"/>
        <v>1</v>
      </c>
      <c r="U163" s="153">
        <v>0</v>
      </c>
      <c r="V163" s="153">
        <v>1</v>
      </c>
      <c r="W163" s="159">
        <f t="shared" si="92"/>
        <v>2.0375453350772663E-4</v>
      </c>
      <c r="X163" s="159">
        <f t="shared" si="93"/>
        <v>0</v>
      </c>
      <c r="Y163" s="70"/>
      <c r="Z163" s="163">
        <f>_xll.BDH(C163,$Z$12,$D$1,$D$1)</f>
        <v>12.2</v>
      </c>
      <c r="AA163" s="163">
        <f t="shared" si="94"/>
        <v>1.9000000000000004</v>
      </c>
      <c r="AB163" s="164">
        <f t="shared" si="95"/>
        <v>15.573770491803282</v>
      </c>
      <c r="AC163" s="165">
        <v>-315258</v>
      </c>
      <c r="AD163" s="166">
        <f>IF(D163 = D872,1,_xll.BDP(K163,$AD$12)*L163)</f>
        <v>1</v>
      </c>
      <c r="AE163" s="387">
        <f>AA163*AC163*T163/AD163 / AF872</f>
        <v>-4.8655936231346442E-3</v>
      </c>
      <c r="AF163" s="73"/>
      <c r="AG163" s="69"/>
      <c r="AH163" s="61"/>
    </row>
    <row r="164" spans="1:34" x14ac:dyDescent="0.2">
      <c r="A164" s="111"/>
      <c r="B164" s="153">
        <v>24040</v>
      </c>
      <c r="C164" s="153" t="s">
        <v>1407</v>
      </c>
      <c r="D164" s="153" t="str">
        <f>_xll.BDP(C164,$D$12)</f>
        <v>EUR</v>
      </c>
      <c r="E164" s="153" t="s">
        <v>1408</v>
      </c>
      <c r="F164" s="154">
        <f>_xll.BDP(C164,$F$12)</f>
        <v>17.13</v>
      </c>
      <c r="G164" s="154">
        <f>_xll.BDP(C164,$G$12)</f>
        <v>17.274999999999999</v>
      </c>
      <c r="H164" s="155">
        <f t="shared" si="85"/>
        <v>0.14499999999999957</v>
      </c>
      <c r="I164" s="156">
        <f t="shared" si="86"/>
        <v>0.8464681844716847</v>
      </c>
      <c r="J164" s="157">
        <v>0</v>
      </c>
      <c r="K164" s="153" t="str">
        <f>CONCATENATE(D872,D164, " Curncy")</f>
        <v>EUREUR Curncy</v>
      </c>
      <c r="L164" s="153">
        <f>IF(D164 = D872,1,_xll.BDP(K164,$L$12))</f>
        <v>1</v>
      </c>
      <c r="M164" s="356">
        <f>IF(D164 = D872,1,_xll.BDP(K164,$M$12)*L164)</f>
        <v>1</v>
      </c>
      <c r="N164" s="158">
        <f t="shared" si="87"/>
        <v>0</v>
      </c>
      <c r="O164" s="366">
        <f>N164 / Y872</f>
        <v>0</v>
      </c>
      <c r="P164" s="160">
        <f t="shared" si="88"/>
        <v>0</v>
      </c>
      <c r="Q164" s="374">
        <f>P164 / Y872*100</f>
        <v>0</v>
      </c>
      <c r="R164" s="161">
        <f t="shared" si="89"/>
        <v>0</v>
      </c>
      <c r="S164" s="374">
        <f t="shared" si="90"/>
        <v>0</v>
      </c>
      <c r="T164" s="153">
        <f t="shared" si="91"/>
        <v>1</v>
      </c>
      <c r="U164" s="153">
        <v>0</v>
      </c>
      <c r="V164" s="153">
        <v>1</v>
      </c>
      <c r="W164" s="159">
        <f t="shared" si="92"/>
        <v>0</v>
      </c>
      <c r="X164" s="159">
        <f t="shared" si="93"/>
        <v>0</v>
      </c>
      <c r="Y164" s="111"/>
      <c r="Z164" s="163">
        <f>_xll.BDH(C164,$Z$12,$D$1,$D$1)</f>
        <v>17.024999999999999</v>
      </c>
      <c r="AA164" s="163">
        <f t="shared" si="94"/>
        <v>0.10500000000000043</v>
      </c>
      <c r="AB164" s="164">
        <f t="shared" si="95"/>
        <v>0.61674008810572944</v>
      </c>
      <c r="AC164" s="165">
        <v>0</v>
      </c>
      <c r="AD164" s="166">
        <f>IF(D164 = D872,1,_xll.BDP(K164,$AD$12)*L164)</f>
        <v>1</v>
      </c>
      <c r="AE164" s="387">
        <f>AA164*AC164*T164/AD164 / AF872</f>
        <v>0</v>
      </c>
      <c r="AF164" s="124"/>
      <c r="AG164" s="69"/>
      <c r="AH164" s="61"/>
    </row>
    <row r="165" spans="1:34" x14ac:dyDescent="0.2">
      <c r="B165" s="153">
        <v>19397</v>
      </c>
      <c r="C165" s="153" t="s">
        <v>592</v>
      </c>
      <c r="D165" s="153" t="str">
        <f>_xll.BDP(C165,$D$12)</f>
        <v>EUR</v>
      </c>
      <c r="E165" s="153" t="s">
        <v>623</v>
      </c>
      <c r="F165" s="154">
        <f>_xll.BDP(C165,$F$12)</f>
        <v>19.48</v>
      </c>
      <c r="G165" s="154">
        <f>_xll.BDP(C165,$G$12)</f>
        <v>19.61</v>
      </c>
      <c r="H165" s="155">
        <f t="shared" si="85"/>
        <v>0.12999999999999901</v>
      </c>
      <c r="I165" s="156">
        <f t="shared" si="86"/>
        <v>0.66735112936344454</v>
      </c>
      <c r="J165" s="157">
        <v>0</v>
      </c>
      <c r="K165" s="153" t="str">
        <f>CONCATENATE(D872,D165, " Curncy")</f>
        <v>EUREUR Curncy</v>
      </c>
      <c r="L165" s="153">
        <f>IF(D165 = D872,1,_xll.BDP(K165,$L$12))</f>
        <v>1</v>
      </c>
      <c r="M165" s="356">
        <f>IF(D165 = D872,1,_xll.BDP(K165,$M$12)*L165)</f>
        <v>1</v>
      </c>
      <c r="N165" s="158">
        <f t="shared" si="87"/>
        <v>0</v>
      </c>
      <c r="O165" s="366">
        <f>N165 / Y872</f>
        <v>0</v>
      </c>
      <c r="P165" s="160">
        <f t="shared" si="88"/>
        <v>0</v>
      </c>
      <c r="Q165" s="374">
        <f>P165 / Y872*100</f>
        <v>0</v>
      </c>
      <c r="R165" s="161">
        <f t="shared" si="89"/>
        <v>0</v>
      </c>
      <c r="S165" s="374">
        <f t="shared" si="90"/>
        <v>0</v>
      </c>
      <c r="T165" s="153">
        <f t="shared" si="91"/>
        <v>1</v>
      </c>
      <c r="U165" s="153">
        <v>0</v>
      </c>
      <c r="V165" s="153">
        <v>1</v>
      </c>
      <c r="W165" s="159">
        <f t="shared" si="92"/>
        <v>0</v>
      </c>
      <c r="X165" s="159">
        <f t="shared" si="93"/>
        <v>0</v>
      </c>
      <c r="Y165" s="70"/>
      <c r="Z165" s="163">
        <f>_xll.BDH(C165,$Z$12,$D$1,$D$1)</f>
        <v>19.78</v>
      </c>
      <c r="AA165" s="163">
        <f t="shared" si="94"/>
        <v>-0.30000000000000071</v>
      </c>
      <c r="AB165" s="164">
        <f t="shared" si="95"/>
        <v>-1.516683518705767</v>
      </c>
      <c r="AC165" s="165">
        <v>0</v>
      </c>
      <c r="AD165" s="166">
        <f>IF(D165 = D872,1,_xll.BDP(K165,$AD$12)*L165)</f>
        <v>1</v>
      </c>
      <c r="AE165" s="387">
        <f>AA165*AC165*T165/AD165 / AF872</f>
        <v>0</v>
      </c>
      <c r="AF165" s="73"/>
      <c r="AG165" s="69"/>
      <c r="AH165" s="61"/>
    </row>
    <row r="166" spans="1:34" x14ac:dyDescent="0.2">
      <c r="A166" s="153"/>
      <c r="B166" s="153">
        <v>28604</v>
      </c>
      <c r="C166" s="153" t="s">
        <v>1355</v>
      </c>
      <c r="D166" s="153" t="str">
        <f>_xll.BDP(C166,$D$12)</f>
        <v>EUR</v>
      </c>
      <c r="E166" s="153" t="s">
        <v>1356</v>
      </c>
      <c r="F166" s="154">
        <f>_xll.BDP(C166,$F$12)</f>
        <v>39.299999999999997</v>
      </c>
      <c r="G166" s="154">
        <f>_xll.BDP(C166,$G$12)</f>
        <v>39.200000000000003</v>
      </c>
      <c r="H166" s="155">
        <f t="shared" si="85"/>
        <v>-9.9999999999994316E-2</v>
      </c>
      <c r="I166" s="156">
        <f t="shared" si="86"/>
        <v>-0.25445292620863691</v>
      </c>
      <c r="J166" s="157">
        <v>0</v>
      </c>
      <c r="K166" s="153" t="str">
        <f>CONCATENATE(D872,D166, " Curncy")</f>
        <v>EUREUR Curncy</v>
      </c>
      <c r="L166" s="153">
        <f>IF(D166 = D872,1,_xll.BDP(K166,$L$12))</f>
        <v>1</v>
      </c>
      <c r="M166" s="356">
        <f>IF(D166 = D872,1,_xll.BDP(K166,$M$12)*L166)</f>
        <v>1</v>
      </c>
      <c r="N166" s="158">
        <f t="shared" si="87"/>
        <v>0</v>
      </c>
      <c r="O166" s="366">
        <f>N166 / Y872</f>
        <v>0</v>
      </c>
      <c r="P166" s="160">
        <f t="shared" si="88"/>
        <v>0</v>
      </c>
      <c r="Q166" s="374">
        <f>P166 / Y872*100</f>
        <v>0</v>
      </c>
      <c r="R166" s="161">
        <f t="shared" si="89"/>
        <v>0</v>
      </c>
      <c r="S166" s="374">
        <f t="shared" si="90"/>
        <v>0</v>
      </c>
      <c r="T166" s="153">
        <f t="shared" si="91"/>
        <v>1</v>
      </c>
      <c r="U166" s="153">
        <v>0</v>
      </c>
      <c r="V166" s="153">
        <v>1</v>
      </c>
      <c r="W166" s="159">
        <f t="shared" si="92"/>
        <v>0</v>
      </c>
      <c r="X166" s="159">
        <f t="shared" si="93"/>
        <v>0</v>
      </c>
      <c r="Y166" s="162"/>
      <c r="Z166" s="163">
        <f>_xll.BDH(C166,$Z$12,$D$1,$D$1)</f>
        <v>38.46</v>
      </c>
      <c r="AA166" s="163">
        <f t="shared" si="94"/>
        <v>0.83999999999999631</v>
      </c>
      <c r="AB166" s="164">
        <f t="shared" si="95"/>
        <v>2.1840873634945304</v>
      </c>
      <c r="AC166" s="165">
        <v>0</v>
      </c>
      <c r="AD166" s="166">
        <f>IF(D166 = D872,1,_xll.BDP(K166,$AD$12)*L166)</f>
        <v>1</v>
      </c>
      <c r="AE166" s="387">
        <f>AA166*AC166*T166/AD166 / AF872</f>
        <v>0</v>
      </c>
      <c r="AF166" s="167"/>
      <c r="AG166" s="69"/>
      <c r="AH166" s="61"/>
    </row>
    <row r="167" spans="1:34" x14ac:dyDescent="0.2">
      <c r="B167" s="153">
        <v>26538</v>
      </c>
      <c r="C167" s="153" t="s">
        <v>593</v>
      </c>
      <c r="D167" s="153" t="str">
        <f>_xll.BDP(C167,$D$12)</f>
        <v>EUR</v>
      </c>
      <c r="E167" s="153" t="s">
        <v>624</v>
      </c>
      <c r="F167" s="154">
        <f>_xll.BDP(C167,$F$12)</f>
        <v>65.900000000000006</v>
      </c>
      <c r="G167" s="154">
        <f>_xll.BDP(C167,$G$12)</f>
        <v>62.5</v>
      </c>
      <c r="H167" s="155">
        <f t="shared" si="85"/>
        <v>-3.4000000000000057</v>
      </c>
      <c r="I167" s="156">
        <f t="shared" si="86"/>
        <v>-5.1593323216995532</v>
      </c>
      <c r="J167" s="157">
        <v>0</v>
      </c>
      <c r="K167" s="153" t="str">
        <f>CONCATENATE(D872,D167, " Curncy")</f>
        <v>EUREUR Curncy</v>
      </c>
      <c r="L167" s="153">
        <f>IF(D167 = D872,1,_xll.BDP(K167,$L$12))</f>
        <v>1</v>
      </c>
      <c r="M167" s="356">
        <f>IF(D167 = D872,1,_xll.BDP(K167,$M$12)*L167)</f>
        <v>1</v>
      </c>
      <c r="N167" s="158">
        <f t="shared" si="87"/>
        <v>0</v>
      </c>
      <c r="O167" s="366">
        <f>N167 / Y872</f>
        <v>0</v>
      </c>
      <c r="P167" s="160">
        <f t="shared" si="88"/>
        <v>0</v>
      </c>
      <c r="Q167" s="374">
        <f>P167 / Y872*100</f>
        <v>0</v>
      </c>
      <c r="R167" s="161">
        <f t="shared" si="89"/>
        <v>0</v>
      </c>
      <c r="S167" s="374">
        <f t="shared" si="90"/>
        <v>0</v>
      </c>
      <c r="T167" s="153">
        <f t="shared" si="91"/>
        <v>1</v>
      </c>
      <c r="U167" s="153">
        <v>0</v>
      </c>
      <c r="V167" s="153">
        <v>1</v>
      </c>
      <c r="W167" s="159">
        <f t="shared" si="92"/>
        <v>0</v>
      </c>
      <c r="X167" s="159">
        <f t="shared" si="93"/>
        <v>0</v>
      </c>
      <c r="Y167" s="70"/>
      <c r="Z167" s="163">
        <f>_xll.BDH(C167,$Z$12,$D$1,$D$1)</f>
        <v>62.3</v>
      </c>
      <c r="AA167" s="163">
        <f t="shared" si="94"/>
        <v>3.6000000000000085</v>
      </c>
      <c r="AB167" s="164">
        <f t="shared" si="95"/>
        <v>5.7784911717496126</v>
      </c>
      <c r="AC167" s="165">
        <v>0</v>
      </c>
      <c r="AD167" s="166">
        <f>IF(D167 = D872,1,_xll.BDP(K167,$AD$12)*L167)</f>
        <v>1</v>
      </c>
      <c r="AE167" s="387">
        <f>AA167*AC167*T167/AD167 / AF872</f>
        <v>0</v>
      </c>
      <c r="AF167" s="73"/>
      <c r="AG167" s="69"/>
      <c r="AH167" s="61"/>
    </row>
    <row r="168" spans="1:34" x14ac:dyDescent="0.2">
      <c r="B168" s="153">
        <v>2559</v>
      </c>
      <c r="C168" s="153" t="s">
        <v>594</v>
      </c>
      <c r="D168" s="153" t="str">
        <f>_xll.BDP(C168,$D$12)</f>
        <v>EUR</v>
      </c>
      <c r="E168" s="153" t="s">
        <v>625</v>
      </c>
      <c r="F168" s="154">
        <f>_xll.BDP(C168,$F$12)</f>
        <v>60.74</v>
      </c>
      <c r="G168" s="154">
        <f>_xll.BDP(C168,$G$12)</f>
        <v>60.7</v>
      </c>
      <c r="H168" s="155">
        <f t="shared" si="85"/>
        <v>-3.9999999999999147E-2</v>
      </c>
      <c r="I168" s="156">
        <f t="shared" si="86"/>
        <v>-6.5854461639774695E-2</v>
      </c>
      <c r="J168" s="157">
        <v>0</v>
      </c>
      <c r="K168" s="153" t="str">
        <f>CONCATENATE(D872,D168, " Curncy")</f>
        <v>EUREUR Curncy</v>
      </c>
      <c r="L168" s="153">
        <f>IF(D168 = D872,1,_xll.BDP(K168,$L$12))</f>
        <v>1</v>
      </c>
      <c r="M168" s="356">
        <f>IF(D168 = D872,1,_xll.BDP(K168,$M$12)*L168)</f>
        <v>1</v>
      </c>
      <c r="N168" s="158">
        <f t="shared" si="87"/>
        <v>0</v>
      </c>
      <c r="O168" s="366">
        <f>N168 / Y872</f>
        <v>0</v>
      </c>
      <c r="P168" s="160">
        <f t="shared" si="88"/>
        <v>0</v>
      </c>
      <c r="Q168" s="374">
        <f>P168 / Y872*100</f>
        <v>0</v>
      </c>
      <c r="R168" s="161">
        <f t="shared" si="89"/>
        <v>0</v>
      </c>
      <c r="S168" s="374">
        <f t="shared" si="90"/>
        <v>0</v>
      </c>
      <c r="T168" s="153">
        <f t="shared" si="91"/>
        <v>1</v>
      </c>
      <c r="U168" s="153">
        <v>0</v>
      </c>
      <c r="V168" s="153">
        <v>1</v>
      </c>
      <c r="W168" s="159">
        <f t="shared" si="92"/>
        <v>0</v>
      </c>
      <c r="X168" s="159">
        <f t="shared" si="93"/>
        <v>0</v>
      </c>
      <c r="Y168" s="70"/>
      <c r="Z168" s="163">
        <f>_xll.BDH(C168,$Z$12,$D$1,$D$1)</f>
        <v>59.14</v>
      </c>
      <c r="AA168" s="163">
        <f t="shared" si="94"/>
        <v>1.6000000000000014</v>
      </c>
      <c r="AB168" s="164">
        <f t="shared" si="95"/>
        <v>2.7054447074737933</v>
      </c>
      <c r="AC168" s="165">
        <v>0</v>
      </c>
      <c r="AD168" s="166">
        <f>IF(D168 = D872,1,_xll.BDP(K168,$AD$12)*L168)</f>
        <v>1</v>
      </c>
      <c r="AE168" s="387">
        <f>AA168*AC168*T168/AD168 / AF872</f>
        <v>0</v>
      </c>
      <c r="AF168" s="73"/>
      <c r="AG168" s="69"/>
      <c r="AH168" s="61"/>
    </row>
    <row r="169" spans="1:34" x14ac:dyDescent="0.2">
      <c r="B169" s="153">
        <v>3015</v>
      </c>
      <c r="C169" s="153" t="s">
        <v>595</v>
      </c>
      <c r="D169" s="153" t="str">
        <f>_xll.BDP(C169,$D$12)</f>
        <v>EUR</v>
      </c>
      <c r="E169" s="153" t="s">
        <v>626</v>
      </c>
      <c r="F169" s="154">
        <f>_xll.BDP(C169,$F$12)</f>
        <v>78.05</v>
      </c>
      <c r="G169" s="154">
        <f>_xll.BDP(C169,$G$12)</f>
        <v>79.05</v>
      </c>
      <c r="H169" s="155">
        <f t="shared" si="85"/>
        <v>1</v>
      </c>
      <c r="I169" s="156">
        <f t="shared" si="86"/>
        <v>1.2812299807815504</v>
      </c>
      <c r="J169" s="157">
        <v>0</v>
      </c>
      <c r="K169" s="153" t="str">
        <f>CONCATENATE(D872,D169, " Curncy")</f>
        <v>EUREUR Curncy</v>
      </c>
      <c r="L169" s="153">
        <f>IF(D169 = D872,1,_xll.BDP(K169,$L$12))</f>
        <v>1</v>
      </c>
      <c r="M169" s="356">
        <f>IF(D169 = D872,1,_xll.BDP(K169,$M$12)*L169)</f>
        <v>1</v>
      </c>
      <c r="N169" s="158">
        <f t="shared" si="87"/>
        <v>0</v>
      </c>
      <c r="O169" s="366">
        <f>N169 / Y872</f>
        <v>0</v>
      </c>
      <c r="P169" s="160">
        <f t="shared" si="88"/>
        <v>0</v>
      </c>
      <c r="Q169" s="374">
        <f>P169 / Y872*100</f>
        <v>0</v>
      </c>
      <c r="R169" s="161">
        <f t="shared" si="89"/>
        <v>0</v>
      </c>
      <c r="S169" s="374">
        <f t="shared" si="90"/>
        <v>0</v>
      </c>
      <c r="T169" s="153">
        <f t="shared" si="91"/>
        <v>1</v>
      </c>
      <c r="U169" s="153">
        <v>0</v>
      </c>
      <c r="V169" s="153">
        <v>1</v>
      </c>
      <c r="W169" s="159">
        <f t="shared" si="92"/>
        <v>0</v>
      </c>
      <c r="X169" s="159">
        <f t="shared" si="93"/>
        <v>0</v>
      </c>
      <c r="Y169" s="70"/>
      <c r="Z169" s="163">
        <f>_xll.BDH(C169,$Z$12,$D$1,$D$1)</f>
        <v>78.25</v>
      </c>
      <c r="AA169" s="163">
        <f t="shared" si="94"/>
        <v>-0.20000000000000284</v>
      </c>
      <c r="AB169" s="164">
        <f t="shared" si="95"/>
        <v>-0.25559105431310269</v>
      </c>
      <c r="AC169" s="165">
        <v>0</v>
      </c>
      <c r="AD169" s="166">
        <f>IF(D169 = D872,1,_xll.BDP(K169,$AD$12)*L169)</f>
        <v>1</v>
      </c>
      <c r="AE169" s="387">
        <f>AA169*AC169*T169/AD169 / AF872</f>
        <v>0</v>
      </c>
      <c r="AF169" s="73"/>
      <c r="AG169" s="69"/>
      <c r="AH169" s="61"/>
    </row>
    <row r="170" spans="1:34" x14ac:dyDescent="0.2">
      <c r="B170" s="153">
        <v>6438</v>
      </c>
      <c r="C170" s="153" t="s">
        <v>596</v>
      </c>
      <c r="D170" s="153" t="str">
        <f>_xll.BDP(C170,$D$12)</f>
        <v>EUR</v>
      </c>
      <c r="E170" s="153" t="s">
        <v>627</v>
      </c>
      <c r="F170" s="154">
        <f>_xll.BDP(C170,$F$12)</f>
        <v>82.85</v>
      </c>
      <c r="G170" s="154">
        <f>_xll.BDP(C170,$G$12)</f>
        <v>83.35</v>
      </c>
      <c r="H170" s="155">
        <f t="shared" si="85"/>
        <v>0.5</v>
      </c>
      <c r="I170" s="156">
        <f t="shared" si="86"/>
        <v>0.6035003017501509</v>
      </c>
      <c r="J170" s="157">
        <v>0</v>
      </c>
      <c r="K170" s="153" t="str">
        <f>CONCATENATE(D872,D170, " Curncy")</f>
        <v>EUREUR Curncy</v>
      </c>
      <c r="L170" s="153">
        <f>IF(D170 = D872,1,_xll.BDP(K170,$L$12))</f>
        <v>1</v>
      </c>
      <c r="M170" s="356">
        <f>IF(D170 = D872,1,_xll.BDP(K170,$M$12)*L170)</f>
        <v>1</v>
      </c>
      <c r="N170" s="158">
        <f t="shared" si="87"/>
        <v>0</v>
      </c>
      <c r="O170" s="366">
        <f>N170 / Y872</f>
        <v>0</v>
      </c>
      <c r="P170" s="160">
        <f t="shared" si="88"/>
        <v>0</v>
      </c>
      <c r="Q170" s="374">
        <f>P170 / Y872*100</f>
        <v>0</v>
      </c>
      <c r="R170" s="161">
        <f t="shared" si="89"/>
        <v>0</v>
      </c>
      <c r="S170" s="374">
        <f t="shared" si="90"/>
        <v>0</v>
      </c>
      <c r="T170" s="153">
        <f t="shared" si="91"/>
        <v>1</v>
      </c>
      <c r="U170" s="153">
        <v>0</v>
      </c>
      <c r="V170" s="153">
        <v>1</v>
      </c>
      <c r="W170" s="159">
        <f t="shared" si="92"/>
        <v>0</v>
      </c>
      <c r="X170" s="159">
        <f t="shared" si="93"/>
        <v>0</v>
      </c>
      <c r="Y170" s="70"/>
      <c r="Z170" s="163">
        <f>_xll.BDH(C170,$Z$12,$D$1,$D$1)</f>
        <v>79.7</v>
      </c>
      <c r="AA170" s="163">
        <f t="shared" si="94"/>
        <v>3.1499999999999915</v>
      </c>
      <c r="AB170" s="164">
        <f t="shared" si="95"/>
        <v>3.9523212045169278</v>
      </c>
      <c r="AC170" s="165">
        <v>0</v>
      </c>
      <c r="AD170" s="166">
        <f>IF(D170 = D872,1,_xll.BDP(K170,$AD$12)*L170)</f>
        <v>1</v>
      </c>
      <c r="AE170" s="387">
        <f>AA170*AC170*T170/AD170 / AF872</f>
        <v>0</v>
      </c>
      <c r="AF170" s="73"/>
      <c r="AG170" s="69"/>
      <c r="AH170" s="61"/>
    </row>
    <row r="171" spans="1:34" x14ac:dyDescent="0.2">
      <c r="B171" s="153">
        <v>18813</v>
      </c>
      <c r="C171" s="153" t="s">
        <v>597</v>
      </c>
      <c r="D171" s="153" t="str">
        <f>_xll.BDP(C171,$D$12)</f>
        <v>EUR</v>
      </c>
      <c r="E171" s="153" t="s">
        <v>628</v>
      </c>
      <c r="F171" s="154">
        <f>_xll.BDP(C171,$F$12)</f>
        <v>27.58</v>
      </c>
      <c r="G171" s="154">
        <f>_xll.BDP(C171,$G$12)</f>
        <v>27.26</v>
      </c>
      <c r="H171" s="155">
        <f t="shared" si="85"/>
        <v>-0.31999999999999673</v>
      </c>
      <c r="I171" s="156">
        <f t="shared" si="86"/>
        <v>-1.1602610587382043</v>
      </c>
      <c r="J171" s="157">
        <v>0</v>
      </c>
      <c r="K171" s="153" t="str">
        <f>CONCATENATE(D872,D171, " Curncy")</f>
        <v>EUREUR Curncy</v>
      </c>
      <c r="L171" s="153">
        <f>IF(D171 = D872,1,_xll.BDP(K171,$L$12))</f>
        <v>1</v>
      </c>
      <c r="M171" s="356">
        <f>IF(D171 = D872,1,_xll.BDP(K171,$M$12)*L171)</f>
        <v>1</v>
      </c>
      <c r="N171" s="158">
        <f t="shared" si="87"/>
        <v>0</v>
      </c>
      <c r="O171" s="366">
        <f>N171 / Y872</f>
        <v>0</v>
      </c>
      <c r="P171" s="160">
        <f t="shared" si="88"/>
        <v>0</v>
      </c>
      <c r="Q171" s="374">
        <f>P171 / Y872*100</f>
        <v>0</v>
      </c>
      <c r="R171" s="161">
        <f t="shared" si="89"/>
        <v>0</v>
      </c>
      <c r="S171" s="374">
        <f t="shared" si="90"/>
        <v>0</v>
      </c>
      <c r="T171" s="153">
        <f t="shared" si="91"/>
        <v>1</v>
      </c>
      <c r="U171" s="153">
        <v>0</v>
      </c>
      <c r="V171" s="153">
        <v>1</v>
      </c>
      <c r="W171" s="159">
        <f t="shared" si="92"/>
        <v>0</v>
      </c>
      <c r="X171" s="159">
        <f t="shared" si="93"/>
        <v>0</v>
      </c>
      <c r="Y171" s="70"/>
      <c r="Z171" s="163">
        <f>_xll.BDH(C171,$Z$12,$D$1,$D$1)</f>
        <v>26.5</v>
      </c>
      <c r="AA171" s="163">
        <f t="shared" si="94"/>
        <v>1.0799999999999983</v>
      </c>
      <c r="AB171" s="164">
        <f t="shared" si="95"/>
        <v>4.0754716981132013</v>
      </c>
      <c r="AC171" s="165">
        <v>0</v>
      </c>
      <c r="AD171" s="166">
        <f>IF(D171 = D872,1,_xll.BDP(K171,$AD$12)*L171)</f>
        <v>1</v>
      </c>
      <c r="AE171" s="387">
        <f>AA171*AC171*T171/AD171 / AF872</f>
        <v>0</v>
      </c>
      <c r="AF171" s="73"/>
      <c r="AG171" s="69"/>
      <c r="AH171" s="61"/>
    </row>
    <row r="172" spans="1:34" x14ac:dyDescent="0.2">
      <c r="B172" s="153">
        <v>1980</v>
      </c>
      <c r="C172" s="153" t="s">
        <v>162</v>
      </c>
      <c r="D172" s="153" t="str">
        <f>_xll.BDP(C172,$D$12)</f>
        <v>EUR</v>
      </c>
      <c r="E172" s="153" t="s">
        <v>321</v>
      </c>
      <c r="F172" s="154">
        <f>_xll.BDP(C172,$F$12)</f>
        <v>27.995000000000001</v>
      </c>
      <c r="G172" s="154">
        <f>_xll.BDP(C172,$G$12)</f>
        <v>28.29</v>
      </c>
      <c r="H172" s="155">
        <f t="shared" si="85"/>
        <v>0.29499999999999815</v>
      </c>
      <c r="I172" s="156">
        <f t="shared" si="86"/>
        <v>1.0537595999285521</v>
      </c>
      <c r="J172" s="157">
        <v>0</v>
      </c>
      <c r="K172" s="153" t="str">
        <f>CONCATENATE(D872,D172, " Curncy")</f>
        <v>EUREUR Curncy</v>
      </c>
      <c r="L172" s="153">
        <f>IF(D172 = D872,1,_xll.BDP(K172,$L$12))</f>
        <v>1</v>
      </c>
      <c r="M172" s="356">
        <f>IF(D172 = D872,1,_xll.BDP(K172,$M$12)*L172)</f>
        <v>1</v>
      </c>
      <c r="N172" s="158">
        <f t="shared" si="87"/>
        <v>0</v>
      </c>
      <c r="O172" s="366">
        <f>N172 / Y872</f>
        <v>0</v>
      </c>
      <c r="P172" s="160">
        <f t="shared" si="88"/>
        <v>0</v>
      </c>
      <c r="Q172" s="374">
        <f>P172 / Y872*100</f>
        <v>0</v>
      </c>
      <c r="R172" s="161">
        <f t="shared" si="89"/>
        <v>0</v>
      </c>
      <c r="S172" s="374">
        <f t="shared" si="90"/>
        <v>0</v>
      </c>
      <c r="T172" s="153">
        <f t="shared" si="91"/>
        <v>1</v>
      </c>
      <c r="U172" s="153">
        <v>0</v>
      </c>
      <c r="V172" s="153">
        <v>1</v>
      </c>
      <c r="W172" s="159">
        <f t="shared" si="92"/>
        <v>0</v>
      </c>
      <c r="X172" s="159">
        <f t="shared" si="93"/>
        <v>0</v>
      </c>
      <c r="Y172" s="70"/>
      <c r="Z172" s="163">
        <f>_xll.BDH(C172,$Z$12,$D$1,$D$1)</f>
        <v>27.6</v>
      </c>
      <c r="AA172" s="163">
        <f t="shared" si="94"/>
        <v>0.39499999999999957</v>
      </c>
      <c r="AB172" s="164">
        <f t="shared" si="95"/>
        <v>1.4311594202898534</v>
      </c>
      <c r="AC172" s="165">
        <v>0</v>
      </c>
      <c r="AD172" s="166">
        <f>IF(D172 = D872,1,_xll.BDP(K172,$AD$12)*L172)</f>
        <v>1</v>
      </c>
      <c r="AE172" s="387">
        <f>AA172*AC172*T172/AD172 / AF872</f>
        <v>0</v>
      </c>
      <c r="AF172" s="73"/>
      <c r="AG172" s="69"/>
      <c r="AH172" s="61"/>
    </row>
    <row r="173" spans="1:34" x14ac:dyDescent="0.2">
      <c r="B173" s="153">
        <v>1933</v>
      </c>
      <c r="C173" s="153" t="s">
        <v>161</v>
      </c>
      <c r="D173" s="153" t="str">
        <f>_xll.BDP(C173,$D$12)</f>
        <v>EUR</v>
      </c>
      <c r="E173" s="153" t="s">
        <v>251</v>
      </c>
      <c r="F173" s="154">
        <f>_xll.BDP(C173,$F$12)</f>
        <v>7.29</v>
      </c>
      <c r="G173" s="154">
        <f>_xll.BDP(C173,$G$12)</f>
        <v>7.3540000000000001</v>
      </c>
      <c r="H173" s="155">
        <f t="shared" si="85"/>
        <v>6.4000000000000057E-2</v>
      </c>
      <c r="I173" s="156">
        <f t="shared" si="86"/>
        <v>0.8779149519890268</v>
      </c>
      <c r="J173" s="157">
        <v>0</v>
      </c>
      <c r="K173" s="153" t="str">
        <f>CONCATENATE(D872,D173, " Curncy")</f>
        <v>EUREUR Curncy</v>
      </c>
      <c r="L173" s="153">
        <f>IF(D173 = D872,1,_xll.BDP(K173,$L$12))</f>
        <v>1</v>
      </c>
      <c r="M173" s="356">
        <f>IF(D173 = D872,1,_xll.BDP(K173,$M$12)*L173)</f>
        <v>1</v>
      </c>
      <c r="N173" s="158">
        <f t="shared" si="87"/>
        <v>0</v>
      </c>
      <c r="O173" s="366">
        <f>N173 / Y872</f>
        <v>0</v>
      </c>
      <c r="P173" s="160">
        <f t="shared" si="88"/>
        <v>0</v>
      </c>
      <c r="Q173" s="374">
        <f>P173 / Y872*100</f>
        <v>0</v>
      </c>
      <c r="R173" s="161">
        <f t="shared" si="89"/>
        <v>0</v>
      </c>
      <c r="S173" s="374">
        <f t="shared" si="90"/>
        <v>0</v>
      </c>
      <c r="T173" s="153">
        <f t="shared" si="91"/>
        <v>1</v>
      </c>
      <c r="U173" s="153">
        <v>0</v>
      </c>
      <c r="V173" s="153">
        <v>1</v>
      </c>
      <c r="W173" s="159">
        <f t="shared" si="92"/>
        <v>0</v>
      </c>
      <c r="X173" s="159">
        <f t="shared" si="93"/>
        <v>0</v>
      </c>
      <c r="Y173" s="70"/>
      <c r="Z173" s="163">
        <f>_xll.BDH(C173,$Z$12,$D$1,$D$1)</f>
        <v>7.07</v>
      </c>
      <c r="AA173" s="163">
        <f t="shared" si="94"/>
        <v>0.21999999999999975</v>
      </c>
      <c r="AB173" s="164">
        <f t="shared" si="95"/>
        <v>3.1117397454031082</v>
      </c>
      <c r="AC173" s="165">
        <v>0</v>
      </c>
      <c r="AD173" s="166">
        <f>IF(D173 = D872,1,_xll.BDP(K173,$AD$12)*L173)</f>
        <v>1</v>
      </c>
      <c r="AE173" s="387">
        <f>AA173*AC173*T173/AD173 / AF872</f>
        <v>0</v>
      </c>
      <c r="AF173" s="73"/>
      <c r="AG173" s="69"/>
      <c r="AH173" s="61"/>
    </row>
    <row r="174" spans="1:34" x14ac:dyDescent="0.2">
      <c r="B174" s="153">
        <v>516</v>
      </c>
      <c r="C174" s="153" t="s">
        <v>598</v>
      </c>
      <c r="D174" s="153" t="str">
        <f>_xll.BDP(C174,$D$12)</f>
        <v>EUR</v>
      </c>
      <c r="E174" s="153" t="s">
        <v>629</v>
      </c>
      <c r="F174" s="154">
        <f>_xll.BDP(C174,$F$12)</f>
        <v>45.3</v>
      </c>
      <c r="G174" s="154">
        <f>_xll.BDP(C174,$G$12)</f>
        <v>45.4</v>
      </c>
      <c r="H174" s="155">
        <f t="shared" si="85"/>
        <v>0.10000000000000142</v>
      </c>
      <c r="I174" s="156">
        <f t="shared" si="86"/>
        <v>0.22075055187638284</v>
      </c>
      <c r="J174" s="157">
        <v>0</v>
      </c>
      <c r="K174" s="153" t="str">
        <f>CONCATENATE(D872,D174, " Curncy")</f>
        <v>EUREUR Curncy</v>
      </c>
      <c r="L174" s="153">
        <f>IF(D174 = D872,1,_xll.BDP(K174,$L$12))</f>
        <v>1</v>
      </c>
      <c r="M174" s="356">
        <f>IF(D174 = D872,1,_xll.BDP(K174,$M$12)*L174)</f>
        <v>1</v>
      </c>
      <c r="N174" s="158">
        <f t="shared" si="87"/>
        <v>0</v>
      </c>
      <c r="O174" s="366">
        <f>N174 / Y872</f>
        <v>0</v>
      </c>
      <c r="P174" s="160">
        <f t="shared" si="88"/>
        <v>0</v>
      </c>
      <c r="Q174" s="374">
        <f>P174 / Y872*100</f>
        <v>0</v>
      </c>
      <c r="R174" s="161">
        <f t="shared" si="89"/>
        <v>0</v>
      </c>
      <c r="S174" s="374">
        <f t="shared" si="90"/>
        <v>0</v>
      </c>
      <c r="T174" s="153">
        <f t="shared" si="91"/>
        <v>1</v>
      </c>
      <c r="U174" s="153">
        <v>0</v>
      </c>
      <c r="V174" s="153">
        <v>1</v>
      </c>
      <c r="W174" s="159">
        <f t="shared" si="92"/>
        <v>0</v>
      </c>
      <c r="X174" s="159">
        <f t="shared" si="93"/>
        <v>0</v>
      </c>
      <c r="Y174" s="70"/>
      <c r="Z174" s="163">
        <f>_xll.BDH(C174,$Z$12,$D$1,$D$1)</f>
        <v>45.05</v>
      </c>
      <c r="AA174" s="163">
        <f t="shared" si="94"/>
        <v>0.25</v>
      </c>
      <c r="AB174" s="164">
        <f t="shared" si="95"/>
        <v>0.55493895671476146</v>
      </c>
      <c r="AC174" s="165">
        <v>0</v>
      </c>
      <c r="AD174" s="166">
        <f>IF(D174 = D872,1,_xll.BDP(K174,$AD$12)*L174)</f>
        <v>1</v>
      </c>
      <c r="AE174" s="387">
        <f>AA174*AC174*T174/AD174 / AF872</f>
        <v>0</v>
      </c>
      <c r="AF174" s="73"/>
      <c r="AG174" s="69"/>
      <c r="AH174" s="61"/>
    </row>
    <row r="175" spans="1:34" x14ac:dyDescent="0.2">
      <c r="B175" s="153">
        <v>125</v>
      </c>
      <c r="C175" s="153" t="s">
        <v>599</v>
      </c>
      <c r="D175" s="153" t="str">
        <f>_xll.BDP(C175,$D$12)</f>
        <v>EUR</v>
      </c>
      <c r="E175" s="153" t="s">
        <v>630</v>
      </c>
      <c r="F175" s="154">
        <f>_xll.BDP(C175,$F$12)</f>
        <v>242.7</v>
      </c>
      <c r="G175" s="154">
        <f>_xll.BDP(C175,$G$12)</f>
        <v>238.1</v>
      </c>
      <c r="H175" s="155">
        <f t="shared" si="85"/>
        <v>-4.5999999999999943</v>
      </c>
      <c r="I175" s="156">
        <f t="shared" si="86"/>
        <v>-1.8953440461475051</v>
      </c>
      <c r="J175" s="157">
        <v>0</v>
      </c>
      <c r="K175" s="153" t="str">
        <f>CONCATENATE(D872,D175, " Curncy")</f>
        <v>EUREUR Curncy</v>
      </c>
      <c r="L175" s="153">
        <f>IF(D175 = D872,1,_xll.BDP(K175,$L$12))</f>
        <v>1</v>
      </c>
      <c r="M175" s="356">
        <f>IF(D175 = D872,1,_xll.BDP(K175,$M$12)*L175)</f>
        <v>1</v>
      </c>
      <c r="N175" s="158">
        <f t="shared" si="87"/>
        <v>0</v>
      </c>
      <c r="O175" s="366">
        <f>N175 / Y872</f>
        <v>0</v>
      </c>
      <c r="P175" s="160">
        <f t="shared" si="88"/>
        <v>0</v>
      </c>
      <c r="Q175" s="374">
        <f>P175 / Y872*100</f>
        <v>0</v>
      </c>
      <c r="R175" s="161">
        <f t="shared" si="89"/>
        <v>0</v>
      </c>
      <c r="S175" s="374">
        <f t="shared" si="90"/>
        <v>0</v>
      </c>
      <c r="T175" s="153">
        <f t="shared" si="91"/>
        <v>1</v>
      </c>
      <c r="U175" s="153">
        <v>0</v>
      </c>
      <c r="V175" s="153">
        <v>1</v>
      </c>
      <c r="W175" s="159">
        <f t="shared" si="92"/>
        <v>0</v>
      </c>
      <c r="X175" s="159">
        <f t="shared" si="93"/>
        <v>0</v>
      </c>
      <c r="Y175" s="70"/>
      <c r="Z175" s="163">
        <f>_xll.BDH(C175,$Z$12,$D$1,$D$1)</f>
        <v>235.2</v>
      </c>
      <c r="AA175" s="163">
        <f t="shared" si="94"/>
        <v>7.5</v>
      </c>
      <c r="AB175" s="164">
        <f t="shared" si="95"/>
        <v>3.1887755102040818</v>
      </c>
      <c r="AC175" s="165">
        <v>0</v>
      </c>
      <c r="AD175" s="166">
        <f>IF(D175 = D872,1,_xll.BDP(K175,$AD$12)*L175)</f>
        <v>1</v>
      </c>
      <c r="AE175" s="387">
        <f>AA175*AC175*T175/AD175 / AF872</f>
        <v>0</v>
      </c>
      <c r="AF175" s="73"/>
      <c r="AG175" s="69"/>
      <c r="AH175" s="61"/>
    </row>
    <row r="176" spans="1:34" x14ac:dyDescent="0.2">
      <c r="A176" s="153"/>
      <c r="B176" s="153">
        <v>19714</v>
      </c>
      <c r="C176" s="153" t="s">
        <v>1456</v>
      </c>
      <c r="D176" s="153" t="str">
        <f>_xll.BDP(C176,$D$12)</f>
        <v>EUR</v>
      </c>
      <c r="E176" s="153" t="s">
        <v>1457</v>
      </c>
      <c r="F176" s="154">
        <f>_xll.BDP(C176,$F$12)</f>
        <v>51.98</v>
      </c>
      <c r="G176" s="154">
        <f>_xll.BDP(C176,$G$12)</f>
        <v>52.04</v>
      </c>
      <c r="H176" s="155">
        <f t="shared" si="85"/>
        <v>6.0000000000002274E-2</v>
      </c>
      <c r="I176" s="156">
        <f t="shared" si="86"/>
        <v>0.11542901115814212</v>
      </c>
      <c r="J176" s="157">
        <v>0</v>
      </c>
      <c r="K176" s="153" t="str">
        <f>CONCATENATE(D872,D176, " Curncy")</f>
        <v>EUREUR Curncy</v>
      </c>
      <c r="L176" s="153">
        <f>IF(D176 = D872,1,_xll.BDP(K176,$L$12))</f>
        <v>1</v>
      </c>
      <c r="M176" s="356">
        <f>IF(D176 = D872,1,_xll.BDP(K176,$M$12)*L176)</f>
        <v>1</v>
      </c>
      <c r="N176" s="158">
        <f t="shared" si="87"/>
        <v>0</v>
      </c>
      <c r="O176" s="366">
        <f>N176 / Y872</f>
        <v>0</v>
      </c>
      <c r="P176" s="160">
        <f t="shared" si="88"/>
        <v>0</v>
      </c>
      <c r="Q176" s="374">
        <f>P176 / Y872*100</f>
        <v>0</v>
      </c>
      <c r="R176" s="161">
        <f t="shared" si="89"/>
        <v>0</v>
      </c>
      <c r="S176" s="374">
        <f t="shared" si="90"/>
        <v>0</v>
      </c>
      <c r="T176" s="153">
        <f t="shared" si="91"/>
        <v>1</v>
      </c>
      <c r="U176" s="153">
        <v>0</v>
      </c>
      <c r="V176" s="153">
        <v>1</v>
      </c>
      <c r="W176" s="159">
        <f t="shared" si="92"/>
        <v>0</v>
      </c>
      <c r="X176" s="159">
        <f t="shared" si="93"/>
        <v>0</v>
      </c>
      <c r="Y176" s="162"/>
      <c r="Z176" s="163">
        <f>_xll.BDH(C176,$Z$12,$D$1,$D$1)</f>
        <v>52</v>
      </c>
      <c r="AA176" s="163">
        <f t="shared" si="94"/>
        <v>-2.0000000000003126E-2</v>
      </c>
      <c r="AB176" s="164">
        <f t="shared" si="95"/>
        <v>-3.8461538461544473E-2</v>
      </c>
      <c r="AC176" s="165">
        <v>0</v>
      </c>
      <c r="AD176" s="166">
        <f>IF(D176 = D872,1,_xll.BDP(K176,$AD$12)*L176)</f>
        <v>1</v>
      </c>
      <c r="AE176" s="387">
        <f>AA176*AC176*T176/AD176 / AF872</f>
        <v>0</v>
      </c>
      <c r="AF176" s="167"/>
      <c r="AG176" s="69"/>
      <c r="AH176" s="61"/>
    </row>
    <row r="177" spans="1:34" x14ac:dyDescent="0.2">
      <c r="A177" s="153"/>
      <c r="B177" s="153">
        <v>28163</v>
      </c>
      <c r="C177" s="153" t="s">
        <v>1269</v>
      </c>
      <c r="D177" s="153" t="str">
        <f>_xll.BDP(C177,$D$12)</f>
        <v>EUR</v>
      </c>
      <c r="E177" s="153" t="s">
        <v>1270</v>
      </c>
      <c r="F177" s="154">
        <f>_xll.BDP(C177,$F$12)</f>
        <v>24.5</v>
      </c>
      <c r="G177" s="154">
        <f>_xll.BDP(C177,$G$12)</f>
        <v>24.25</v>
      </c>
      <c r="H177" s="155">
        <f t="shared" si="85"/>
        <v>-0.25</v>
      </c>
      <c r="I177" s="156">
        <f t="shared" si="86"/>
        <v>-1.0204081632653061</v>
      </c>
      <c r="J177" s="157">
        <v>0</v>
      </c>
      <c r="K177" s="153" t="str">
        <f>CONCATENATE(D872,D177, " Curncy")</f>
        <v>EUREUR Curncy</v>
      </c>
      <c r="L177" s="153">
        <f>IF(D177 = D872,1,_xll.BDP(K177,$L$12))</f>
        <v>1</v>
      </c>
      <c r="M177" s="356">
        <f>IF(D177 = D872,1,_xll.BDP(K177,$M$12)*L177)</f>
        <v>1</v>
      </c>
      <c r="N177" s="158">
        <f t="shared" si="87"/>
        <v>0</v>
      </c>
      <c r="O177" s="366">
        <f>N177 / Y872</f>
        <v>0</v>
      </c>
      <c r="P177" s="160">
        <f t="shared" si="88"/>
        <v>0</v>
      </c>
      <c r="Q177" s="374">
        <f>P177 / Y872*100</f>
        <v>0</v>
      </c>
      <c r="R177" s="161">
        <f t="shared" si="89"/>
        <v>0</v>
      </c>
      <c r="S177" s="374">
        <f t="shared" si="90"/>
        <v>0</v>
      </c>
      <c r="T177" s="153">
        <f t="shared" si="91"/>
        <v>1</v>
      </c>
      <c r="U177" s="153">
        <v>0</v>
      </c>
      <c r="V177" s="153">
        <v>1</v>
      </c>
      <c r="W177" s="159">
        <f t="shared" si="92"/>
        <v>0</v>
      </c>
      <c r="X177" s="159">
        <f t="shared" si="93"/>
        <v>0</v>
      </c>
      <c r="Y177" s="162"/>
      <c r="Z177" s="163">
        <f>_xll.BDH(C177,$Z$12,$D$1,$D$1)</f>
        <v>24.2</v>
      </c>
      <c r="AA177" s="163">
        <f t="shared" si="94"/>
        <v>0.30000000000000071</v>
      </c>
      <c r="AB177" s="164">
        <f t="shared" si="95"/>
        <v>1.2396694214876063</v>
      </c>
      <c r="AC177" s="165">
        <v>0</v>
      </c>
      <c r="AD177" s="166">
        <f>IF(D177 = D872,1,_xll.BDP(K177,$AD$12)*L177)</f>
        <v>1</v>
      </c>
      <c r="AE177" s="387">
        <f>AA177*AC177*T177/AD177 / AF872</f>
        <v>0</v>
      </c>
      <c r="AF177" s="167"/>
      <c r="AG177" s="69"/>
      <c r="AH177" s="61"/>
    </row>
    <row r="178" spans="1:34" x14ac:dyDescent="0.2">
      <c r="B178" s="153">
        <v>3439</v>
      </c>
      <c r="C178" s="153" t="s">
        <v>600</v>
      </c>
      <c r="D178" s="153" t="str">
        <f>_xll.BDP(C178,$D$12)</f>
        <v>EUR</v>
      </c>
      <c r="E178" s="153" t="s">
        <v>631</v>
      </c>
      <c r="F178" s="154">
        <f>_xll.BDP(C178,$F$12)</f>
        <v>58.52</v>
      </c>
      <c r="G178" s="154">
        <f>_xll.BDP(C178,$G$12)</f>
        <v>57.12</v>
      </c>
      <c r="H178" s="155">
        <f t="shared" si="85"/>
        <v>-1.4000000000000057</v>
      </c>
      <c r="I178" s="156">
        <f t="shared" si="86"/>
        <v>-2.3923444976076653</v>
      </c>
      <c r="J178" s="157">
        <v>0</v>
      </c>
      <c r="K178" s="153" t="str">
        <f>CONCATENATE(D872,D178, " Curncy")</f>
        <v>EUREUR Curncy</v>
      </c>
      <c r="L178" s="153">
        <f>IF(D178 = D872,1,_xll.BDP(K178,$L$12))</f>
        <v>1</v>
      </c>
      <c r="M178" s="356">
        <f>IF(D178 = D872,1,_xll.BDP(K178,$M$12)*L178)</f>
        <v>1</v>
      </c>
      <c r="N178" s="158">
        <f t="shared" si="87"/>
        <v>0</v>
      </c>
      <c r="O178" s="366">
        <f>N178 / Y872</f>
        <v>0</v>
      </c>
      <c r="P178" s="160">
        <f t="shared" si="88"/>
        <v>0</v>
      </c>
      <c r="Q178" s="374">
        <f>P178 / Y872*100</f>
        <v>0</v>
      </c>
      <c r="R178" s="161">
        <f t="shared" si="89"/>
        <v>0</v>
      </c>
      <c r="S178" s="374">
        <f t="shared" si="90"/>
        <v>0</v>
      </c>
      <c r="T178" s="153">
        <f t="shared" si="91"/>
        <v>1</v>
      </c>
      <c r="U178" s="153">
        <v>0</v>
      </c>
      <c r="V178" s="153">
        <v>1</v>
      </c>
      <c r="W178" s="159">
        <f t="shared" si="92"/>
        <v>0</v>
      </c>
      <c r="X178" s="159">
        <f t="shared" si="93"/>
        <v>0</v>
      </c>
      <c r="Y178" s="70"/>
      <c r="Z178" s="163">
        <f>_xll.BDH(C178,$Z$12,$D$1,$D$1)</f>
        <v>56.5</v>
      </c>
      <c r="AA178" s="163">
        <f t="shared" si="94"/>
        <v>2.0200000000000031</v>
      </c>
      <c r="AB178" s="164">
        <f t="shared" si="95"/>
        <v>3.5752212389380587</v>
      </c>
      <c r="AC178" s="165">
        <v>0</v>
      </c>
      <c r="AD178" s="166">
        <f>IF(D178 = D872,1,_xll.BDP(K178,$AD$12)*L178)</f>
        <v>1</v>
      </c>
      <c r="AE178" s="387">
        <f>AA178*AC178*T178/AD178 / AF872</f>
        <v>0</v>
      </c>
      <c r="AF178" s="73"/>
      <c r="AG178" s="69"/>
      <c r="AH178" s="61"/>
    </row>
    <row r="179" spans="1:34" x14ac:dyDescent="0.2">
      <c r="B179" s="153">
        <v>1770</v>
      </c>
      <c r="C179" s="153" t="s">
        <v>601</v>
      </c>
      <c r="D179" s="153" t="str">
        <f>_xll.BDP(C179,$D$12)</f>
        <v>EUR</v>
      </c>
      <c r="E179" s="153" t="s">
        <v>632</v>
      </c>
      <c r="F179" s="154">
        <f>_xll.BDP(C179,$F$12)</f>
        <v>12.7</v>
      </c>
      <c r="G179" s="154">
        <f>_xll.BDP(C179,$G$12)</f>
        <v>12.445</v>
      </c>
      <c r="H179" s="155">
        <f t="shared" ref="H179:H197" si="96">IF(OR(OR(G179="#N/A N/A",G179="#N/A Real Time"),OR(F179="#N/A N/A",F179="#N/A Real Time")),0,  G179 - F179)</f>
        <v>-0.25499999999999901</v>
      </c>
      <c r="I179" s="156">
        <f t="shared" ref="I179:I197" si="97">IF(OR(F179=0,F179="#N/A N/A"),0,H179 / F179*100)</f>
        <v>-2.0078740157480239</v>
      </c>
      <c r="J179" s="157">
        <v>0</v>
      </c>
      <c r="K179" s="153" t="str">
        <f>CONCATENATE(D872,D179, " Curncy")</f>
        <v>EUREUR Curncy</v>
      </c>
      <c r="L179" s="153">
        <f>IF(D179 = D872,1,_xll.BDP(K179,$L$12))</f>
        <v>1</v>
      </c>
      <c r="M179" s="356">
        <f>IF(D179 = D872,1,_xll.BDP(K179,$M$12)*L179)</f>
        <v>1</v>
      </c>
      <c r="N179" s="158">
        <f t="shared" ref="N179:N197" si="98">H179*J179*T179/M179</f>
        <v>0</v>
      </c>
      <c r="O179" s="366">
        <f>N179 / Y872</f>
        <v>0</v>
      </c>
      <c r="P179" s="160">
        <f t="shared" ref="P179:P197" si="99">IF(OR(OR(J179=0,G179 = "#N/A N/A"),G179="#N/A Real Time"),0,G179*J179*T179/M179)</f>
        <v>0</v>
      </c>
      <c r="Q179" s="374">
        <f>P179 / Y872*100</f>
        <v>0</v>
      </c>
      <c r="R179" s="161">
        <f t="shared" ref="R179:R197" si="100">IF(Q179&lt;0,Q179,0)</f>
        <v>0</v>
      </c>
      <c r="S179" s="374">
        <f t="shared" ref="S179:S197" si="101">IF(Q179&gt;0,Q179,0)</f>
        <v>0</v>
      </c>
      <c r="T179" s="153">
        <f t="shared" ref="T179:T197" si="102">IF(EXACT(D179,UPPER(D179)),1,0.01)/V179</f>
        <v>1</v>
      </c>
      <c r="U179" s="153">
        <v>0</v>
      </c>
      <c r="V179" s="153">
        <v>1</v>
      </c>
      <c r="W179" s="159">
        <f t="shared" ref="W179:W197" si="103">IF(AND(Q179&lt;0,O179&gt;0),O179,0)</f>
        <v>0</v>
      </c>
      <c r="X179" s="159">
        <f t="shared" ref="X179:X197" si="104">IF(AND(Q179&gt;0,O179&gt;0),O179,0)</f>
        <v>0</v>
      </c>
      <c r="Y179" s="70"/>
      <c r="Z179" s="163">
        <f>_xll.BDH(C179,$Z$12,$D$1,$D$1)</f>
        <v>12.355</v>
      </c>
      <c r="AA179" s="163">
        <f t="shared" ref="AA179:AA197" si="105">IF(OR(OR(F179="#N/A N/A",F179="#N/A Real Time"),OR(Z179="#N/A N/A",Z179="#N/A Real Time")),0,  F179 - Z179)</f>
        <v>0.34499999999999886</v>
      </c>
      <c r="AB179" s="164">
        <f t="shared" ref="AB179:AB197" si="106">IF(OR(Z179=0,Z179="#N/A N/A"),0,AA179 / Z179*100)</f>
        <v>2.7923917442330946</v>
      </c>
      <c r="AC179" s="165">
        <v>0</v>
      </c>
      <c r="AD179" s="166">
        <f>IF(D179 = D872,1,_xll.BDP(K179,$AD$12)*L179)</f>
        <v>1</v>
      </c>
      <c r="AE179" s="387">
        <f>AA179*AC179*T179/AD179 / AF872</f>
        <v>0</v>
      </c>
      <c r="AF179" s="73"/>
      <c r="AG179" s="69"/>
      <c r="AH179" s="61"/>
    </row>
    <row r="180" spans="1:34" x14ac:dyDescent="0.2">
      <c r="B180" s="153">
        <v>2760</v>
      </c>
      <c r="C180" s="153"/>
      <c r="D180" s="153" t="s">
        <v>6</v>
      </c>
      <c r="E180" s="153" t="s">
        <v>160</v>
      </c>
      <c r="F180" s="154">
        <v>0</v>
      </c>
      <c r="G180" s="154">
        <v>0</v>
      </c>
      <c r="H180" s="155">
        <f t="shared" si="96"/>
        <v>0</v>
      </c>
      <c r="I180" s="156">
        <f t="shared" si="97"/>
        <v>0</v>
      </c>
      <c r="J180" s="157">
        <v>3500000</v>
      </c>
      <c r="K180" s="153" t="str">
        <f>CONCATENATE(D872,D180, " Curncy")</f>
        <v>EUREUR Curncy</v>
      </c>
      <c r="L180" s="153">
        <f>IF(D180 = D872,1,_xll.BDP(K180,$L$12))</f>
        <v>1</v>
      </c>
      <c r="M180" s="356">
        <f>IF(D180 = D872,1,_xll.BDP(K180,$M$12)*L180)</f>
        <v>1</v>
      </c>
      <c r="N180" s="158">
        <f t="shared" si="98"/>
        <v>0</v>
      </c>
      <c r="O180" s="366">
        <f>N180 / Y872</f>
        <v>0</v>
      </c>
      <c r="P180" s="160">
        <f t="shared" si="99"/>
        <v>0</v>
      </c>
      <c r="Q180" s="374">
        <f>P180 / Y872*100</f>
        <v>0</v>
      </c>
      <c r="R180" s="161">
        <f t="shared" si="100"/>
        <v>0</v>
      </c>
      <c r="S180" s="374">
        <f t="shared" si="101"/>
        <v>0</v>
      </c>
      <c r="T180" s="153">
        <f t="shared" si="102"/>
        <v>1</v>
      </c>
      <c r="U180" s="153">
        <v>1</v>
      </c>
      <c r="V180" s="153">
        <v>1</v>
      </c>
      <c r="W180" s="159">
        <f t="shared" si="103"/>
        <v>0</v>
      </c>
      <c r="X180" s="159">
        <f t="shared" si="104"/>
        <v>0</v>
      </c>
      <c r="Y180" s="70"/>
      <c r="Z180" s="163">
        <v>0</v>
      </c>
      <c r="AA180" s="163">
        <f t="shared" si="105"/>
        <v>0</v>
      </c>
      <c r="AB180" s="164">
        <f t="shared" si="106"/>
        <v>0</v>
      </c>
      <c r="AC180" s="165">
        <v>3500000</v>
      </c>
      <c r="AD180" s="166">
        <f>IF(D180 = D872,1,_xll.BDP(K180,$AD$12)*L180)</f>
        <v>1</v>
      </c>
      <c r="AE180" s="387">
        <f>AA180*AC180*T180/AD180 / AF872</f>
        <v>0</v>
      </c>
      <c r="AF180" s="73"/>
      <c r="AG180" s="69"/>
      <c r="AH180" s="61"/>
    </row>
    <row r="181" spans="1:34" x14ac:dyDescent="0.2">
      <c r="B181" s="153">
        <v>168</v>
      </c>
      <c r="C181" s="153" t="s">
        <v>602</v>
      </c>
      <c r="D181" s="153" t="str">
        <f>_xll.BDP(C181,$D$12)</f>
        <v>EUR</v>
      </c>
      <c r="E181" s="153" t="s">
        <v>1182</v>
      </c>
      <c r="F181" s="154">
        <f>_xll.BDP(C181,$F$12)</f>
        <v>79.239999999999995</v>
      </c>
      <c r="G181" s="154">
        <f>_xll.BDP(C181,$G$12)</f>
        <v>78.260000000000005</v>
      </c>
      <c r="H181" s="155">
        <f t="shared" si="96"/>
        <v>-0.97999999999998977</v>
      </c>
      <c r="I181" s="156">
        <f t="shared" si="97"/>
        <v>-1.2367491166077609</v>
      </c>
      <c r="J181" s="157">
        <v>0</v>
      </c>
      <c r="K181" s="153" t="str">
        <f>CONCATENATE(D872,D181, " Curncy")</f>
        <v>EUREUR Curncy</v>
      </c>
      <c r="L181" s="153">
        <f>IF(D181 = D872,1,_xll.BDP(K181,$L$12))</f>
        <v>1</v>
      </c>
      <c r="M181" s="356">
        <f>IF(D181 = D872,1,_xll.BDP(K181,$M$12)*L181)</f>
        <v>1</v>
      </c>
      <c r="N181" s="158">
        <f t="shared" si="98"/>
        <v>0</v>
      </c>
      <c r="O181" s="366">
        <f>N181 / Y872</f>
        <v>0</v>
      </c>
      <c r="P181" s="160">
        <f t="shared" si="99"/>
        <v>0</v>
      </c>
      <c r="Q181" s="374">
        <f>P181 / Y872*100</f>
        <v>0</v>
      </c>
      <c r="R181" s="161">
        <f t="shared" si="100"/>
        <v>0</v>
      </c>
      <c r="S181" s="374">
        <f t="shared" si="101"/>
        <v>0</v>
      </c>
      <c r="T181" s="153">
        <f t="shared" si="102"/>
        <v>1</v>
      </c>
      <c r="U181" s="153">
        <v>0</v>
      </c>
      <c r="V181" s="153">
        <v>1</v>
      </c>
      <c r="W181" s="159">
        <f t="shared" si="103"/>
        <v>0</v>
      </c>
      <c r="X181" s="159">
        <f t="shared" si="104"/>
        <v>0</v>
      </c>
      <c r="Y181" s="70"/>
      <c r="Z181" s="163">
        <f>_xll.BDH(C181,$Z$12,$D$1,$D$1)</f>
        <v>77.52</v>
      </c>
      <c r="AA181" s="163">
        <f t="shared" si="105"/>
        <v>1.7199999999999989</v>
      </c>
      <c r="AB181" s="164">
        <f t="shared" si="106"/>
        <v>2.2187822497420009</v>
      </c>
      <c r="AC181" s="165">
        <v>0</v>
      </c>
      <c r="AD181" s="166">
        <f>IF(D181 = D872,1,_xll.BDP(K181,$AD$12)*L181)</f>
        <v>1</v>
      </c>
      <c r="AE181" s="387">
        <f>AA181*AC181*T181/AD181 / AF872</f>
        <v>0</v>
      </c>
      <c r="AF181" s="73"/>
      <c r="AG181" s="69"/>
      <c r="AH181" s="61"/>
    </row>
    <row r="182" spans="1:34" x14ac:dyDescent="0.2">
      <c r="B182" s="153">
        <v>42</v>
      </c>
      <c r="C182" s="153" t="s">
        <v>603</v>
      </c>
      <c r="D182" s="153" t="str">
        <f>_xll.BDP(C182,$D$12)</f>
        <v>EUR</v>
      </c>
      <c r="E182" s="153" t="s">
        <v>1183</v>
      </c>
      <c r="F182" s="154">
        <f>_xll.BDP(C182,$F$12)</f>
        <v>16.5</v>
      </c>
      <c r="G182" s="154">
        <f>_xll.BDP(C182,$G$12)</f>
        <v>16.5</v>
      </c>
      <c r="H182" s="155">
        <f t="shared" si="96"/>
        <v>0</v>
      </c>
      <c r="I182" s="156">
        <f t="shared" si="97"/>
        <v>0</v>
      </c>
      <c r="J182" s="157">
        <v>0</v>
      </c>
      <c r="K182" s="153" t="str">
        <f>CONCATENATE(D872,D182, " Curncy")</f>
        <v>EUREUR Curncy</v>
      </c>
      <c r="L182" s="153">
        <f>IF(D182 = D872,1,_xll.BDP(K182,$L$12))</f>
        <v>1</v>
      </c>
      <c r="M182" s="356">
        <f>IF(D182 = D872,1,_xll.BDP(K182,$M$12)*L182)</f>
        <v>1</v>
      </c>
      <c r="N182" s="158">
        <f t="shared" si="98"/>
        <v>0</v>
      </c>
      <c r="O182" s="366">
        <f>N182 / Y872</f>
        <v>0</v>
      </c>
      <c r="P182" s="160">
        <f t="shared" si="99"/>
        <v>0</v>
      </c>
      <c r="Q182" s="374">
        <f>P182 / Y872*100</f>
        <v>0</v>
      </c>
      <c r="R182" s="161">
        <f t="shared" si="100"/>
        <v>0</v>
      </c>
      <c r="S182" s="374">
        <f t="shared" si="101"/>
        <v>0</v>
      </c>
      <c r="T182" s="153">
        <f t="shared" si="102"/>
        <v>1</v>
      </c>
      <c r="U182" s="153">
        <v>0</v>
      </c>
      <c r="V182" s="153">
        <v>1</v>
      </c>
      <c r="W182" s="159">
        <f t="shared" si="103"/>
        <v>0</v>
      </c>
      <c r="X182" s="159">
        <f t="shared" si="104"/>
        <v>0</v>
      </c>
      <c r="Y182" s="70"/>
      <c r="Z182" s="163">
        <f>_xll.BDH(C182,$Z$12,$D$1,$D$1)</f>
        <v>16.739999999999998</v>
      </c>
      <c r="AA182" s="163">
        <f t="shared" si="105"/>
        <v>-0.23999999999999844</v>
      </c>
      <c r="AB182" s="164">
        <f t="shared" si="106"/>
        <v>-1.4336917562723923</v>
      </c>
      <c r="AC182" s="165">
        <v>0</v>
      </c>
      <c r="AD182" s="166">
        <f>IF(D182 = D872,1,_xll.BDP(K182,$AD$12)*L182)</f>
        <v>1</v>
      </c>
      <c r="AE182" s="387">
        <f>AA182*AC182*T182/AD182 / AF872</f>
        <v>0</v>
      </c>
      <c r="AF182" s="73"/>
      <c r="AG182" s="69"/>
      <c r="AH182" s="61"/>
    </row>
    <row r="183" spans="1:34" x14ac:dyDescent="0.2">
      <c r="B183" s="153">
        <v>2089</v>
      </c>
      <c r="C183" s="153" t="s">
        <v>604</v>
      </c>
      <c r="D183" s="153" t="str">
        <f>_xll.BDP(C183,$D$12)</f>
        <v>EUR</v>
      </c>
      <c r="E183" s="153" t="s">
        <v>633</v>
      </c>
      <c r="F183" s="154">
        <f>_xll.BDP(C183,$F$12)</f>
        <v>34.130000000000003</v>
      </c>
      <c r="G183" s="154">
        <f>_xll.BDP(C183,$G$12)</f>
        <v>34.4</v>
      </c>
      <c r="H183" s="155">
        <f t="shared" si="96"/>
        <v>0.26999999999999602</v>
      </c>
      <c r="I183" s="156">
        <f t="shared" si="97"/>
        <v>0.79109288016406687</v>
      </c>
      <c r="J183" s="157">
        <v>0</v>
      </c>
      <c r="K183" s="153" t="str">
        <f>CONCATENATE(D872,D183, " Curncy")</f>
        <v>EUREUR Curncy</v>
      </c>
      <c r="L183" s="153">
        <f>IF(D183 = D872,1,_xll.BDP(K183,$L$12))</f>
        <v>1</v>
      </c>
      <c r="M183" s="356">
        <f>IF(D183 = D872,1,_xll.BDP(K183,$M$12)*L183)</f>
        <v>1</v>
      </c>
      <c r="N183" s="158">
        <f t="shared" si="98"/>
        <v>0</v>
      </c>
      <c r="O183" s="366">
        <f>N183 / Y872</f>
        <v>0</v>
      </c>
      <c r="P183" s="160">
        <f t="shared" si="99"/>
        <v>0</v>
      </c>
      <c r="Q183" s="374">
        <f>P183 / Y872*100</f>
        <v>0</v>
      </c>
      <c r="R183" s="161">
        <f t="shared" si="100"/>
        <v>0</v>
      </c>
      <c r="S183" s="374">
        <f t="shared" si="101"/>
        <v>0</v>
      </c>
      <c r="T183" s="153">
        <f t="shared" si="102"/>
        <v>1</v>
      </c>
      <c r="U183" s="153">
        <v>0</v>
      </c>
      <c r="V183" s="153">
        <v>1</v>
      </c>
      <c r="W183" s="159">
        <f t="shared" si="103"/>
        <v>0</v>
      </c>
      <c r="X183" s="159">
        <f t="shared" si="104"/>
        <v>0</v>
      </c>
      <c r="Y183" s="70"/>
      <c r="Z183" s="163">
        <f>_xll.BDH(C183,$Z$12,$D$1,$D$1)</f>
        <v>34.58</v>
      </c>
      <c r="AA183" s="163">
        <f t="shared" si="105"/>
        <v>-0.44999999999999574</v>
      </c>
      <c r="AB183" s="164">
        <f t="shared" si="106"/>
        <v>-1.3013302486986575</v>
      </c>
      <c r="AC183" s="165">
        <v>0</v>
      </c>
      <c r="AD183" s="166">
        <f>IF(D183 = D872,1,_xll.BDP(K183,$AD$12)*L183)</f>
        <v>1</v>
      </c>
      <c r="AE183" s="387">
        <f>AA183*AC183*T183/AD183 / AF872</f>
        <v>0</v>
      </c>
      <c r="AF183" s="73"/>
      <c r="AG183" s="69"/>
      <c r="AH183" s="61"/>
    </row>
    <row r="184" spans="1:34" x14ac:dyDescent="0.2">
      <c r="B184" s="153">
        <v>2450</v>
      </c>
      <c r="C184" s="153" t="s">
        <v>159</v>
      </c>
      <c r="D184" s="153" t="str">
        <f>_xll.BDP(C184,$D$12)</f>
        <v>EUR</v>
      </c>
      <c r="E184" s="153" t="s">
        <v>320</v>
      </c>
      <c r="F184" s="154">
        <f>_xll.BDP(C184,$F$12)</f>
        <v>97.35</v>
      </c>
      <c r="G184" s="154">
        <f>_xll.BDP(C184,$G$12)</f>
        <v>98</v>
      </c>
      <c r="H184" s="155">
        <f t="shared" si="96"/>
        <v>0.65000000000000568</v>
      </c>
      <c r="I184" s="156">
        <f t="shared" si="97"/>
        <v>0.66769388803287699</v>
      </c>
      <c r="J184" s="157">
        <v>0</v>
      </c>
      <c r="K184" s="153" t="str">
        <f>CONCATENATE(D872,D184, " Curncy")</f>
        <v>EUREUR Curncy</v>
      </c>
      <c r="L184" s="153">
        <f>IF(D184 = D872,1,_xll.BDP(K184,$L$12))</f>
        <v>1</v>
      </c>
      <c r="M184" s="356">
        <f>IF(D184 = D872,1,_xll.BDP(K184,$M$12)*L184)</f>
        <v>1</v>
      </c>
      <c r="N184" s="158">
        <f t="shared" si="98"/>
        <v>0</v>
      </c>
      <c r="O184" s="366">
        <f>N184 / Y872</f>
        <v>0</v>
      </c>
      <c r="P184" s="160">
        <f t="shared" si="99"/>
        <v>0</v>
      </c>
      <c r="Q184" s="374">
        <f>P184 / Y872*100</f>
        <v>0</v>
      </c>
      <c r="R184" s="161">
        <f t="shared" si="100"/>
        <v>0</v>
      </c>
      <c r="S184" s="374">
        <f t="shared" si="101"/>
        <v>0</v>
      </c>
      <c r="T184" s="153">
        <f t="shared" si="102"/>
        <v>1</v>
      </c>
      <c r="U184" s="153">
        <v>0</v>
      </c>
      <c r="V184" s="153">
        <v>1</v>
      </c>
      <c r="W184" s="159">
        <f t="shared" si="103"/>
        <v>0</v>
      </c>
      <c r="X184" s="159">
        <f t="shared" si="104"/>
        <v>0</v>
      </c>
      <c r="Y184" s="70"/>
      <c r="Z184" s="163">
        <f>_xll.BDH(C184,$Z$12,$D$1,$D$1)</f>
        <v>98.28</v>
      </c>
      <c r="AA184" s="163">
        <f t="shared" si="105"/>
        <v>-0.93000000000000682</v>
      </c>
      <c r="AB184" s="164">
        <f t="shared" si="106"/>
        <v>-0.94627594627595313</v>
      </c>
      <c r="AC184" s="165">
        <v>0</v>
      </c>
      <c r="AD184" s="166">
        <f>IF(D184 = D872,1,_xll.BDP(K184,$AD$12)*L184)</f>
        <v>1</v>
      </c>
      <c r="AE184" s="387">
        <f>AA184*AC184*T184/AD184 / AF872</f>
        <v>0</v>
      </c>
      <c r="AF184" s="73"/>
      <c r="AG184" s="69"/>
      <c r="AH184" s="61"/>
    </row>
    <row r="185" spans="1:34" x14ac:dyDescent="0.2">
      <c r="B185" s="153">
        <v>6735</v>
      </c>
      <c r="C185" s="153" t="s">
        <v>605</v>
      </c>
      <c r="D185" s="153" t="str">
        <f>_xll.BDP(C185,$D$12)</f>
        <v>EUR</v>
      </c>
      <c r="E185" s="153" t="s">
        <v>1184</v>
      </c>
      <c r="F185" s="154">
        <f>_xll.BDP(C185,$F$12)</f>
        <v>3.82</v>
      </c>
      <c r="G185" s="154">
        <f>_xll.BDP(C185,$G$12)</f>
        <v>3.88</v>
      </c>
      <c r="H185" s="155">
        <f t="shared" si="96"/>
        <v>6.0000000000000053E-2</v>
      </c>
      <c r="I185" s="156">
        <f t="shared" si="97"/>
        <v>1.5706806282722525</v>
      </c>
      <c r="J185" s="157">
        <v>0</v>
      </c>
      <c r="K185" s="153" t="str">
        <f>CONCATENATE(D872,D185, " Curncy")</f>
        <v>EUREUR Curncy</v>
      </c>
      <c r="L185" s="153">
        <f>IF(D185 = D872,1,_xll.BDP(K185,$L$12))</f>
        <v>1</v>
      </c>
      <c r="M185" s="356">
        <f>IF(D185 = D872,1,_xll.BDP(K185,$M$12)*L185)</f>
        <v>1</v>
      </c>
      <c r="N185" s="158">
        <f t="shared" si="98"/>
        <v>0</v>
      </c>
      <c r="O185" s="366">
        <f>N185 / Y872</f>
        <v>0</v>
      </c>
      <c r="P185" s="160">
        <f t="shared" si="99"/>
        <v>0</v>
      </c>
      <c r="Q185" s="374">
        <f>P185 / Y872*100</f>
        <v>0</v>
      </c>
      <c r="R185" s="161">
        <f t="shared" si="100"/>
        <v>0</v>
      </c>
      <c r="S185" s="374">
        <f t="shared" si="101"/>
        <v>0</v>
      </c>
      <c r="T185" s="153">
        <f t="shared" si="102"/>
        <v>1</v>
      </c>
      <c r="U185" s="153">
        <v>0</v>
      </c>
      <c r="V185" s="153">
        <v>1</v>
      </c>
      <c r="W185" s="159">
        <f t="shared" si="103"/>
        <v>0</v>
      </c>
      <c r="X185" s="159">
        <f t="shared" si="104"/>
        <v>0</v>
      </c>
      <c r="Y185" s="70"/>
      <c r="Z185" s="163">
        <f>_xll.BDH(C185,$Z$12,$D$1,$D$1)</f>
        <v>3.6949999999999998</v>
      </c>
      <c r="AA185" s="163">
        <f t="shared" si="105"/>
        <v>0.125</v>
      </c>
      <c r="AB185" s="164">
        <f t="shared" si="106"/>
        <v>3.3829499323410013</v>
      </c>
      <c r="AC185" s="165">
        <v>0</v>
      </c>
      <c r="AD185" s="166">
        <f>IF(D185 = D872,1,_xll.BDP(K185,$AD$12)*L185)</f>
        <v>1</v>
      </c>
      <c r="AE185" s="387">
        <f>AA185*AC185*T185/AD185 / AF872</f>
        <v>0</v>
      </c>
      <c r="AF185" s="73"/>
      <c r="AG185" s="69"/>
      <c r="AH185" s="61"/>
    </row>
    <row r="186" spans="1:34" x14ac:dyDescent="0.2">
      <c r="B186" s="153">
        <v>1178</v>
      </c>
      <c r="C186" s="153" t="s">
        <v>606</v>
      </c>
      <c r="D186" s="153" t="str">
        <f>_xll.BDP(C186,$D$12)</f>
        <v>EUR</v>
      </c>
      <c r="E186" s="153" t="s">
        <v>634</v>
      </c>
      <c r="F186" s="154">
        <f>_xll.BDP(C186,$F$12)</f>
        <v>112.38</v>
      </c>
      <c r="G186" s="154">
        <f>_xll.BDP(C186,$G$12)</f>
        <v>111.76</v>
      </c>
      <c r="H186" s="155">
        <f t="shared" si="96"/>
        <v>-0.61999999999999034</v>
      </c>
      <c r="I186" s="156">
        <f t="shared" si="97"/>
        <v>-0.5516995906744887</v>
      </c>
      <c r="J186" s="157">
        <v>0</v>
      </c>
      <c r="K186" s="153" t="str">
        <f>CONCATENATE(D872,D186, " Curncy")</f>
        <v>EUREUR Curncy</v>
      </c>
      <c r="L186" s="153">
        <f>IF(D186 = D872,1,_xll.BDP(K186,$L$12))</f>
        <v>1</v>
      </c>
      <c r="M186" s="356">
        <f>IF(D186 = D872,1,_xll.BDP(K186,$M$12)*L186)</f>
        <v>1</v>
      </c>
      <c r="N186" s="158">
        <f t="shared" si="98"/>
        <v>0</v>
      </c>
      <c r="O186" s="366">
        <f>N186 / Y872</f>
        <v>0</v>
      </c>
      <c r="P186" s="160">
        <f t="shared" si="99"/>
        <v>0</v>
      </c>
      <c r="Q186" s="374">
        <f>P186 / Y872*100</f>
        <v>0</v>
      </c>
      <c r="R186" s="161">
        <f t="shared" si="100"/>
        <v>0</v>
      </c>
      <c r="S186" s="374">
        <f t="shared" si="101"/>
        <v>0</v>
      </c>
      <c r="T186" s="153">
        <f t="shared" si="102"/>
        <v>1</v>
      </c>
      <c r="U186" s="153">
        <v>0</v>
      </c>
      <c r="V186" s="153">
        <v>1</v>
      </c>
      <c r="W186" s="159">
        <f t="shared" si="103"/>
        <v>0</v>
      </c>
      <c r="X186" s="159">
        <f t="shared" si="104"/>
        <v>0</v>
      </c>
      <c r="Y186" s="70"/>
      <c r="Z186" s="163">
        <f>_xll.BDH(C186,$Z$12,$D$1,$D$1)</f>
        <v>111.68</v>
      </c>
      <c r="AA186" s="163">
        <f t="shared" si="105"/>
        <v>0.69999999999998863</v>
      </c>
      <c r="AB186" s="164">
        <f t="shared" si="106"/>
        <v>0.62679083094554855</v>
      </c>
      <c r="AC186" s="165">
        <v>0</v>
      </c>
      <c r="AD186" s="166">
        <f>IF(D186 = D872,1,_xll.BDP(K186,$AD$12)*L186)</f>
        <v>1</v>
      </c>
      <c r="AE186" s="387">
        <f>AA186*AC186*T186/AD186 / AF872</f>
        <v>0</v>
      </c>
      <c r="AF186" s="73"/>
      <c r="AG186" s="69"/>
      <c r="AH186" s="61"/>
    </row>
    <row r="187" spans="1:34" x14ac:dyDescent="0.2">
      <c r="B187" s="153">
        <v>27088</v>
      </c>
      <c r="C187" s="153" t="s">
        <v>359</v>
      </c>
      <c r="D187" s="153" t="str">
        <f>_xll.BDP(C187,$D$12)</f>
        <v>EUR</v>
      </c>
      <c r="E187" s="153" t="s">
        <v>360</v>
      </c>
      <c r="F187" s="154">
        <f>_xll.BDP(C187,$F$12)</f>
        <v>101.8</v>
      </c>
      <c r="G187" s="154">
        <f>_xll.BDP(C187,$G$12)</f>
        <v>104.9</v>
      </c>
      <c r="H187" s="155">
        <f t="shared" si="96"/>
        <v>3.1000000000000085</v>
      </c>
      <c r="I187" s="156">
        <f t="shared" si="97"/>
        <v>3.0451866404715213</v>
      </c>
      <c r="J187" s="157">
        <v>0</v>
      </c>
      <c r="K187" s="153" t="str">
        <f>CONCATENATE(D872,D187, " Curncy")</f>
        <v>EUREUR Curncy</v>
      </c>
      <c r="L187" s="153">
        <f>IF(D187 = D872,1,_xll.BDP(K187,$L$12))</f>
        <v>1</v>
      </c>
      <c r="M187" s="356">
        <f>IF(D187 = D872,1,_xll.BDP(K187,$M$12)*L187)</f>
        <v>1</v>
      </c>
      <c r="N187" s="158">
        <f t="shared" si="98"/>
        <v>0</v>
      </c>
      <c r="O187" s="366">
        <f>N187 / Y872</f>
        <v>0</v>
      </c>
      <c r="P187" s="160">
        <f t="shared" si="99"/>
        <v>0</v>
      </c>
      <c r="Q187" s="374">
        <f>P187 / Y872*100</f>
        <v>0</v>
      </c>
      <c r="R187" s="161">
        <f t="shared" si="100"/>
        <v>0</v>
      </c>
      <c r="S187" s="374">
        <f t="shared" si="101"/>
        <v>0</v>
      </c>
      <c r="T187" s="153">
        <f t="shared" si="102"/>
        <v>1</v>
      </c>
      <c r="U187" s="153">
        <v>0</v>
      </c>
      <c r="V187" s="153">
        <v>1</v>
      </c>
      <c r="W187" s="159">
        <f t="shared" si="103"/>
        <v>0</v>
      </c>
      <c r="X187" s="159">
        <f t="shared" si="104"/>
        <v>0</v>
      </c>
      <c r="Y187" s="70"/>
      <c r="Z187" s="163">
        <f>_xll.BDH(C187,$Z$12,$D$1,$D$1)</f>
        <v>97.04</v>
      </c>
      <c r="AA187" s="163">
        <f t="shared" si="105"/>
        <v>4.7599999999999909</v>
      </c>
      <c r="AB187" s="164">
        <f t="shared" si="106"/>
        <v>4.905193734542447</v>
      </c>
      <c r="AC187" s="165">
        <v>0</v>
      </c>
      <c r="AD187" s="166">
        <f>IF(D187 = D872,1,_xll.BDP(K187,$AD$12)*L187)</f>
        <v>1</v>
      </c>
      <c r="AE187" s="387">
        <f>AA187*AC187*T187/AD187 / AF872</f>
        <v>0</v>
      </c>
      <c r="AF187" s="73"/>
      <c r="AG187" s="69"/>
      <c r="AH187" s="61"/>
    </row>
    <row r="188" spans="1:34" x14ac:dyDescent="0.2">
      <c r="B188" s="153">
        <v>1967</v>
      </c>
      <c r="C188" s="153" t="s">
        <v>607</v>
      </c>
      <c r="D188" s="153" t="str">
        <f>_xll.BDP(C188,$D$12)</f>
        <v>EUR</v>
      </c>
      <c r="E188" s="153" t="s">
        <v>1185</v>
      </c>
      <c r="F188" s="154">
        <f>_xll.BDP(C188,$F$12)</f>
        <v>35.94</v>
      </c>
      <c r="G188" s="154">
        <f>_xll.BDP(C188,$G$12)</f>
        <v>36.06</v>
      </c>
      <c r="H188" s="155">
        <f t="shared" si="96"/>
        <v>0.12000000000000455</v>
      </c>
      <c r="I188" s="156">
        <f t="shared" si="97"/>
        <v>0.33388981636061366</v>
      </c>
      <c r="J188" s="157">
        <v>0</v>
      </c>
      <c r="K188" s="153" t="str">
        <f>CONCATENATE(D872,D188, " Curncy")</f>
        <v>EUREUR Curncy</v>
      </c>
      <c r="L188" s="153">
        <f>IF(D188 = D872,1,_xll.BDP(K188,$L$12))</f>
        <v>1</v>
      </c>
      <c r="M188" s="356">
        <f>IF(D188 = D872,1,_xll.BDP(K188,$M$12)*L188)</f>
        <v>1</v>
      </c>
      <c r="N188" s="158">
        <f t="shared" si="98"/>
        <v>0</v>
      </c>
      <c r="O188" s="366">
        <f>N188 / Y872</f>
        <v>0</v>
      </c>
      <c r="P188" s="160">
        <f t="shared" si="99"/>
        <v>0</v>
      </c>
      <c r="Q188" s="374">
        <f>P188 / Y872*100</f>
        <v>0</v>
      </c>
      <c r="R188" s="161">
        <f t="shared" si="100"/>
        <v>0</v>
      </c>
      <c r="S188" s="374">
        <f t="shared" si="101"/>
        <v>0</v>
      </c>
      <c r="T188" s="153">
        <f t="shared" si="102"/>
        <v>1</v>
      </c>
      <c r="U188" s="153">
        <v>0</v>
      </c>
      <c r="V188" s="153">
        <v>1</v>
      </c>
      <c r="W188" s="159">
        <f t="shared" si="103"/>
        <v>0</v>
      </c>
      <c r="X188" s="159">
        <f t="shared" si="104"/>
        <v>0</v>
      </c>
      <c r="Y188" s="70"/>
      <c r="Z188" s="163">
        <f>_xll.BDH(C188,$Z$12,$D$1,$D$1)</f>
        <v>36.36</v>
      </c>
      <c r="AA188" s="163">
        <f t="shared" si="105"/>
        <v>-0.42000000000000171</v>
      </c>
      <c r="AB188" s="164">
        <f t="shared" si="106"/>
        <v>-1.15511551155116</v>
      </c>
      <c r="AC188" s="165">
        <v>0</v>
      </c>
      <c r="AD188" s="166">
        <f>IF(D188 = D872,1,_xll.BDP(K188,$AD$12)*L188)</f>
        <v>1</v>
      </c>
      <c r="AE188" s="387">
        <f>AA188*AC188*T188/AD188 / AF872</f>
        <v>0</v>
      </c>
      <c r="AF188" s="73"/>
      <c r="AG188" s="69"/>
      <c r="AH188" s="61"/>
    </row>
    <row r="189" spans="1:34" x14ac:dyDescent="0.2">
      <c r="B189" s="153">
        <v>3209</v>
      </c>
      <c r="C189" s="153" t="s">
        <v>158</v>
      </c>
      <c r="D189" s="153" t="str">
        <f>_xll.BDP(C189,$D$12)</f>
        <v>EUR</v>
      </c>
      <c r="E189" s="153" t="s">
        <v>319</v>
      </c>
      <c r="F189" s="154">
        <f>_xll.BDP(C189,$F$12)</f>
        <v>13.27</v>
      </c>
      <c r="G189" s="154">
        <f>_xll.BDP(C189,$G$12)</f>
        <v>13.06</v>
      </c>
      <c r="H189" s="155">
        <f t="shared" si="96"/>
        <v>-0.20999999999999908</v>
      </c>
      <c r="I189" s="156">
        <f t="shared" si="97"/>
        <v>-1.5825169555388023</v>
      </c>
      <c r="J189" s="157">
        <v>0</v>
      </c>
      <c r="K189" s="153" t="str">
        <f>CONCATENATE(D872,D189, " Curncy")</f>
        <v>EUREUR Curncy</v>
      </c>
      <c r="L189" s="153">
        <f>IF(D189 = D872,1,_xll.BDP(K189,$L$12))</f>
        <v>1</v>
      </c>
      <c r="M189" s="356">
        <f>IF(D189 = D872,1,_xll.BDP(K189,$M$12)*L189)</f>
        <v>1</v>
      </c>
      <c r="N189" s="158">
        <f t="shared" si="98"/>
        <v>0</v>
      </c>
      <c r="O189" s="366">
        <f>N189 / Y872</f>
        <v>0</v>
      </c>
      <c r="P189" s="160">
        <f t="shared" si="99"/>
        <v>0</v>
      </c>
      <c r="Q189" s="374">
        <f>P189 / Y872*100</f>
        <v>0</v>
      </c>
      <c r="R189" s="161">
        <f t="shared" si="100"/>
        <v>0</v>
      </c>
      <c r="S189" s="374">
        <f t="shared" si="101"/>
        <v>0</v>
      </c>
      <c r="T189" s="153">
        <f t="shared" si="102"/>
        <v>1</v>
      </c>
      <c r="U189" s="153">
        <v>0</v>
      </c>
      <c r="V189" s="153">
        <v>1</v>
      </c>
      <c r="W189" s="159">
        <f t="shared" si="103"/>
        <v>0</v>
      </c>
      <c r="X189" s="159">
        <f t="shared" si="104"/>
        <v>0</v>
      </c>
      <c r="Y189" s="70"/>
      <c r="Z189" s="163">
        <f>_xll.BDH(C189,$Z$12,$D$1,$D$1)</f>
        <v>13.11</v>
      </c>
      <c r="AA189" s="163">
        <f t="shared" si="105"/>
        <v>0.16000000000000014</v>
      </c>
      <c r="AB189" s="164">
        <f t="shared" si="106"/>
        <v>1.2204424103737617</v>
      </c>
      <c r="AC189" s="165">
        <v>0</v>
      </c>
      <c r="AD189" s="166">
        <f>IF(D189 = D872,1,_xll.BDP(K189,$AD$12)*L189)</f>
        <v>1</v>
      </c>
      <c r="AE189" s="387">
        <f>AA189*AC189*T189/AD189 / AF872</f>
        <v>0</v>
      </c>
      <c r="AF189" s="73"/>
      <c r="AG189" s="69"/>
      <c r="AH189" s="61"/>
    </row>
    <row r="190" spans="1:34" x14ac:dyDescent="0.2">
      <c r="A190" s="153"/>
      <c r="B190" s="153">
        <v>1764</v>
      </c>
      <c r="C190" s="153" t="s">
        <v>1583</v>
      </c>
      <c r="D190" s="153" t="str">
        <f>_xll.BDP(C190,$D$12)</f>
        <v>EUR</v>
      </c>
      <c r="E190" s="153" t="s">
        <v>1584</v>
      </c>
      <c r="F190" s="154">
        <f>_xll.BDP(C190,$F$12)</f>
        <v>101.5</v>
      </c>
      <c r="G190" s="154">
        <f>_xll.BDP(C190,$G$12)</f>
        <v>102.6</v>
      </c>
      <c r="H190" s="155">
        <f t="shared" si="96"/>
        <v>1.0999999999999943</v>
      </c>
      <c r="I190" s="156">
        <f t="shared" si="97"/>
        <v>1.0837438423645265</v>
      </c>
      <c r="J190" s="157">
        <v>0</v>
      </c>
      <c r="K190" s="153" t="str">
        <f>CONCATENATE(D872,D190, " Curncy")</f>
        <v>EUREUR Curncy</v>
      </c>
      <c r="L190" s="153">
        <f>IF(D190 = D872,1,_xll.BDP(K190,$L$12))</f>
        <v>1</v>
      </c>
      <c r="M190" s="356">
        <f>IF(D190 = D872,1,_xll.BDP(K190,$M$12)*L190)</f>
        <v>1</v>
      </c>
      <c r="N190" s="158">
        <f t="shared" si="98"/>
        <v>0</v>
      </c>
      <c r="O190" s="366">
        <f>N190 / Y872</f>
        <v>0</v>
      </c>
      <c r="P190" s="160">
        <f t="shared" si="99"/>
        <v>0</v>
      </c>
      <c r="Q190" s="374">
        <f>P190 / Y872*100</f>
        <v>0</v>
      </c>
      <c r="R190" s="161">
        <f t="shared" si="100"/>
        <v>0</v>
      </c>
      <c r="S190" s="374">
        <f t="shared" si="101"/>
        <v>0</v>
      </c>
      <c r="T190" s="153">
        <f t="shared" si="102"/>
        <v>1</v>
      </c>
      <c r="U190" s="153">
        <v>0</v>
      </c>
      <c r="V190" s="153">
        <v>1</v>
      </c>
      <c r="W190" s="159">
        <f t="shared" si="103"/>
        <v>0</v>
      </c>
      <c r="X190" s="159">
        <f t="shared" si="104"/>
        <v>0</v>
      </c>
      <c r="Y190" s="162"/>
      <c r="Z190" s="163">
        <f>_xll.BDH(C190,$Z$12,$D$1,$D$1)</f>
        <v>103.55</v>
      </c>
      <c r="AA190" s="163">
        <f t="shared" si="105"/>
        <v>-2.0499999999999972</v>
      </c>
      <c r="AB190" s="164">
        <f t="shared" si="106"/>
        <v>-1.9797199420569747</v>
      </c>
      <c r="AC190" s="165">
        <v>0</v>
      </c>
      <c r="AD190" s="166">
        <f>IF(D190 = D872,1,_xll.BDP(K190,$AD$12)*L190)</f>
        <v>1</v>
      </c>
      <c r="AE190" s="387">
        <f>AA190*AC190*T190/AD190 / AF872</f>
        <v>0</v>
      </c>
      <c r="AF190" s="167"/>
      <c r="AG190" s="69"/>
      <c r="AH190" s="61"/>
    </row>
    <row r="191" spans="1:34" x14ac:dyDescent="0.2">
      <c r="B191" s="153">
        <v>829</v>
      </c>
      <c r="C191" s="153" t="s">
        <v>157</v>
      </c>
      <c r="D191" s="153" t="str">
        <f>_xll.BDP(C191,$D$12)</f>
        <v>EUR</v>
      </c>
      <c r="E191" s="153" t="s">
        <v>318</v>
      </c>
      <c r="F191" s="154">
        <f>_xll.BDP(C191,$F$12)</f>
        <v>5.6719999999999997</v>
      </c>
      <c r="G191" s="154">
        <f>_xll.BDP(C191,$G$12)</f>
        <v>5.9</v>
      </c>
      <c r="H191" s="155">
        <f t="shared" si="96"/>
        <v>0.22800000000000065</v>
      </c>
      <c r="I191" s="156">
        <f t="shared" si="97"/>
        <v>4.0197461212976142</v>
      </c>
      <c r="J191" s="157">
        <v>0</v>
      </c>
      <c r="K191" s="153" t="str">
        <f>CONCATENATE(D872,D191, " Curncy")</f>
        <v>EUREUR Curncy</v>
      </c>
      <c r="L191" s="153">
        <f>IF(D191 = D872,1,_xll.BDP(K191,$L$12))</f>
        <v>1</v>
      </c>
      <c r="M191" s="356">
        <f>IF(D191 = D872,1,_xll.BDP(K191,$M$12)*L191)</f>
        <v>1</v>
      </c>
      <c r="N191" s="158">
        <f t="shared" si="98"/>
        <v>0</v>
      </c>
      <c r="O191" s="366">
        <f>N191 / Y872</f>
        <v>0</v>
      </c>
      <c r="P191" s="160">
        <f t="shared" si="99"/>
        <v>0</v>
      </c>
      <c r="Q191" s="374">
        <f>P191 / Y872*100</f>
        <v>0</v>
      </c>
      <c r="R191" s="161">
        <f t="shared" si="100"/>
        <v>0</v>
      </c>
      <c r="S191" s="374">
        <f t="shared" si="101"/>
        <v>0</v>
      </c>
      <c r="T191" s="153">
        <f t="shared" si="102"/>
        <v>1</v>
      </c>
      <c r="U191" s="153">
        <v>0</v>
      </c>
      <c r="V191" s="153">
        <v>1</v>
      </c>
      <c r="W191" s="159">
        <f t="shared" si="103"/>
        <v>0</v>
      </c>
      <c r="X191" s="159">
        <f t="shared" si="104"/>
        <v>0</v>
      </c>
      <c r="Y191" s="70"/>
      <c r="Z191" s="163">
        <f>_xll.BDH(C191,$Z$12,$D$1,$D$1)</f>
        <v>5.4119999999999999</v>
      </c>
      <c r="AA191" s="163">
        <f t="shared" si="105"/>
        <v>0.25999999999999979</v>
      </c>
      <c r="AB191" s="164">
        <f t="shared" si="106"/>
        <v>4.80413895048041</v>
      </c>
      <c r="AC191" s="165">
        <v>0</v>
      </c>
      <c r="AD191" s="166">
        <f>IF(D191 = D872,1,_xll.BDP(K191,$AD$12)*L191)</f>
        <v>1</v>
      </c>
      <c r="AE191" s="387">
        <f>AA191*AC191*T191/AD191 / AF872</f>
        <v>0</v>
      </c>
      <c r="AF191" s="73"/>
      <c r="AG191" s="69"/>
      <c r="AH191" s="61"/>
    </row>
    <row r="192" spans="1:34" x14ac:dyDescent="0.2">
      <c r="B192" s="153">
        <v>363</v>
      </c>
      <c r="C192" s="153" t="s">
        <v>608</v>
      </c>
      <c r="D192" s="153" t="str">
        <f>_xll.BDP(C192,$D$12)</f>
        <v>EUR</v>
      </c>
      <c r="E192" s="153" t="s">
        <v>635</v>
      </c>
      <c r="F192" s="154">
        <f>_xll.BDP(C192,$F$12)</f>
        <v>6.1440000000000001</v>
      </c>
      <c r="G192" s="154">
        <f>_xll.BDP(C192,$G$12)</f>
        <v>5.7279999999999998</v>
      </c>
      <c r="H192" s="155">
        <f t="shared" si="96"/>
        <v>-0.41600000000000037</v>
      </c>
      <c r="I192" s="156">
        <f t="shared" si="97"/>
        <v>-6.7708333333333401</v>
      </c>
      <c r="J192" s="157">
        <v>0</v>
      </c>
      <c r="K192" s="153" t="str">
        <f>CONCATENATE(D872,D192, " Curncy")</f>
        <v>EUREUR Curncy</v>
      </c>
      <c r="L192" s="153">
        <f>IF(D192 = D872,1,_xll.BDP(K192,$L$12))</f>
        <v>1</v>
      </c>
      <c r="M192" s="356">
        <f>IF(D192 = D872,1,_xll.BDP(K192,$M$12)*L192)</f>
        <v>1</v>
      </c>
      <c r="N192" s="158">
        <f t="shared" si="98"/>
        <v>0</v>
      </c>
      <c r="O192" s="366">
        <f>N192 / Y872</f>
        <v>0</v>
      </c>
      <c r="P192" s="160">
        <f t="shared" si="99"/>
        <v>0</v>
      </c>
      <c r="Q192" s="374">
        <f>P192 / Y872*100</f>
        <v>0</v>
      </c>
      <c r="R192" s="161">
        <f t="shared" si="100"/>
        <v>0</v>
      </c>
      <c r="S192" s="374">
        <f t="shared" si="101"/>
        <v>0</v>
      </c>
      <c r="T192" s="153">
        <f t="shared" si="102"/>
        <v>1</v>
      </c>
      <c r="U192" s="153">
        <v>0</v>
      </c>
      <c r="V192" s="153">
        <v>1</v>
      </c>
      <c r="W192" s="159">
        <f t="shared" si="103"/>
        <v>0</v>
      </c>
      <c r="X192" s="159">
        <f t="shared" si="104"/>
        <v>0</v>
      </c>
      <c r="Y192" s="70"/>
      <c r="Z192" s="163">
        <f>_xll.BDH(C192,$Z$12,$D$1,$D$1)</f>
        <v>5.3220000000000001</v>
      </c>
      <c r="AA192" s="163">
        <f t="shared" si="105"/>
        <v>0.82200000000000006</v>
      </c>
      <c r="AB192" s="164">
        <f t="shared" si="106"/>
        <v>15.445321307779031</v>
      </c>
      <c r="AC192" s="165">
        <v>0</v>
      </c>
      <c r="AD192" s="166">
        <f>IF(D192 = D872,1,_xll.BDP(K192,$AD$12)*L192)</f>
        <v>1</v>
      </c>
      <c r="AE192" s="387">
        <f>AA192*AC192*T192/AD192 / AF872</f>
        <v>0</v>
      </c>
      <c r="AF192" s="73"/>
      <c r="AG192" s="69"/>
      <c r="AH192" s="61"/>
    </row>
    <row r="193" spans="1:34" x14ac:dyDescent="0.2">
      <c r="B193" s="153">
        <v>24720</v>
      </c>
      <c r="C193" s="153" t="s">
        <v>156</v>
      </c>
      <c r="D193" s="153" t="str">
        <f>_xll.BDP(C193,$D$12)</f>
        <v>EUR</v>
      </c>
      <c r="E193" s="153" t="s">
        <v>317</v>
      </c>
      <c r="F193" s="154">
        <f>_xll.BDP(C193,$F$12)</f>
        <v>28.08</v>
      </c>
      <c r="G193" s="154">
        <f>_xll.BDP(C193,$G$12)</f>
        <v>28.14</v>
      </c>
      <c r="H193" s="155">
        <f t="shared" si="96"/>
        <v>6.0000000000002274E-2</v>
      </c>
      <c r="I193" s="156">
        <f t="shared" si="97"/>
        <v>0.2136752136752218</v>
      </c>
      <c r="J193" s="157">
        <v>0</v>
      </c>
      <c r="K193" s="153" t="str">
        <f>CONCATENATE(D872,D193, " Curncy")</f>
        <v>EUREUR Curncy</v>
      </c>
      <c r="L193" s="153">
        <f>IF(D193 = D872,1,_xll.BDP(K193,$L$12))</f>
        <v>1</v>
      </c>
      <c r="M193" s="356">
        <f>IF(D193 = D872,1,_xll.BDP(K193,$M$12)*L193)</f>
        <v>1</v>
      </c>
      <c r="N193" s="158">
        <f t="shared" si="98"/>
        <v>0</v>
      </c>
      <c r="O193" s="366">
        <f>N193 / Y872</f>
        <v>0</v>
      </c>
      <c r="P193" s="160">
        <f t="shared" si="99"/>
        <v>0</v>
      </c>
      <c r="Q193" s="374">
        <f>P193 / Y872*100</f>
        <v>0</v>
      </c>
      <c r="R193" s="161">
        <f t="shared" si="100"/>
        <v>0</v>
      </c>
      <c r="S193" s="374">
        <f t="shared" si="101"/>
        <v>0</v>
      </c>
      <c r="T193" s="153">
        <f t="shared" si="102"/>
        <v>1</v>
      </c>
      <c r="U193" s="153">
        <v>0</v>
      </c>
      <c r="V193" s="153">
        <v>1</v>
      </c>
      <c r="W193" s="159">
        <f t="shared" si="103"/>
        <v>0</v>
      </c>
      <c r="X193" s="159">
        <f t="shared" si="104"/>
        <v>0</v>
      </c>
      <c r="Y193" s="70"/>
      <c r="Z193" s="163">
        <f>_xll.BDH(C193,$Z$12,$D$1,$D$1)</f>
        <v>28.24</v>
      </c>
      <c r="AA193" s="163">
        <f t="shared" si="105"/>
        <v>-0.16000000000000014</v>
      </c>
      <c r="AB193" s="164">
        <f t="shared" si="106"/>
        <v>-0.56657223796034051</v>
      </c>
      <c r="AC193" s="165">
        <v>0</v>
      </c>
      <c r="AD193" s="166">
        <f>IF(D193 = D872,1,_xll.BDP(K193,$AD$12)*L193)</f>
        <v>1</v>
      </c>
      <c r="AE193" s="387">
        <f>AA193*AC193*T193/AD193 / AF872</f>
        <v>0</v>
      </c>
      <c r="AF193" s="73"/>
      <c r="AG193" s="69"/>
      <c r="AH193" s="61"/>
    </row>
    <row r="194" spans="1:34" x14ac:dyDescent="0.2">
      <c r="B194" s="153">
        <v>575</v>
      </c>
      <c r="C194" s="153" t="s">
        <v>609</v>
      </c>
      <c r="D194" s="153" t="str">
        <f>_xll.BDP(C194,$D$12)</f>
        <v>EUR</v>
      </c>
      <c r="E194" s="153" t="s">
        <v>636</v>
      </c>
      <c r="F194" s="154">
        <f>_xll.BDP(C194,$F$12)</f>
        <v>167.6</v>
      </c>
      <c r="G194" s="154">
        <f>_xll.BDP(C194,$G$12)</f>
        <v>164.1</v>
      </c>
      <c r="H194" s="155">
        <f t="shared" si="96"/>
        <v>-3.5</v>
      </c>
      <c r="I194" s="156">
        <f t="shared" si="97"/>
        <v>-2.0883054892601431</v>
      </c>
      <c r="J194" s="157">
        <v>0</v>
      </c>
      <c r="K194" s="153" t="str">
        <f>CONCATENATE(D872,D194, " Curncy")</f>
        <v>EUREUR Curncy</v>
      </c>
      <c r="L194" s="153">
        <f>IF(D194 = D872,1,_xll.BDP(K194,$L$12))</f>
        <v>1</v>
      </c>
      <c r="M194" s="356">
        <f>IF(D194 = D872,1,_xll.BDP(K194,$M$12)*L194)</f>
        <v>1</v>
      </c>
      <c r="N194" s="158">
        <f t="shared" si="98"/>
        <v>0</v>
      </c>
      <c r="O194" s="366">
        <f>N194 / Y872</f>
        <v>0</v>
      </c>
      <c r="P194" s="160">
        <f t="shared" si="99"/>
        <v>0</v>
      </c>
      <c r="Q194" s="374">
        <f>P194 / Y872*100</f>
        <v>0</v>
      </c>
      <c r="R194" s="161">
        <f t="shared" si="100"/>
        <v>0</v>
      </c>
      <c r="S194" s="374">
        <f t="shared" si="101"/>
        <v>0</v>
      </c>
      <c r="T194" s="153">
        <f t="shared" si="102"/>
        <v>1</v>
      </c>
      <c r="U194" s="153">
        <v>0</v>
      </c>
      <c r="V194" s="153">
        <v>1</v>
      </c>
      <c r="W194" s="159">
        <f t="shared" si="103"/>
        <v>0</v>
      </c>
      <c r="X194" s="159">
        <f t="shared" si="104"/>
        <v>0</v>
      </c>
      <c r="Y194" s="70"/>
      <c r="Z194" s="163">
        <f>_xll.BDH(C194,$Z$12,$D$1,$D$1)</f>
        <v>161</v>
      </c>
      <c r="AA194" s="163">
        <f t="shared" si="105"/>
        <v>6.5999999999999943</v>
      </c>
      <c r="AB194" s="164">
        <f t="shared" si="106"/>
        <v>4.0993788819875743</v>
      </c>
      <c r="AC194" s="165">
        <v>0</v>
      </c>
      <c r="AD194" s="166">
        <f>IF(D194 = D872,1,_xll.BDP(K194,$AD$12)*L194)</f>
        <v>1</v>
      </c>
      <c r="AE194" s="387">
        <f>AA194*AC194*T194/AD194 / AF872</f>
        <v>0</v>
      </c>
      <c r="AF194" s="73"/>
      <c r="AG194" s="69"/>
      <c r="AH194" s="61"/>
    </row>
    <row r="195" spans="1:34" x14ac:dyDescent="0.2">
      <c r="B195" s="153">
        <v>10361</v>
      </c>
      <c r="C195" s="153" t="s">
        <v>155</v>
      </c>
      <c r="D195" s="153" t="str">
        <f>_xll.BDP(C195,$D$12)</f>
        <v>EUR</v>
      </c>
      <c r="E195" s="153" t="s">
        <v>316</v>
      </c>
      <c r="F195" s="154">
        <f>_xll.BDP(C195,$F$12)</f>
        <v>103</v>
      </c>
      <c r="G195" s="154">
        <f>_xll.BDP(C195,$G$12)</f>
        <v>103.2</v>
      </c>
      <c r="H195" s="155">
        <f t="shared" si="96"/>
        <v>0.20000000000000284</v>
      </c>
      <c r="I195" s="156">
        <f t="shared" si="97"/>
        <v>0.19417475728155617</v>
      </c>
      <c r="J195" s="157">
        <v>0</v>
      </c>
      <c r="K195" s="153" t="str">
        <f>CONCATENATE(D872,D195, " Curncy")</f>
        <v>EUREUR Curncy</v>
      </c>
      <c r="L195" s="153">
        <f>IF(D195 = D872,1,_xll.BDP(K195,$L$12))</f>
        <v>1</v>
      </c>
      <c r="M195" s="356">
        <f>IF(D195 = D872,1,_xll.BDP(K195,$M$12)*L195)</f>
        <v>1</v>
      </c>
      <c r="N195" s="158">
        <f t="shared" si="98"/>
        <v>0</v>
      </c>
      <c r="O195" s="366">
        <f>N195 / Y872</f>
        <v>0</v>
      </c>
      <c r="P195" s="160">
        <f t="shared" si="99"/>
        <v>0</v>
      </c>
      <c r="Q195" s="374">
        <f>P195 / Y872*100</f>
        <v>0</v>
      </c>
      <c r="R195" s="161">
        <f t="shared" si="100"/>
        <v>0</v>
      </c>
      <c r="S195" s="374">
        <f t="shared" si="101"/>
        <v>0</v>
      </c>
      <c r="T195" s="153">
        <f t="shared" si="102"/>
        <v>1</v>
      </c>
      <c r="U195" s="153">
        <v>0</v>
      </c>
      <c r="V195" s="153">
        <v>1</v>
      </c>
      <c r="W195" s="159">
        <f t="shared" si="103"/>
        <v>0</v>
      </c>
      <c r="X195" s="159">
        <f t="shared" si="104"/>
        <v>0</v>
      </c>
      <c r="Y195" s="70"/>
      <c r="Z195" s="163">
        <f>_xll.BDH(C195,$Z$12,$D$1,$D$1)</f>
        <v>98</v>
      </c>
      <c r="AA195" s="163">
        <f t="shared" si="105"/>
        <v>5</v>
      </c>
      <c r="AB195" s="164">
        <f t="shared" si="106"/>
        <v>5.1020408163265305</v>
      </c>
      <c r="AC195" s="165">
        <v>0</v>
      </c>
      <c r="AD195" s="166">
        <f>IF(D195 = D872,1,_xll.BDP(K195,$AD$12)*L195)</f>
        <v>1</v>
      </c>
      <c r="AE195" s="387">
        <f>AA195*AC195*T195/AD195 / AF872</f>
        <v>0</v>
      </c>
      <c r="AF195" s="73"/>
      <c r="AG195" s="69"/>
      <c r="AH195" s="61"/>
    </row>
    <row r="196" spans="1:34" x14ac:dyDescent="0.2">
      <c r="B196" s="153">
        <v>19393</v>
      </c>
      <c r="C196" s="153" t="s">
        <v>154</v>
      </c>
      <c r="D196" s="153" t="str">
        <f>_xll.BDP(C196,$D$12)</f>
        <v>EUR</v>
      </c>
      <c r="E196" s="153" t="s">
        <v>232</v>
      </c>
      <c r="F196" s="154">
        <f>_xll.BDP(C196,$F$12)</f>
        <v>0.51229999999999998</v>
      </c>
      <c r="G196" s="154">
        <f>_xll.BDP(C196,$G$12)</f>
        <v>0.47799999999999998</v>
      </c>
      <c r="H196" s="155">
        <f t="shared" si="96"/>
        <v>-3.4299999999999997E-2</v>
      </c>
      <c r="I196" s="156">
        <f t="shared" si="97"/>
        <v>-6.6952957251610377</v>
      </c>
      <c r="J196" s="157">
        <v>0</v>
      </c>
      <c r="K196" s="153" t="str">
        <f>CONCATENATE(D872,D196, " Curncy")</f>
        <v>EUREUR Curncy</v>
      </c>
      <c r="L196" s="153">
        <f>IF(D196 = D872,1,_xll.BDP(K196,$L$12))</f>
        <v>1</v>
      </c>
      <c r="M196" s="356">
        <f>IF(D196 = D872,1,_xll.BDP(K196,$M$12)*L196)</f>
        <v>1</v>
      </c>
      <c r="N196" s="158">
        <f t="shared" si="98"/>
        <v>0</v>
      </c>
      <c r="O196" s="366">
        <f>N196 / Y872</f>
        <v>0</v>
      </c>
      <c r="P196" s="160">
        <f t="shared" si="99"/>
        <v>0</v>
      </c>
      <c r="Q196" s="374">
        <f>P196 / Y872*100</f>
        <v>0</v>
      </c>
      <c r="R196" s="161">
        <f t="shared" si="100"/>
        <v>0</v>
      </c>
      <c r="S196" s="374">
        <f t="shared" si="101"/>
        <v>0</v>
      </c>
      <c r="T196" s="153">
        <f t="shared" si="102"/>
        <v>1</v>
      </c>
      <c r="U196" s="153">
        <v>0</v>
      </c>
      <c r="V196" s="153">
        <v>1</v>
      </c>
      <c r="W196" s="159">
        <f t="shared" si="103"/>
        <v>0</v>
      </c>
      <c r="X196" s="159">
        <f t="shared" si="104"/>
        <v>0</v>
      </c>
      <c r="Y196" s="70"/>
      <c r="Z196" s="163">
        <f>_xll.BDH(C196,$Z$12,$D$1,$D$1)</f>
        <v>0.56559999999999999</v>
      </c>
      <c r="AA196" s="163">
        <f t="shared" si="105"/>
        <v>-5.3300000000000014E-2</v>
      </c>
      <c r="AB196" s="164">
        <f t="shared" si="106"/>
        <v>-9.4236209335219261</v>
      </c>
      <c r="AC196" s="165">
        <v>0</v>
      </c>
      <c r="AD196" s="166">
        <f>IF(D196 = D872,1,_xll.BDP(K196,$AD$12)*L196)</f>
        <v>1</v>
      </c>
      <c r="AE196" s="387">
        <f>AA196*AC196*T196/AD196 / AF872</f>
        <v>0</v>
      </c>
      <c r="AF196" s="73"/>
      <c r="AG196" s="69"/>
      <c r="AH196" s="61"/>
    </row>
    <row r="197" spans="1:34" x14ac:dyDescent="0.2">
      <c r="A197" s="153"/>
      <c r="B197" s="153">
        <v>20700</v>
      </c>
      <c r="C197" s="153" t="s">
        <v>1542</v>
      </c>
      <c r="D197" s="153" t="str">
        <f>_xll.BDP(C197,$D$12)</f>
        <v>EUR</v>
      </c>
      <c r="E197" s="153" t="s">
        <v>1543</v>
      </c>
      <c r="F197" s="154">
        <f>_xll.BDP(C197,$F$12)</f>
        <v>76.48</v>
      </c>
      <c r="G197" s="154">
        <f>_xll.BDP(C197,$G$12)</f>
        <v>76.5</v>
      </c>
      <c r="H197" s="155">
        <f t="shared" si="96"/>
        <v>1.9999999999996021E-2</v>
      </c>
      <c r="I197" s="156">
        <f t="shared" si="97"/>
        <v>2.6150627615057556E-2</v>
      </c>
      <c r="J197" s="157">
        <v>0</v>
      </c>
      <c r="K197" s="153" t="str">
        <f>CONCATENATE(D872,D197, " Curncy")</f>
        <v>EUREUR Curncy</v>
      </c>
      <c r="L197" s="153">
        <f>IF(D197 = D872,1,_xll.BDP(K197,$L$12))</f>
        <v>1</v>
      </c>
      <c r="M197" s="356">
        <f>IF(D197 = D872,1,_xll.BDP(K197,$M$12)*L197)</f>
        <v>1</v>
      </c>
      <c r="N197" s="158">
        <f t="shared" si="98"/>
        <v>0</v>
      </c>
      <c r="O197" s="366">
        <f>N197 / Y872</f>
        <v>0</v>
      </c>
      <c r="P197" s="160">
        <f t="shared" si="99"/>
        <v>0</v>
      </c>
      <c r="Q197" s="374">
        <f>P197 / Y872*100</f>
        <v>0</v>
      </c>
      <c r="R197" s="161">
        <f t="shared" si="100"/>
        <v>0</v>
      </c>
      <c r="S197" s="374">
        <f t="shared" si="101"/>
        <v>0</v>
      </c>
      <c r="T197" s="153">
        <f t="shared" si="102"/>
        <v>1</v>
      </c>
      <c r="U197" s="153">
        <v>0</v>
      </c>
      <c r="V197" s="153">
        <v>1</v>
      </c>
      <c r="W197" s="159">
        <f t="shared" si="103"/>
        <v>0</v>
      </c>
      <c r="X197" s="159">
        <f t="shared" si="104"/>
        <v>0</v>
      </c>
      <c r="Y197" s="162"/>
      <c r="Z197" s="163">
        <f>_xll.BDH(C197,$Z$12,$D$1,$D$1)</f>
        <v>79.760000000000005</v>
      </c>
      <c r="AA197" s="163">
        <f t="shared" si="105"/>
        <v>-3.2800000000000011</v>
      </c>
      <c r="AB197" s="164">
        <f t="shared" si="106"/>
        <v>-4.1123370110331008</v>
      </c>
      <c r="AC197" s="165">
        <v>0</v>
      </c>
      <c r="AD197" s="166">
        <f>IF(D197 = D872,1,_xll.BDP(K197,$AD$12)*L197)</f>
        <v>1</v>
      </c>
      <c r="AE197" s="387">
        <f>AA197*AC197*T197/AD197 / AF872</f>
        <v>0</v>
      </c>
      <c r="AF197" s="167"/>
      <c r="AG197" s="69"/>
      <c r="AH197" s="61"/>
    </row>
    <row r="198" spans="1:34" x14ac:dyDescent="0.2">
      <c r="A198" s="187" t="s">
        <v>1641</v>
      </c>
      <c r="B198" s="187"/>
      <c r="C198" s="187"/>
      <c r="D198" s="187"/>
      <c r="E198" s="187" t="s">
        <v>153</v>
      </c>
      <c r="F198" s="188"/>
      <c r="G198" s="188"/>
      <c r="H198" s="189"/>
      <c r="I198" s="190"/>
      <c r="J198" s="191"/>
      <c r="K198" s="187"/>
      <c r="L198" s="187"/>
      <c r="M198" s="357"/>
      <c r="N198" s="192">
        <f t="shared" ref="N198:S198" si="107" xml:space="preserve"> SUM(N146:N197)</f>
        <v>25220.640000000021</v>
      </c>
      <c r="O198" s="367">
        <f t="shared" si="107"/>
        <v>2.0375453350772663E-4</v>
      </c>
      <c r="P198" s="193">
        <f t="shared" si="107"/>
        <v>-4419917.16</v>
      </c>
      <c r="Q198" s="375">
        <f t="shared" si="107"/>
        <v>-3.5707981997229061</v>
      </c>
      <c r="R198" s="194">
        <f t="shared" si="107"/>
        <v>-3.5707981997229061</v>
      </c>
      <c r="S198" s="375">
        <f t="shared" si="107"/>
        <v>0</v>
      </c>
      <c r="T198" s="187"/>
      <c r="U198" s="187"/>
      <c r="V198" s="187"/>
      <c r="W198" s="195">
        <f xml:space="preserve"> SUM(W146:W197)</f>
        <v>2.0375453350772663E-4</v>
      </c>
      <c r="X198" s="195">
        <f xml:space="preserve"> SUM(X146:X197)</f>
        <v>0</v>
      </c>
      <c r="Y198" s="187"/>
      <c r="Z198" s="196"/>
      <c r="AA198" s="196"/>
      <c r="AB198" s="197"/>
      <c r="AC198" s="198"/>
      <c r="AD198" s="199"/>
      <c r="AE198" s="388">
        <f xml:space="preserve"> SUM(AE146:AE197)</f>
        <v>-4.8655936231346442E-3</v>
      </c>
      <c r="AF198" s="267"/>
      <c r="AG198" s="69"/>
      <c r="AH198" s="61"/>
    </row>
    <row r="199" spans="1:34" x14ac:dyDescent="0.2">
      <c r="A199" s="11"/>
      <c r="B199" s="33"/>
      <c r="C199" s="81"/>
      <c r="D199" s="11"/>
      <c r="E199" s="83"/>
      <c r="F199" s="84"/>
      <c r="G199" s="84"/>
      <c r="H199" s="85"/>
      <c r="I199" s="86"/>
      <c r="J199" s="20"/>
      <c r="K199" s="33"/>
      <c r="L199" s="33"/>
      <c r="M199" s="358"/>
      <c r="N199" s="87"/>
      <c r="O199" s="368"/>
      <c r="P199" s="87"/>
      <c r="Q199" s="376"/>
      <c r="R199" s="125"/>
      <c r="S199" s="383"/>
      <c r="T199" s="26"/>
      <c r="U199" s="11"/>
      <c r="V199" s="11"/>
      <c r="W199" s="88"/>
      <c r="X199" s="88"/>
      <c r="Y199" s="89"/>
      <c r="Z199" s="90"/>
      <c r="AA199" s="90"/>
      <c r="AB199" s="91"/>
      <c r="AC199" s="90"/>
      <c r="AD199" s="92"/>
      <c r="AE199" s="389"/>
      <c r="AF199" s="73"/>
      <c r="AG199" s="69"/>
      <c r="AH199" s="61"/>
    </row>
    <row r="200" spans="1:34" x14ac:dyDescent="0.2">
      <c r="A200" s="11"/>
      <c r="B200" s="153">
        <v>6948</v>
      </c>
      <c r="C200" s="153" t="s">
        <v>362</v>
      </c>
      <c r="D200" s="153" t="str">
        <f>_xll.BDP(C200,$D$12)</f>
        <v>EUR</v>
      </c>
      <c r="E200" s="153" t="s">
        <v>363</v>
      </c>
      <c r="F200" s="154">
        <f>_xll.BDP(C200,$F$12)</f>
        <v>0.68</v>
      </c>
      <c r="G200" s="154">
        <f>_xll.BDP(C200,$G$12)</f>
        <v>0.65739999999999998</v>
      </c>
      <c r="H200" s="155">
        <f>IF(OR(OR(G200="#N/A N/A",G200="#N/A Real Time"),OR(F200="#N/A N/A",F200="#N/A Real Time")),0,  G200 - F200)</f>
        <v>-2.2600000000000064E-2</v>
      </c>
      <c r="I200" s="156">
        <f>IF(OR(F200=0,F200="#N/A N/A"),0,H200 / F200*100)</f>
        <v>-3.3235294117647154</v>
      </c>
      <c r="J200" s="157">
        <v>0</v>
      </c>
      <c r="K200" s="153" t="str">
        <f>CONCATENATE(D872,D200, " Curncy")</f>
        <v>EUREUR Curncy</v>
      </c>
      <c r="L200" s="153">
        <f>IF(D200 = D872,1,_xll.BDP(K200,$L$12))</f>
        <v>1</v>
      </c>
      <c r="M200" s="356">
        <f>IF(D200 = D872,1,_xll.BDP(K200,$M$12)*L200)</f>
        <v>1</v>
      </c>
      <c r="N200" s="158">
        <f>H200*J200*T200/M200</f>
        <v>0</v>
      </c>
      <c r="O200" s="366">
        <f>N200 / Y872</f>
        <v>0</v>
      </c>
      <c r="P200" s="160">
        <f>IF(OR(OR(J200=0,G200 = "#N/A N/A"),G200="#N/A Real Time"),0,G200*J200*T200/M200)</f>
        <v>0</v>
      </c>
      <c r="Q200" s="374">
        <f>P200 / Y872*100</f>
        <v>0</v>
      </c>
      <c r="R200" s="161">
        <f>IF(Q200&lt;0,Q200,0)</f>
        <v>0</v>
      </c>
      <c r="S200" s="374">
        <f>IF(Q200&gt;0,Q200,0)</f>
        <v>0</v>
      </c>
      <c r="T200" s="153">
        <f>IF(EXACT(D200,UPPER(D200)),1,0.01)/V200</f>
        <v>1</v>
      </c>
      <c r="U200" s="153">
        <v>0</v>
      </c>
      <c r="V200" s="153">
        <v>1</v>
      </c>
      <c r="W200" s="159">
        <f>IF(AND(Q200&lt;0,O200&gt;0),O200,0)</f>
        <v>0</v>
      </c>
      <c r="X200" s="159">
        <f>IF(AND(Q200&gt;0,O200&gt;0),O200,0)</f>
        <v>0</v>
      </c>
      <c r="Y200" s="89"/>
      <c r="Z200" s="163">
        <f>_xll.BDH(C200,$Z$12,$D$1,$D$1)</f>
        <v>0.67859999999999998</v>
      </c>
      <c r="AA200" s="163">
        <f>IF(OR(OR(F200="#N/A N/A",F200="#N/A Real Time"),OR(Z200="#N/A N/A",Z200="#N/A Real Time")),0,  F200 - Z200)</f>
        <v>1.4000000000000679E-3</v>
      </c>
      <c r="AB200" s="164">
        <f>IF(OR(Z200=0,Z200="#N/A N/A"),0,AA200 / Z200*100)</f>
        <v>0.20630710285883699</v>
      </c>
      <c r="AC200" s="165">
        <v>0</v>
      </c>
      <c r="AD200" s="166">
        <f>IF(D200 = D872,1,_xll.BDP(K200,$AD$12)*L200)</f>
        <v>1</v>
      </c>
      <c r="AE200" s="387">
        <f>AA200*AC200*T200/AD200 / AF872</f>
        <v>0</v>
      </c>
      <c r="AF200" s="73"/>
      <c r="AG200" s="69"/>
      <c r="AH200" s="61"/>
    </row>
    <row r="201" spans="1:34" x14ac:dyDescent="0.2">
      <c r="A201" s="187" t="s">
        <v>1642</v>
      </c>
      <c r="B201" s="187"/>
      <c r="C201" s="187"/>
      <c r="D201" s="187"/>
      <c r="E201" s="187" t="s">
        <v>361</v>
      </c>
      <c r="F201" s="188"/>
      <c r="G201" s="188"/>
      <c r="H201" s="189"/>
      <c r="I201" s="190"/>
      <c r="J201" s="191"/>
      <c r="K201" s="187"/>
      <c r="L201" s="187"/>
      <c r="M201" s="357"/>
      <c r="N201" s="192">
        <f t="shared" ref="N201:S201" si="108" xml:space="preserve"> SUM(N199:N200)</f>
        <v>0</v>
      </c>
      <c r="O201" s="367">
        <f t="shared" si="108"/>
        <v>0</v>
      </c>
      <c r="P201" s="193">
        <f t="shared" si="108"/>
        <v>0</v>
      </c>
      <c r="Q201" s="375">
        <f t="shared" si="108"/>
        <v>0</v>
      </c>
      <c r="R201" s="194">
        <f t="shared" si="108"/>
        <v>0</v>
      </c>
      <c r="S201" s="375">
        <f t="shared" si="108"/>
        <v>0</v>
      </c>
      <c r="T201" s="187"/>
      <c r="U201" s="187"/>
      <c r="V201" s="187"/>
      <c r="W201" s="195">
        <f xml:space="preserve"> SUM(W199:W200)</f>
        <v>0</v>
      </c>
      <c r="X201" s="195">
        <f xml:space="preserve"> SUM(X199:X200)</f>
        <v>0</v>
      </c>
      <c r="Y201" s="187"/>
      <c r="Z201" s="196"/>
      <c r="AA201" s="196"/>
      <c r="AB201" s="197"/>
      <c r="AC201" s="198"/>
      <c r="AD201" s="199"/>
      <c r="AE201" s="388">
        <f xml:space="preserve"> SUM(AE199:AE200)</f>
        <v>0</v>
      </c>
      <c r="AF201" s="267"/>
      <c r="AG201" s="69"/>
      <c r="AH201" s="61"/>
    </row>
    <row r="202" spans="1:34" x14ac:dyDescent="0.2">
      <c r="B202" s="31"/>
      <c r="C202" s="47"/>
      <c r="F202" s="36"/>
      <c r="G202" s="36"/>
      <c r="H202" s="37"/>
      <c r="I202" s="40"/>
      <c r="J202" s="17"/>
      <c r="K202" s="31"/>
      <c r="L202" s="31"/>
      <c r="M202" s="358"/>
      <c r="N202" s="93"/>
      <c r="O202" s="368"/>
      <c r="P202" s="38"/>
      <c r="Q202" s="373"/>
      <c r="R202" s="94"/>
      <c r="S202" s="384"/>
      <c r="T202" s="23"/>
      <c r="W202" s="49"/>
      <c r="X202" s="49"/>
      <c r="Y202" s="70"/>
      <c r="Z202" s="64"/>
      <c r="AA202" s="63"/>
      <c r="AB202" s="56"/>
      <c r="AC202" s="55"/>
      <c r="AD202" s="57"/>
      <c r="AE202" s="386"/>
      <c r="AF202" s="73"/>
      <c r="AG202" s="69"/>
      <c r="AH202" s="61"/>
    </row>
    <row r="203" spans="1:34" x14ac:dyDescent="0.2">
      <c r="A203" s="153"/>
      <c r="B203" s="153">
        <v>26542</v>
      </c>
      <c r="C203" s="153" t="s">
        <v>139</v>
      </c>
      <c r="D203" s="153" t="str">
        <f>_xll.BDP(C203,$D$12)</f>
        <v>USD</v>
      </c>
      <c r="E203" s="153" t="s">
        <v>308</v>
      </c>
      <c r="F203" s="154">
        <v>40</v>
      </c>
      <c r="G203" s="154">
        <v>40</v>
      </c>
      <c r="H203" s="155">
        <f>IF(OR(OR(G203="#N/A N/A",G203="#N/A Real Time"),OR(F203="#N/A N/A",F203="#N/A Real Time")),0,  G203 - F203)</f>
        <v>0</v>
      </c>
      <c r="I203" s="156">
        <f>IF(OR(F203=0,F203="#N/A N/A"),0,H203 / F203*100)</f>
        <v>0</v>
      </c>
      <c r="J203" s="157">
        <v>260000</v>
      </c>
      <c r="K203" s="153" t="str">
        <f>CONCATENATE(D872,D203, " Curncy")</f>
        <v>EURUSD Curncy</v>
      </c>
      <c r="L203" s="153">
        <f>IF(D203 = D872,1,_xll.BDP(K203,$L$12))</f>
        <v>1</v>
      </c>
      <c r="M203" s="356">
        <f>IF(D203 = D872,1,_xll.BDP(K203,$M$12)*L203)</f>
        <v>1.1882999999999999</v>
      </c>
      <c r="N203" s="158">
        <f>H203*J203*T203/M203</f>
        <v>0</v>
      </c>
      <c r="O203" s="366">
        <f>N203 / Y872</f>
        <v>0</v>
      </c>
      <c r="P203" s="160">
        <f>IF(OR(OR(J203=0,G203 = "#N/A N/A"),G203="#N/A Real Time"),0,G203*J203*T203/M203)</f>
        <v>87519.986535386692</v>
      </c>
      <c r="Q203" s="374">
        <f>P203 / Y872*100</f>
        <v>7.0706350152574302E-2</v>
      </c>
      <c r="R203" s="161">
        <f>IF(Q203&lt;0,Q203,0)</f>
        <v>0</v>
      </c>
      <c r="S203" s="374">
        <f>IF(Q203&gt;0,Q203,0)</f>
        <v>7.0706350152574302E-2</v>
      </c>
      <c r="T203" s="153">
        <f>IF(EXACT(D203,UPPER(D203)),1,0.01)/V203</f>
        <v>0.01</v>
      </c>
      <c r="U203" s="153">
        <v>4</v>
      </c>
      <c r="V203" s="153">
        <v>100</v>
      </c>
      <c r="W203" s="159">
        <f>IF(AND(Q203&lt;0,O203&gt;0),O203,0)</f>
        <v>0</v>
      </c>
      <c r="X203" s="159">
        <f>IF(AND(Q203&gt;0,O203&gt;0),O203,0)</f>
        <v>0</v>
      </c>
      <c r="Y203" s="162"/>
      <c r="Z203" s="163">
        <v>40</v>
      </c>
      <c r="AA203" s="163">
        <f>IF(OR(OR(F203="#N/A N/A",F203="#N/A Real Time"),OR(Z203="#N/A N/A",Z203="#N/A Real Time")),0,  F203 - Z203)</f>
        <v>0</v>
      </c>
      <c r="AB203" s="164">
        <f>IF(OR(Z203=0,Z203="#N/A N/A"),0,AA203 / Z203*100)</f>
        <v>0</v>
      </c>
      <c r="AC203" s="165">
        <v>260000</v>
      </c>
      <c r="AD203" s="166">
        <f>IF(D203 = D872,1,_xll.BDP(K203,$AD$12)*L203)</f>
        <v>1.1873</v>
      </c>
      <c r="AE203" s="387">
        <f>AA203*AC203*T203/AD203 / AF872</f>
        <v>0</v>
      </c>
      <c r="AF203" s="167"/>
      <c r="AG203" s="69"/>
      <c r="AH203" s="61"/>
    </row>
    <row r="204" spans="1:34" x14ac:dyDescent="0.2">
      <c r="B204" s="153">
        <v>23726</v>
      </c>
      <c r="C204" s="153" t="s">
        <v>152</v>
      </c>
      <c r="D204" s="153" t="str">
        <f>_xll.BDP(C204,$D$12)</f>
        <v>USD</v>
      </c>
      <c r="E204" s="153" t="s">
        <v>315</v>
      </c>
      <c r="F204" s="154">
        <f>_xll.BDP(C204,$F$12)</f>
        <v>84.57</v>
      </c>
      <c r="G204" s="154">
        <f>_xll.BDP(C204,$G$12)</f>
        <v>84.57</v>
      </c>
      <c r="H204" s="155">
        <f>IF(OR(OR(G204="#N/A N/A",G204="#N/A Real Time"),OR(F204="#N/A N/A",F204="#N/A Real Time")),0,  G204 - F204)</f>
        <v>0</v>
      </c>
      <c r="I204" s="156">
        <f>IF(OR(F204=0,F204="#N/A N/A"),0,H204 / F204*100)</f>
        <v>0</v>
      </c>
      <c r="J204" s="157">
        <v>43925.517800000001</v>
      </c>
      <c r="K204" s="153" t="str">
        <f>CONCATENATE(D872,D204, " Curncy")</f>
        <v>EURUSD Curncy</v>
      </c>
      <c r="L204" s="153">
        <f>IF(D204 = D872,1,_xll.BDP(K204,$L$12))</f>
        <v>1</v>
      </c>
      <c r="M204" s="356">
        <f>IF(D204 = D872,1,_xll.BDP(K204,$M$12)*L204)</f>
        <v>1.1882999999999999</v>
      </c>
      <c r="N204" s="158">
        <f>H204*J204*T204/M204</f>
        <v>0</v>
      </c>
      <c r="O204" s="366">
        <f>N204 / Y872</f>
        <v>0</v>
      </c>
      <c r="P204" s="160">
        <f>IF(OR(OR(J204=0,G204 = "#N/A N/A"),G204="#N/A Real Time"),0,G204*J204*T204/M204)</f>
        <v>3126130.640701843</v>
      </c>
      <c r="Q204" s="374">
        <f>P204 / Y872*100</f>
        <v>2.525563547873543</v>
      </c>
      <c r="R204" s="161">
        <f>IF(Q204&lt;0,Q204,0)</f>
        <v>0</v>
      </c>
      <c r="S204" s="374">
        <f>IF(Q204&gt;0,Q204,0)</f>
        <v>2.525563547873543</v>
      </c>
      <c r="T204" s="153">
        <f>IF(EXACT(D204,UPPER(D204)),1,0.01)/V204</f>
        <v>1</v>
      </c>
      <c r="U204" s="153">
        <v>4</v>
      </c>
      <c r="V204" s="153">
        <v>1</v>
      </c>
      <c r="W204" s="159">
        <f>IF(AND(Q204&lt;0,O204&gt;0),O204,0)</f>
        <v>0</v>
      </c>
      <c r="X204" s="159">
        <f>IF(AND(Q204&gt;0,O204&gt;0),O204,0)</f>
        <v>0</v>
      </c>
      <c r="Y204" s="70"/>
      <c r="Z204" s="163" t="str">
        <f>_xll.BDH(C204,$Z$12,$D$1,$D$1)</f>
        <v>#N/A N/A</v>
      </c>
      <c r="AA204" s="163">
        <f>IF(OR(OR(F204="#N/A N/A",F204="#N/A Real Time"),OR(Z204="#N/A N/A",Z204="#N/A Real Time")),0,  F204 - Z204)</f>
        <v>0</v>
      </c>
      <c r="AB204" s="164">
        <f>IF(OR(Z204=0,Z204="#N/A N/A"),0,AA204 / Z204*100)</f>
        <v>0</v>
      </c>
      <c r="AC204" s="165">
        <v>43925.517800000001</v>
      </c>
      <c r="AD204" s="166">
        <f>IF(D204 = D872,1,_xll.BDP(K204,$AD$12)*L204)</f>
        <v>1.1873</v>
      </c>
      <c r="AE204" s="387">
        <f>AA204*AC204*T204/AD204 / AF872</f>
        <v>0</v>
      </c>
      <c r="AF204" s="73"/>
      <c r="AG204" s="69"/>
      <c r="AH204" s="61"/>
    </row>
    <row r="205" spans="1:34" x14ac:dyDescent="0.2">
      <c r="A205" s="187" t="s">
        <v>1643</v>
      </c>
      <c r="B205" s="187"/>
      <c r="C205" s="187"/>
      <c r="D205" s="187"/>
      <c r="E205" s="187" t="s">
        <v>151</v>
      </c>
      <c r="F205" s="188"/>
      <c r="G205" s="188"/>
      <c r="H205" s="189"/>
      <c r="I205" s="190"/>
      <c r="J205" s="191"/>
      <c r="K205" s="187"/>
      <c r="L205" s="187"/>
      <c r="M205" s="357"/>
      <c r="N205" s="192">
        <f t="shared" ref="N205:S205" si="109" xml:space="preserve"> SUM(N202:N204)</f>
        <v>0</v>
      </c>
      <c r="O205" s="367">
        <f t="shared" si="109"/>
        <v>0</v>
      </c>
      <c r="P205" s="193">
        <f t="shared" si="109"/>
        <v>3213650.6272372296</v>
      </c>
      <c r="Q205" s="375">
        <f t="shared" si="109"/>
        <v>2.5962698980261174</v>
      </c>
      <c r="R205" s="194">
        <f t="shared" si="109"/>
        <v>0</v>
      </c>
      <c r="S205" s="375">
        <f t="shared" si="109"/>
        <v>2.5962698980261174</v>
      </c>
      <c r="T205" s="187"/>
      <c r="U205" s="187"/>
      <c r="V205" s="187"/>
      <c r="W205" s="195">
        <f xml:space="preserve"> SUM(W202:W204)</f>
        <v>0</v>
      </c>
      <c r="X205" s="195">
        <f xml:space="preserve"> SUM(X202:X204)</f>
        <v>0</v>
      </c>
      <c r="Y205" s="187"/>
      <c r="Z205" s="196"/>
      <c r="AA205" s="196"/>
      <c r="AB205" s="197"/>
      <c r="AC205" s="198"/>
      <c r="AD205" s="199"/>
      <c r="AE205" s="388">
        <f xml:space="preserve"> SUM(AE202:AE204)</f>
        <v>0</v>
      </c>
      <c r="AF205" s="267"/>
      <c r="AG205" s="69"/>
      <c r="AH205" s="61"/>
    </row>
    <row r="206" spans="1:34" x14ac:dyDescent="0.2">
      <c r="B206" s="31"/>
      <c r="C206" s="47"/>
      <c r="F206" s="36"/>
      <c r="G206" s="36"/>
      <c r="H206" s="37"/>
      <c r="I206" s="40"/>
      <c r="J206" s="17"/>
      <c r="K206" s="31"/>
      <c r="L206" s="31"/>
      <c r="M206" s="358"/>
      <c r="N206" s="93"/>
      <c r="O206" s="368"/>
      <c r="P206" s="38"/>
      <c r="Q206" s="373"/>
      <c r="R206" s="94"/>
      <c r="S206" s="384"/>
      <c r="T206" s="23"/>
      <c r="W206" s="49"/>
      <c r="X206" s="49"/>
      <c r="Y206" s="70"/>
      <c r="Z206" s="64"/>
      <c r="AA206" s="63"/>
      <c r="AB206" s="56"/>
      <c r="AC206" s="55"/>
      <c r="AD206" s="57"/>
      <c r="AE206" s="386"/>
      <c r="AF206" s="73"/>
      <c r="AG206" s="69"/>
      <c r="AH206" s="61"/>
    </row>
    <row r="207" spans="1:34" x14ac:dyDescent="0.2">
      <c r="B207" s="153">
        <v>833</v>
      </c>
      <c r="C207" s="153" t="s">
        <v>540</v>
      </c>
      <c r="D207" s="153" t="str">
        <f>_xll.BDP(C207,$D$12)</f>
        <v>HKD</v>
      </c>
      <c r="E207" s="153" t="s">
        <v>1189</v>
      </c>
      <c r="F207" s="154">
        <f>_xll.BDP(C207,$F$12)</f>
        <v>19.010000000000002</v>
      </c>
      <c r="G207" s="154">
        <f>_xll.BDP(C207,$G$12)</f>
        <v>18.86</v>
      </c>
      <c r="H207" s="155">
        <f t="shared" ref="H207:H223" si="110">IF(OR(OR(G207="#N/A N/A",G207="#N/A Real Time"),OR(F207="#N/A N/A",F207="#N/A Real Time")),0,  G207 - F207)</f>
        <v>-0.15000000000000213</v>
      </c>
      <c r="I207" s="156">
        <f t="shared" ref="I207:I223" si="111">IF(OR(F207=0,F207="#N/A N/A"),0,H207 / F207*100)</f>
        <v>-0.78905839032089486</v>
      </c>
      <c r="J207" s="157">
        <v>0</v>
      </c>
      <c r="K207" s="153" t="str">
        <f>CONCATENATE(D872,D207, " Curncy")</f>
        <v>EURHKD Curncy</v>
      </c>
      <c r="L207" s="153">
        <f>IF(D207 = D872,1,_xll.BDP(K207,$L$12))</f>
        <v>1</v>
      </c>
      <c r="M207" s="356">
        <f>IF(D207 = D872,1,_xll.BDP(K207,$M$12)*L207)</f>
        <v>9.2110000000000003</v>
      </c>
      <c r="N207" s="158">
        <f t="shared" ref="N207:N223" si="112">H207*J207*T207/M207</f>
        <v>0</v>
      </c>
      <c r="O207" s="366">
        <f>N207 / Y872</f>
        <v>0</v>
      </c>
      <c r="P207" s="160">
        <f t="shared" ref="P207:P223" si="113">IF(OR(OR(J207=0,G207 = "#N/A N/A"),G207="#N/A Real Time"),0,G207*J207*T207/M207)</f>
        <v>0</v>
      </c>
      <c r="Q207" s="374">
        <f>P207 / Y872*100</f>
        <v>0</v>
      </c>
      <c r="R207" s="161">
        <f t="shared" ref="R207:R223" si="114">IF(Q207&lt;0,Q207,0)</f>
        <v>0</v>
      </c>
      <c r="S207" s="374">
        <f t="shared" ref="S207:S223" si="115">IF(Q207&gt;0,Q207,0)</f>
        <v>0</v>
      </c>
      <c r="T207" s="153">
        <f t="shared" ref="T207:T223" si="116">IF(EXACT(D207,UPPER(D207)),1,0.01)/V207</f>
        <v>1</v>
      </c>
      <c r="U207" s="153">
        <v>0</v>
      </c>
      <c r="V207" s="153">
        <v>1</v>
      </c>
      <c r="W207" s="159">
        <f t="shared" ref="W207:W223" si="117">IF(AND(Q207&lt;0,O207&gt;0),O207,0)</f>
        <v>0</v>
      </c>
      <c r="X207" s="159">
        <f t="shared" ref="X207:X223" si="118">IF(AND(Q207&gt;0,O207&gt;0),O207,0)</f>
        <v>0</v>
      </c>
      <c r="Y207" s="70"/>
      <c r="Z207" s="163">
        <f>_xll.BDH(C207,$Z$12,$D$1,$D$1)</f>
        <v>19.239999999999998</v>
      </c>
      <c r="AA207" s="163">
        <f t="shared" ref="AA207:AA223" si="119">IF(OR(OR(F207="#N/A N/A",F207="#N/A Real Time"),OR(Z207="#N/A N/A",Z207="#N/A Real Time")),0,  F207 - Z207)</f>
        <v>-0.22999999999999687</v>
      </c>
      <c r="AB207" s="164">
        <f t="shared" ref="AB207:AB223" si="120">IF(OR(Z207=0,Z207="#N/A N/A"),0,AA207 / Z207*100)</f>
        <v>-1.1954261954261793</v>
      </c>
      <c r="AC207" s="165">
        <v>0</v>
      </c>
      <c r="AD207" s="166">
        <f>IF(D207 = D872,1,_xll.BDP(K207,$AD$12)*L207)</f>
        <v>9.2030999999999992</v>
      </c>
      <c r="AE207" s="387">
        <f>AA207*AC207*T207/AD207 / AF872</f>
        <v>0</v>
      </c>
      <c r="AF207" s="73"/>
      <c r="AG207" s="69"/>
      <c r="AH207" s="61"/>
    </row>
    <row r="208" spans="1:34" x14ac:dyDescent="0.2">
      <c r="B208" s="153">
        <v>1809</v>
      </c>
      <c r="C208" s="153" t="s">
        <v>700</v>
      </c>
      <c r="D208" s="153" t="str">
        <f>_xll.BDP(C208,$D$12)</f>
        <v>HKD</v>
      </c>
      <c r="E208" s="153" t="s">
        <v>1186</v>
      </c>
      <c r="F208" s="154">
        <f>_xll.BDP(C208,$F$12)</f>
        <v>4.13</v>
      </c>
      <c r="G208" s="154">
        <f>_xll.BDP(C208,$G$12)</f>
        <v>4.16</v>
      </c>
      <c r="H208" s="155">
        <f t="shared" si="110"/>
        <v>3.0000000000000249E-2</v>
      </c>
      <c r="I208" s="156">
        <f t="shared" si="111"/>
        <v>0.72639225181598666</v>
      </c>
      <c r="J208" s="157">
        <v>0</v>
      </c>
      <c r="K208" s="153" t="str">
        <f>CONCATENATE(D872,D208, " Curncy")</f>
        <v>EURHKD Curncy</v>
      </c>
      <c r="L208" s="153">
        <f>IF(D208 = D872,1,_xll.BDP(K208,$L$12))</f>
        <v>1</v>
      </c>
      <c r="M208" s="356">
        <f>IF(D208 = D872,1,_xll.BDP(K208,$M$12)*L208)</f>
        <v>9.2110000000000003</v>
      </c>
      <c r="N208" s="158">
        <f t="shared" si="112"/>
        <v>0</v>
      </c>
      <c r="O208" s="366">
        <f>N208 / Y872</f>
        <v>0</v>
      </c>
      <c r="P208" s="160">
        <f t="shared" si="113"/>
        <v>0</v>
      </c>
      <c r="Q208" s="374">
        <f>P208 / Y872*100</f>
        <v>0</v>
      </c>
      <c r="R208" s="161">
        <f t="shared" si="114"/>
        <v>0</v>
      </c>
      <c r="S208" s="374">
        <f t="shared" si="115"/>
        <v>0</v>
      </c>
      <c r="T208" s="153">
        <f t="shared" si="116"/>
        <v>1</v>
      </c>
      <c r="U208" s="153">
        <v>0</v>
      </c>
      <c r="V208" s="153">
        <v>1</v>
      </c>
      <c r="W208" s="159">
        <f t="shared" si="117"/>
        <v>0</v>
      </c>
      <c r="X208" s="159">
        <f t="shared" si="118"/>
        <v>0</v>
      </c>
      <c r="Y208" s="70"/>
      <c r="Z208" s="163">
        <f>_xll.BDH(C208,$Z$12,$D$1,$D$1)</f>
        <v>4.18</v>
      </c>
      <c r="AA208" s="163">
        <f t="shared" si="119"/>
        <v>-4.9999999999999822E-2</v>
      </c>
      <c r="AB208" s="164">
        <f t="shared" si="120"/>
        <v>-1.1961722488038236</v>
      </c>
      <c r="AC208" s="165">
        <v>0</v>
      </c>
      <c r="AD208" s="166">
        <f>IF(D208 = D872,1,_xll.BDP(K208,$AD$12)*L208)</f>
        <v>9.2030999999999992</v>
      </c>
      <c r="AE208" s="387">
        <f>AA208*AC208*T208/AD208 / AF872</f>
        <v>0</v>
      </c>
      <c r="AF208" s="73"/>
      <c r="AG208" s="69"/>
      <c r="AH208" s="61"/>
    </row>
    <row r="209" spans="1:34" x14ac:dyDescent="0.2">
      <c r="B209" s="153">
        <v>2992</v>
      </c>
      <c r="C209" s="153" t="s">
        <v>701</v>
      </c>
      <c r="D209" s="153" t="str">
        <f>_xll.BDP(C209,$D$12)</f>
        <v>HKD</v>
      </c>
      <c r="E209" s="153" t="s">
        <v>748</v>
      </c>
      <c r="F209" s="154">
        <f>_xll.BDP(C209,$F$12)</f>
        <v>5.84</v>
      </c>
      <c r="G209" s="154">
        <f>_xll.BDP(C209,$G$12)</f>
        <v>5.89</v>
      </c>
      <c r="H209" s="155">
        <f t="shared" si="110"/>
        <v>4.9999999999999822E-2</v>
      </c>
      <c r="I209" s="156">
        <f t="shared" si="111"/>
        <v>0.85616438356164082</v>
      </c>
      <c r="J209" s="157">
        <v>0</v>
      </c>
      <c r="K209" s="153" t="str">
        <f>CONCATENATE(D872,D209, " Curncy")</f>
        <v>EURHKD Curncy</v>
      </c>
      <c r="L209" s="153">
        <f>IF(D209 = D872,1,_xll.BDP(K209,$L$12))</f>
        <v>1</v>
      </c>
      <c r="M209" s="356">
        <f>IF(D209 = D872,1,_xll.BDP(K209,$M$12)*L209)</f>
        <v>9.2110000000000003</v>
      </c>
      <c r="N209" s="158">
        <f t="shared" si="112"/>
        <v>0</v>
      </c>
      <c r="O209" s="366">
        <f>N209 / Y872</f>
        <v>0</v>
      </c>
      <c r="P209" s="160">
        <f t="shared" si="113"/>
        <v>0</v>
      </c>
      <c r="Q209" s="374">
        <f>P209 / Y872*100</f>
        <v>0</v>
      </c>
      <c r="R209" s="161">
        <f t="shared" si="114"/>
        <v>0</v>
      </c>
      <c r="S209" s="374">
        <f t="shared" si="115"/>
        <v>0</v>
      </c>
      <c r="T209" s="153">
        <f t="shared" si="116"/>
        <v>1</v>
      </c>
      <c r="U209" s="153">
        <v>0</v>
      </c>
      <c r="V209" s="153">
        <v>1</v>
      </c>
      <c r="W209" s="159">
        <f t="shared" si="117"/>
        <v>0</v>
      </c>
      <c r="X209" s="159">
        <f t="shared" si="118"/>
        <v>0</v>
      </c>
      <c r="Y209" s="70"/>
      <c r="Z209" s="163">
        <f>_xll.BDH(C209,$Z$12,$D$1,$D$1)</f>
        <v>5.9</v>
      </c>
      <c r="AA209" s="163">
        <f t="shared" si="119"/>
        <v>-6.0000000000000497E-2</v>
      </c>
      <c r="AB209" s="164">
        <f t="shared" si="120"/>
        <v>-1.0169491525423813</v>
      </c>
      <c r="AC209" s="165">
        <v>0</v>
      </c>
      <c r="AD209" s="166">
        <f>IF(D209 = D872,1,_xll.BDP(K209,$AD$12)*L209)</f>
        <v>9.2030999999999992</v>
      </c>
      <c r="AE209" s="387">
        <f>AA209*AC209*T209/AD209 / AF872</f>
        <v>0</v>
      </c>
      <c r="AF209" s="73"/>
      <c r="AG209" s="69"/>
      <c r="AH209" s="61"/>
    </row>
    <row r="210" spans="1:34" x14ac:dyDescent="0.2">
      <c r="A210" s="153"/>
      <c r="B210" s="153">
        <v>28226</v>
      </c>
      <c r="C210" s="153" t="s">
        <v>1299</v>
      </c>
      <c r="D210" s="153" t="str">
        <f>_xll.BDP(C210,$D$12)</f>
        <v>HKD</v>
      </c>
      <c r="E210" s="153" t="s">
        <v>1300</v>
      </c>
      <c r="F210" s="154">
        <f>_xll.BDP(C210,$F$12)</f>
        <v>16.12</v>
      </c>
      <c r="G210" s="154">
        <f>_xll.BDP(C210,$G$12)</f>
        <v>15.58</v>
      </c>
      <c r="H210" s="155">
        <f t="shared" si="110"/>
        <v>-0.54000000000000092</v>
      </c>
      <c r="I210" s="156">
        <f t="shared" si="111"/>
        <v>-3.349875930521097</v>
      </c>
      <c r="J210" s="157">
        <v>0</v>
      </c>
      <c r="K210" s="153" t="str">
        <f>CONCATENATE(D872,D210, " Curncy")</f>
        <v>EURHKD Curncy</v>
      </c>
      <c r="L210" s="153">
        <f>IF(D210 = D872,1,_xll.BDP(K210,$L$12))</f>
        <v>1</v>
      </c>
      <c r="M210" s="356">
        <f>IF(D210 = D872,1,_xll.BDP(K210,$M$12)*L210)</f>
        <v>9.2110000000000003</v>
      </c>
      <c r="N210" s="158">
        <f t="shared" si="112"/>
        <v>0</v>
      </c>
      <c r="O210" s="366">
        <f>N210 / Y872</f>
        <v>0</v>
      </c>
      <c r="P210" s="160">
        <f t="shared" si="113"/>
        <v>0</v>
      </c>
      <c r="Q210" s="374">
        <f>P210 / Y872*100</f>
        <v>0</v>
      </c>
      <c r="R210" s="161">
        <f t="shared" si="114"/>
        <v>0</v>
      </c>
      <c r="S210" s="374">
        <f t="shared" si="115"/>
        <v>0</v>
      </c>
      <c r="T210" s="153">
        <f t="shared" si="116"/>
        <v>1</v>
      </c>
      <c r="U210" s="153">
        <v>0</v>
      </c>
      <c r="V210" s="153">
        <v>1</v>
      </c>
      <c r="W210" s="159">
        <f t="shared" si="117"/>
        <v>0</v>
      </c>
      <c r="X210" s="159">
        <f t="shared" si="118"/>
        <v>0</v>
      </c>
      <c r="Y210" s="162"/>
      <c r="Z210" s="163">
        <f>_xll.BDH(C210,$Z$12,$D$1,$D$1)</f>
        <v>16.28</v>
      </c>
      <c r="AA210" s="163">
        <f t="shared" si="119"/>
        <v>-0.16000000000000014</v>
      </c>
      <c r="AB210" s="164">
        <f t="shared" si="120"/>
        <v>-0.9828009828009836</v>
      </c>
      <c r="AC210" s="165">
        <v>0</v>
      </c>
      <c r="AD210" s="166">
        <f>IF(D210 = D872,1,_xll.BDP(K210,$AD$12)*L210)</f>
        <v>9.2030999999999992</v>
      </c>
      <c r="AE210" s="387">
        <f>AA210*AC210*T210/AD210 / AF872</f>
        <v>0</v>
      </c>
      <c r="AF210" s="167"/>
      <c r="AG210" s="69"/>
      <c r="AH210" s="61"/>
    </row>
    <row r="211" spans="1:34" x14ac:dyDescent="0.2">
      <c r="B211" s="153">
        <v>2474</v>
      </c>
      <c r="C211" s="153" t="s">
        <v>703</v>
      </c>
      <c r="D211" s="153" t="str">
        <f>_xll.BDP(C211,$D$12)</f>
        <v>HKD</v>
      </c>
      <c r="E211" s="153" t="s">
        <v>1187</v>
      </c>
      <c r="F211" s="154">
        <f>_xll.BDP(C211,$F$12)</f>
        <v>7.97</v>
      </c>
      <c r="G211" s="154">
        <f>_xll.BDP(C211,$G$12)</f>
        <v>7.73</v>
      </c>
      <c r="H211" s="155">
        <f t="shared" si="110"/>
        <v>-0.23999999999999932</v>
      </c>
      <c r="I211" s="156">
        <f t="shared" si="111"/>
        <v>-3.0112923462986116</v>
      </c>
      <c r="J211" s="157">
        <v>0</v>
      </c>
      <c r="K211" s="153" t="str">
        <f>CONCATENATE(D872,D211, " Curncy")</f>
        <v>EURHKD Curncy</v>
      </c>
      <c r="L211" s="153">
        <f>IF(D211 = D872,1,_xll.BDP(K211,$L$12))</f>
        <v>1</v>
      </c>
      <c r="M211" s="356">
        <f>IF(D211 = D872,1,_xll.BDP(K211,$M$12)*L211)</f>
        <v>9.2110000000000003</v>
      </c>
      <c r="N211" s="158">
        <f t="shared" si="112"/>
        <v>0</v>
      </c>
      <c r="O211" s="366">
        <f>N211 / Y872</f>
        <v>0</v>
      </c>
      <c r="P211" s="160">
        <f t="shared" si="113"/>
        <v>0</v>
      </c>
      <c r="Q211" s="374">
        <f>P211 / Y872*100</f>
        <v>0</v>
      </c>
      <c r="R211" s="161">
        <f t="shared" si="114"/>
        <v>0</v>
      </c>
      <c r="S211" s="374">
        <f t="shared" si="115"/>
        <v>0</v>
      </c>
      <c r="T211" s="153">
        <f t="shared" si="116"/>
        <v>1</v>
      </c>
      <c r="U211" s="153">
        <v>0</v>
      </c>
      <c r="V211" s="153">
        <v>1</v>
      </c>
      <c r="W211" s="159">
        <f t="shared" si="117"/>
        <v>0</v>
      </c>
      <c r="X211" s="159">
        <f t="shared" si="118"/>
        <v>0</v>
      </c>
      <c r="Y211" s="70"/>
      <c r="Z211" s="163">
        <f>_xll.BDH(C211,$Z$12,$D$1,$D$1)</f>
        <v>7.96</v>
      </c>
      <c r="AA211" s="163">
        <f t="shared" si="119"/>
        <v>9.9999999999997868E-3</v>
      </c>
      <c r="AB211" s="164">
        <f t="shared" si="120"/>
        <v>0.12562814070351491</v>
      </c>
      <c r="AC211" s="165">
        <v>0</v>
      </c>
      <c r="AD211" s="166">
        <f>IF(D211 = D872,1,_xll.BDP(K211,$AD$12)*L211)</f>
        <v>9.2030999999999992</v>
      </c>
      <c r="AE211" s="387">
        <f>AA211*AC211*T211/AD211 / AF872</f>
        <v>0</v>
      </c>
      <c r="AF211" s="73"/>
      <c r="AG211" s="69"/>
      <c r="AH211" s="61"/>
    </row>
    <row r="212" spans="1:34" x14ac:dyDescent="0.2">
      <c r="B212" s="153">
        <v>26486</v>
      </c>
      <c r="C212" s="153" t="s">
        <v>150</v>
      </c>
      <c r="D212" s="153" t="str">
        <f>_xll.BDP(C212,$D$12)</f>
        <v>HKD</v>
      </c>
      <c r="E212" s="153" t="s">
        <v>314</v>
      </c>
      <c r="F212" s="154">
        <f>_xll.BDP(C212,$F$12)</f>
        <v>11</v>
      </c>
      <c r="G212" s="154">
        <f>_xll.BDP(C212,$G$12)</f>
        <v>11.06</v>
      </c>
      <c r="H212" s="155">
        <f t="shared" si="110"/>
        <v>6.0000000000000497E-2</v>
      </c>
      <c r="I212" s="156">
        <f t="shared" si="111"/>
        <v>0.54545454545454997</v>
      </c>
      <c r="J212" s="157">
        <v>0</v>
      </c>
      <c r="K212" s="153" t="str">
        <f>CONCATENATE(D872,D212, " Curncy")</f>
        <v>EURHKD Curncy</v>
      </c>
      <c r="L212" s="153">
        <f>IF(D212 = D872,1,_xll.BDP(K212,$L$12))</f>
        <v>1</v>
      </c>
      <c r="M212" s="356">
        <f>IF(D212 = D872,1,_xll.BDP(K212,$M$12)*L212)</f>
        <v>9.2110000000000003</v>
      </c>
      <c r="N212" s="158">
        <f t="shared" si="112"/>
        <v>0</v>
      </c>
      <c r="O212" s="366">
        <f>N212 / Y872</f>
        <v>0</v>
      </c>
      <c r="P212" s="160">
        <f t="shared" si="113"/>
        <v>0</v>
      </c>
      <c r="Q212" s="374">
        <f>P212 / Y872*100</f>
        <v>0</v>
      </c>
      <c r="R212" s="161">
        <f t="shared" si="114"/>
        <v>0</v>
      </c>
      <c r="S212" s="374">
        <f t="shared" si="115"/>
        <v>0</v>
      </c>
      <c r="T212" s="153">
        <f t="shared" si="116"/>
        <v>1</v>
      </c>
      <c r="U212" s="153">
        <v>0</v>
      </c>
      <c r="V212" s="153">
        <v>1</v>
      </c>
      <c r="W212" s="159">
        <f t="shared" si="117"/>
        <v>0</v>
      </c>
      <c r="X212" s="159">
        <f t="shared" si="118"/>
        <v>0</v>
      </c>
      <c r="Y212" s="70"/>
      <c r="Z212" s="163">
        <f>_xll.BDH(C212,$Z$12,$D$1,$D$1)</f>
        <v>11.14</v>
      </c>
      <c r="AA212" s="163">
        <f t="shared" si="119"/>
        <v>-0.14000000000000057</v>
      </c>
      <c r="AB212" s="164">
        <f t="shared" si="120"/>
        <v>-1.2567324955116748</v>
      </c>
      <c r="AC212" s="165">
        <v>0</v>
      </c>
      <c r="AD212" s="166">
        <f>IF(D212 = D872,1,_xll.BDP(K212,$AD$12)*L212)</f>
        <v>9.2030999999999992</v>
      </c>
      <c r="AE212" s="387">
        <f>AA212*AC212*T212/AD212 / AF872</f>
        <v>0</v>
      </c>
      <c r="AF212" s="73"/>
      <c r="AG212" s="69"/>
      <c r="AH212" s="61"/>
    </row>
    <row r="213" spans="1:34" x14ac:dyDescent="0.2">
      <c r="A213" s="111"/>
      <c r="B213" s="153">
        <v>28008</v>
      </c>
      <c r="C213" s="153" t="s">
        <v>1226</v>
      </c>
      <c r="D213" s="153" t="str">
        <f>_xll.BDP(C213,$D$12)</f>
        <v>HKD</v>
      </c>
      <c r="E213" s="153" t="s">
        <v>1227</v>
      </c>
      <c r="F213" s="154">
        <f>_xll.BDP(C213,$F$12)</f>
        <v>23.95</v>
      </c>
      <c r="G213" s="154">
        <f>_xll.BDP(C213,$G$12)</f>
        <v>22.9</v>
      </c>
      <c r="H213" s="155">
        <f t="shared" si="110"/>
        <v>-1.0500000000000007</v>
      </c>
      <c r="I213" s="156">
        <f t="shared" si="111"/>
        <v>-4.3841336116910261</v>
      </c>
      <c r="J213" s="157">
        <v>0</v>
      </c>
      <c r="K213" s="153" t="str">
        <f>CONCATENATE(D872,D213, " Curncy")</f>
        <v>EURHKD Curncy</v>
      </c>
      <c r="L213" s="153">
        <f>IF(D213 = D872,1,_xll.BDP(K213,$L$12))</f>
        <v>1</v>
      </c>
      <c r="M213" s="356">
        <f>IF(D213 = D872,1,_xll.BDP(K213,$M$12)*L213)</f>
        <v>9.2110000000000003</v>
      </c>
      <c r="N213" s="158">
        <f t="shared" si="112"/>
        <v>0</v>
      </c>
      <c r="O213" s="366">
        <f>N213 / Y872</f>
        <v>0</v>
      </c>
      <c r="P213" s="160">
        <f t="shared" si="113"/>
        <v>0</v>
      </c>
      <c r="Q213" s="374">
        <f>P213 / Y872*100</f>
        <v>0</v>
      </c>
      <c r="R213" s="161">
        <f t="shared" si="114"/>
        <v>0</v>
      </c>
      <c r="S213" s="374">
        <f t="shared" si="115"/>
        <v>0</v>
      </c>
      <c r="T213" s="153">
        <f t="shared" si="116"/>
        <v>1</v>
      </c>
      <c r="U213" s="153">
        <v>0</v>
      </c>
      <c r="V213" s="153">
        <v>1</v>
      </c>
      <c r="W213" s="159">
        <f t="shared" si="117"/>
        <v>0</v>
      </c>
      <c r="X213" s="159">
        <f t="shared" si="118"/>
        <v>0</v>
      </c>
      <c r="Y213" s="111"/>
      <c r="Z213" s="163">
        <f>_xll.BDH(C213,$Z$12,$D$1,$D$1)</f>
        <v>23.4</v>
      </c>
      <c r="AA213" s="163">
        <f t="shared" si="119"/>
        <v>0.55000000000000071</v>
      </c>
      <c r="AB213" s="164">
        <f t="shared" si="120"/>
        <v>2.3504273504273536</v>
      </c>
      <c r="AC213" s="165">
        <v>0</v>
      </c>
      <c r="AD213" s="166">
        <f>IF(D213 = D872,1,_xll.BDP(K213,$AD$12)*L213)</f>
        <v>9.2030999999999992</v>
      </c>
      <c r="AE213" s="387">
        <f>AA213*AC213*T213/AD213 / AF872</f>
        <v>0</v>
      </c>
      <c r="AF213" s="124"/>
      <c r="AG213" s="69"/>
      <c r="AH213" s="61"/>
    </row>
    <row r="214" spans="1:34" x14ac:dyDescent="0.2">
      <c r="B214" s="153">
        <v>2424</v>
      </c>
      <c r="C214" s="153" t="s">
        <v>744</v>
      </c>
      <c r="D214" s="153" t="str">
        <f>_xll.BDP(C214,$D$12)</f>
        <v>HKD</v>
      </c>
      <c r="E214" s="153" t="s">
        <v>1191</v>
      </c>
      <c r="F214" s="154">
        <f>_xll.BDP(C214,$F$12)</f>
        <v>7.79</v>
      </c>
      <c r="G214" s="154">
        <f>_xll.BDP(C214,$G$12)</f>
        <v>7.29</v>
      </c>
      <c r="H214" s="155">
        <f t="shared" si="110"/>
        <v>-0.5</v>
      </c>
      <c r="I214" s="156">
        <f t="shared" si="111"/>
        <v>-6.4184852374839538</v>
      </c>
      <c r="J214" s="157">
        <v>0</v>
      </c>
      <c r="K214" s="153" t="str">
        <f>CONCATENATE(D872,D214, " Curncy")</f>
        <v>EURHKD Curncy</v>
      </c>
      <c r="L214" s="153">
        <f>IF(D214 = D872,1,_xll.BDP(K214,$L$12))</f>
        <v>1</v>
      </c>
      <c r="M214" s="356">
        <f>IF(D214 = D872,1,_xll.BDP(K214,$M$12)*L214)</f>
        <v>9.2110000000000003</v>
      </c>
      <c r="N214" s="158">
        <f t="shared" si="112"/>
        <v>0</v>
      </c>
      <c r="O214" s="366">
        <f>N214 / Y872</f>
        <v>0</v>
      </c>
      <c r="P214" s="160">
        <f t="shared" si="113"/>
        <v>0</v>
      </c>
      <c r="Q214" s="374">
        <f>P214 / Y872*100</f>
        <v>0</v>
      </c>
      <c r="R214" s="161">
        <f t="shared" si="114"/>
        <v>0</v>
      </c>
      <c r="S214" s="374">
        <f t="shared" si="115"/>
        <v>0</v>
      </c>
      <c r="T214" s="153">
        <f t="shared" si="116"/>
        <v>1</v>
      </c>
      <c r="U214" s="153">
        <v>0</v>
      </c>
      <c r="V214" s="153">
        <v>1</v>
      </c>
      <c r="W214" s="159">
        <f t="shared" si="117"/>
        <v>0</v>
      </c>
      <c r="X214" s="159">
        <f t="shared" si="118"/>
        <v>0</v>
      </c>
      <c r="Y214" s="70"/>
      <c r="Z214" s="163">
        <f>_xll.BDH(C214,$Z$12,$D$1,$D$1)</f>
        <v>8.0399999999999991</v>
      </c>
      <c r="AA214" s="163">
        <f t="shared" si="119"/>
        <v>-0.24999999999999911</v>
      </c>
      <c r="AB214" s="164">
        <f t="shared" si="120"/>
        <v>-3.1094527363183975</v>
      </c>
      <c r="AC214" s="165">
        <v>0</v>
      </c>
      <c r="AD214" s="166">
        <f>IF(D214 = D872,1,_xll.BDP(K214,$AD$12)*L214)</f>
        <v>9.2030999999999992</v>
      </c>
      <c r="AE214" s="387">
        <f>AA214*AC214*T214/AD214 / AF872</f>
        <v>0</v>
      </c>
      <c r="AF214" s="73"/>
      <c r="AG214" s="69"/>
      <c r="AH214" s="61"/>
    </row>
    <row r="215" spans="1:34" x14ac:dyDescent="0.2">
      <c r="B215" s="153">
        <v>2448</v>
      </c>
      <c r="C215" s="153" t="s">
        <v>702</v>
      </c>
      <c r="D215" s="153" t="str">
        <f>_xll.BDP(C215,$D$12)</f>
        <v>HKD</v>
      </c>
      <c r="E215" s="153" t="s">
        <v>1188</v>
      </c>
      <c r="F215" s="154">
        <f>_xll.BDP(C215,$F$12)</f>
        <v>8.2799999999999994</v>
      </c>
      <c r="G215" s="154">
        <f>_xll.BDP(C215,$G$12)</f>
        <v>8</v>
      </c>
      <c r="H215" s="155">
        <f t="shared" si="110"/>
        <v>-0.27999999999999936</v>
      </c>
      <c r="I215" s="156">
        <f t="shared" si="111"/>
        <v>-3.3816425120772875</v>
      </c>
      <c r="J215" s="157">
        <v>0</v>
      </c>
      <c r="K215" s="153" t="str">
        <f>CONCATENATE(D872,D215, " Curncy")</f>
        <v>EURHKD Curncy</v>
      </c>
      <c r="L215" s="153">
        <f>IF(D215 = D872,1,_xll.BDP(K215,$L$12))</f>
        <v>1</v>
      </c>
      <c r="M215" s="356">
        <f>IF(D215 = D872,1,_xll.BDP(K215,$M$12)*L215)</f>
        <v>9.2110000000000003</v>
      </c>
      <c r="N215" s="158">
        <f t="shared" si="112"/>
        <v>0</v>
      </c>
      <c r="O215" s="366">
        <f>N215 / Y872</f>
        <v>0</v>
      </c>
      <c r="P215" s="160">
        <f t="shared" si="113"/>
        <v>0</v>
      </c>
      <c r="Q215" s="374">
        <f>P215 / Y872*100</f>
        <v>0</v>
      </c>
      <c r="R215" s="161">
        <f t="shared" si="114"/>
        <v>0</v>
      </c>
      <c r="S215" s="374">
        <f t="shared" si="115"/>
        <v>0</v>
      </c>
      <c r="T215" s="153">
        <f t="shared" si="116"/>
        <v>1</v>
      </c>
      <c r="U215" s="153">
        <v>0</v>
      </c>
      <c r="V215" s="153">
        <v>1</v>
      </c>
      <c r="W215" s="159">
        <f t="shared" si="117"/>
        <v>0</v>
      </c>
      <c r="X215" s="159">
        <f t="shared" si="118"/>
        <v>0</v>
      </c>
      <c r="Y215" s="70"/>
      <c r="Z215" s="163">
        <f>_xll.BDH(C215,$Z$12,$D$1,$D$1)</f>
        <v>8.2100000000000009</v>
      </c>
      <c r="AA215" s="163">
        <f t="shared" si="119"/>
        <v>6.9999999999998508E-2</v>
      </c>
      <c r="AB215" s="164">
        <f t="shared" si="120"/>
        <v>0.85261875761264916</v>
      </c>
      <c r="AC215" s="165">
        <v>0</v>
      </c>
      <c r="AD215" s="166">
        <f>IF(D215 = D872,1,_xll.BDP(K215,$AD$12)*L215)</f>
        <v>9.2030999999999992</v>
      </c>
      <c r="AE215" s="387">
        <f>AA215*AC215*T215/AD215 / AF872</f>
        <v>0</v>
      </c>
      <c r="AF215" s="73"/>
      <c r="AG215" s="69"/>
      <c r="AH215" s="61"/>
    </row>
    <row r="216" spans="1:34" x14ac:dyDescent="0.2">
      <c r="B216" s="153">
        <v>1819</v>
      </c>
      <c r="C216" s="153" t="s">
        <v>711</v>
      </c>
      <c r="D216" s="153" t="str">
        <f>_xll.BDP(C216,$D$12)</f>
        <v>HKD</v>
      </c>
      <c r="E216" s="153" t="s">
        <v>755</v>
      </c>
      <c r="F216" s="154">
        <f>_xll.BDP(C216,$F$12)</f>
        <v>392</v>
      </c>
      <c r="G216" s="154">
        <f>_xll.BDP(C216,$G$12)</f>
        <v>383</v>
      </c>
      <c r="H216" s="155">
        <f t="shared" si="110"/>
        <v>-9</v>
      </c>
      <c r="I216" s="156">
        <f t="shared" si="111"/>
        <v>-2.295918367346939</v>
      </c>
      <c r="J216" s="157">
        <v>0</v>
      </c>
      <c r="K216" s="153" t="str">
        <f>CONCATENATE(D872,D216, " Curncy")</f>
        <v>EURHKD Curncy</v>
      </c>
      <c r="L216" s="153">
        <f>IF(D216 = D872,1,_xll.BDP(K216,$L$12))</f>
        <v>1</v>
      </c>
      <c r="M216" s="356">
        <f>IF(D216 = D872,1,_xll.BDP(K216,$M$12)*L216)</f>
        <v>9.2110000000000003</v>
      </c>
      <c r="N216" s="158">
        <f t="shared" si="112"/>
        <v>0</v>
      </c>
      <c r="O216" s="366">
        <f>N216 / Y872</f>
        <v>0</v>
      </c>
      <c r="P216" s="160">
        <f t="shared" si="113"/>
        <v>0</v>
      </c>
      <c r="Q216" s="374">
        <f>P216 / Y872*100</f>
        <v>0</v>
      </c>
      <c r="R216" s="161">
        <f t="shared" si="114"/>
        <v>0</v>
      </c>
      <c r="S216" s="374">
        <f t="shared" si="115"/>
        <v>0</v>
      </c>
      <c r="T216" s="153">
        <f t="shared" si="116"/>
        <v>1</v>
      </c>
      <c r="U216" s="153">
        <v>0</v>
      </c>
      <c r="V216" s="153">
        <v>1</v>
      </c>
      <c r="W216" s="159">
        <f t="shared" si="117"/>
        <v>0</v>
      </c>
      <c r="X216" s="159">
        <f t="shared" si="118"/>
        <v>0</v>
      </c>
      <c r="Y216" s="70"/>
      <c r="Z216" s="163">
        <f>_xll.BDH(C216,$Z$12,$D$1,$D$1)</f>
        <v>376.8</v>
      </c>
      <c r="AA216" s="163">
        <f t="shared" si="119"/>
        <v>15.199999999999989</v>
      </c>
      <c r="AB216" s="164">
        <f t="shared" si="120"/>
        <v>4.0339702760084899</v>
      </c>
      <c r="AC216" s="165">
        <v>0</v>
      </c>
      <c r="AD216" s="166">
        <f>IF(D216 = D872,1,_xll.BDP(K216,$AD$12)*L216)</f>
        <v>9.2030999999999992</v>
      </c>
      <c r="AE216" s="387">
        <f>AA216*AC216*T216/AD216 / AF872</f>
        <v>0</v>
      </c>
      <c r="AF216" s="73"/>
      <c r="AG216" s="69"/>
      <c r="AH216" s="61"/>
    </row>
    <row r="217" spans="1:34" x14ac:dyDescent="0.2">
      <c r="B217" s="153">
        <v>1975</v>
      </c>
      <c r="C217" s="153" t="s">
        <v>724</v>
      </c>
      <c r="D217" s="153" t="str">
        <f>_xll.BDP(C217,$D$12)</f>
        <v>HKD</v>
      </c>
      <c r="E217" s="153" t="s">
        <v>1190</v>
      </c>
      <c r="F217" s="154">
        <f>_xll.BDP(C217,$F$12)</f>
        <v>11.1</v>
      </c>
      <c r="G217" s="154">
        <f>_xll.BDP(C217,$G$12)</f>
        <v>10.52</v>
      </c>
      <c r="H217" s="155">
        <f t="shared" si="110"/>
        <v>-0.58000000000000007</v>
      </c>
      <c r="I217" s="156">
        <f t="shared" si="111"/>
        <v>-5.225225225225226</v>
      </c>
      <c r="J217" s="157">
        <v>0</v>
      </c>
      <c r="K217" s="153" t="str">
        <f>CONCATENATE(D872,D217, " Curncy")</f>
        <v>EURHKD Curncy</v>
      </c>
      <c r="L217" s="153">
        <f>IF(D217 = D872,1,_xll.BDP(K217,$L$12))</f>
        <v>1</v>
      </c>
      <c r="M217" s="356">
        <f>IF(D217 = D872,1,_xll.BDP(K217,$M$12)*L217)</f>
        <v>9.2110000000000003</v>
      </c>
      <c r="N217" s="158">
        <f t="shared" si="112"/>
        <v>0</v>
      </c>
      <c r="O217" s="366">
        <f>N217 / Y872</f>
        <v>0</v>
      </c>
      <c r="P217" s="160">
        <f t="shared" si="113"/>
        <v>0</v>
      </c>
      <c r="Q217" s="374">
        <f>P217 / Y872*100</f>
        <v>0</v>
      </c>
      <c r="R217" s="161">
        <f t="shared" si="114"/>
        <v>0</v>
      </c>
      <c r="S217" s="374">
        <f t="shared" si="115"/>
        <v>0</v>
      </c>
      <c r="T217" s="153">
        <f t="shared" si="116"/>
        <v>1</v>
      </c>
      <c r="U217" s="153">
        <v>0</v>
      </c>
      <c r="V217" s="153">
        <v>1</v>
      </c>
      <c r="W217" s="159">
        <f t="shared" si="117"/>
        <v>0</v>
      </c>
      <c r="X217" s="159">
        <f t="shared" si="118"/>
        <v>0</v>
      </c>
      <c r="Y217" s="70"/>
      <c r="Z217" s="163">
        <f>_xll.BDH(C217,$Z$12,$D$1,$D$1)</f>
        <v>11.06</v>
      </c>
      <c r="AA217" s="163">
        <f t="shared" si="119"/>
        <v>3.9999999999999147E-2</v>
      </c>
      <c r="AB217" s="164">
        <f t="shared" si="120"/>
        <v>0.36166365280288559</v>
      </c>
      <c r="AC217" s="165">
        <v>0</v>
      </c>
      <c r="AD217" s="166">
        <f>IF(D217 = D872,1,_xll.BDP(K217,$AD$12)*L217)</f>
        <v>9.2030999999999992</v>
      </c>
      <c r="AE217" s="387">
        <f>AA217*AC217*T217/AD217 / AF872</f>
        <v>0</v>
      </c>
      <c r="AF217" s="73"/>
      <c r="AG217" s="69"/>
      <c r="AH217" s="61"/>
    </row>
    <row r="218" spans="1:34" x14ac:dyDescent="0.2">
      <c r="B218" s="153">
        <v>19837</v>
      </c>
      <c r="C218" s="153" t="s">
        <v>730</v>
      </c>
      <c r="D218" s="153" t="str">
        <f>_xll.BDP(C218,$D$12)</f>
        <v>HKD</v>
      </c>
      <c r="E218" s="153" t="s">
        <v>773</v>
      </c>
      <c r="F218" s="154">
        <f>_xll.BDP(C218,$F$12)</f>
        <v>2.58</v>
      </c>
      <c r="G218" s="154">
        <f>_xll.BDP(C218,$G$12)</f>
        <v>2.62</v>
      </c>
      <c r="H218" s="155">
        <f t="shared" si="110"/>
        <v>4.0000000000000036E-2</v>
      </c>
      <c r="I218" s="156">
        <f t="shared" si="111"/>
        <v>1.5503875968992262</v>
      </c>
      <c r="J218" s="157">
        <v>0</v>
      </c>
      <c r="K218" s="153" t="str">
        <f>CONCATENATE(D872,D218, " Curncy")</f>
        <v>EURHKD Curncy</v>
      </c>
      <c r="L218" s="153">
        <f>IF(D218 = D872,1,_xll.BDP(K218,$L$12))</f>
        <v>1</v>
      </c>
      <c r="M218" s="356">
        <f>IF(D218 = D872,1,_xll.BDP(K218,$M$12)*L218)</f>
        <v>9.2110000000000003</v>
      </c>
      <c r="N218" s="158">
        <f t="shared" si="112"/>
        <v>0</v>
      </c>
      <c r="O218" s="366">
        <f>N218 / Y872</f>
        <v>0</v>
      </c>
      <c r="P218" s="160">
        <f t="shared" si="113"/>
        <v>0</v>
      </c>
      <c r="Q218" s="374">
        <f>P218 / Y872*100</f>
        <v>0</v>
      </c>
      <c r="R218" s="161">
        <f t="shared" si="114"/>
        <v>0</v>
      </c>
      <c r="S218" s="374">
        <f t="shared" si="115"/>
        <v>0</v>
      </c>
      <c r="T218" s="153">
        <f t="shared" si="116"/>
        <v>1</v>
      </c>
      <c r="U218" s="153">
        <v>0</v>
      </c>
      <c r="V218" s="153">
        <v>1</v>
      </c>
      <c r="W218" s="159">
        <f t="shared" si="117"/>
        <v>0</v>
      </c>
      <c r="X218" s="159">
        <f t="shared" si="118"/>
        <v>0</v>
      </c>
      <c r="Y218" s="70"/>
      <c r="Z218" s="163">
        <f>_xll.BDH(C218,$Z$12,$D$1,$D$1)</f>
        <v>2.58</v>
      </c>
      <c r="AA218" s="163">
        <f t="shared" si="119"/>
        <v>0</v>
      </c>
      <c r="AB218" s="164">
        <f t="shared" si="120"/>
        <v>0</v>
      </c>
      <c r="AC218" s="165">
        <v>0</v>
      </c>
      <c r="AD218" s="166">
        <f>IF(D218 = D872,1,_xll.BDP(K218,$AD$12)*L218)</f>
        <v>9.2030999999999992</v>
      </c>
      <c r="AE218" s="387">
        <f>AA218*AC218*T218/AD218 / AF872</f>
        <v>0</v>
      </c>
      <c r="AF218" s="73"/>
      <c r="AG218" s="69"/>
      <c r="AH218" s="61"/>
    </row>
    <row r="219" spans="1:34" x14ac:dyDescent="0.2">
      <c r="B219" s="153">
        <v>21026</v>
      </c>
      <c r="C219" s="153" t="s">
        <v>149</v>
      </c>
      <c r="D219" s="153" t="str">
        <f>_xll.BDP(C219,$D$12)</f>
        <v>HKD</v>
      </c>
      <c r="E219" s="153" t="s">
        <v>313</v>
      </c>
      <c r="F219" s="154">
        <f>_xll.BDP(C219,$F$12)</f>
        <v>33.25</v>
      </c>
      <c r="G219" s="154">
        <f>_xll.BDP(C219,$G$12)</f>
        <v>33.5</v>
      </c>
      <c r="H219" s="155">
        <f t="shared" si="110"/>
        <v>0.25</v>
      </c>
      <c r="I219" s="156">
        <f t="shared" si="111"/>
        <v>0.75187969924812026</v>
      </c>
      <c r="J219" s="157">
        <v>0</v>
      </c>
      <c r="K219" s="153" t="str">
        <f>CONCATENATE(D872,D219, " Curncy")</f>
        <v>EURHKD Curncy</v>
      </c>
      <c r="L219" s="153">
        <f>IF(D219 = D872,1,_xll.BDP(K219,$L$12))</f>
        <v>1</v>
      </c>
      <c r="M219" s="356">
        <f>IF(D219 = D872,1,_xll.BDP(K219,$M$12)*L219)</f>
        <v>9.2110000000000003</v>
      </c>
      <c r="N219" s="158">
        <f t="shared" si="112"/>
        <v>0</v>
      </c>
      <c r="O219" s="366">
        <f>N219 / Y872</f>
        <v>0</v>
      </c>
      <c r="P219" s="160">
        <f t="shared" si="113"/>
        <v>0</v>
      </c>
      <c r="Q219" s="374">
        <f>P219 / Y872*100</f>
        <v>0</v>
      </c>
      <c r="R219" s="161">
        <f t="shared" si="114"/>
        <v>0</v>
      </c>
      <c r="S219" s="374">
        <f t="shared" si="115"/>
        <v>0</v>
      </c>
      <c r="T219" s="153">
        <f t="shared" si="116"/>
        <v>1</v>
      </c>
      <c r="U219" s="153">
        <v>0</v>
      </c>
      <c r="V219" s="153">
        <v>1</v>
      </c>
      <c r="W219" s="159">
        <f t="shared" si="117"/>
        <v>0</v>
      </c>
      <c r="X219" s="159">
        <f t="shared" si="118"/>
        <v>0</v>
      </c>
      <c r="Y219" s="70"/>
      <c r="Z219" s="163">
        <f>_xll.BDH(C219,$Z$12,$D$1,$D$1)</f>
        <v>32.950000000000003</v>
      </c>
      <c r="AA219" s="163">
        <f t="shared" si="119"/>
        <v>0.29999999999999716</v>
      </c>
      <c r="AB219" s="164">
        <f t="shared" si="120"/>
        <v>0.9104704097116757</v>
      </c>
      <c r="AC219" s="165">
        <v>0</v>
      </c>
      <c r="AD219" s="166">
        <f>IF(D219 = D872,1,_xll.BDP(K219,$AD$12)*L219)</f>
        <v>9.2030999999999992</v>
      </c>
      <c r="AE219" s="387">
        <f>AA219*AC219*T219/AD219 / AF872</f>
        <v>0</v>
      </c>
      <c r="AF219" s="73"/>
      <c r="AG219" s="69"/>
      <c r="AH219" s="61"/>
    </row>
    <row r="220" spans="1:34" x14ac:dyDescent="0.2">
      <c r="A220" s="153"/>
      <c r="B220" s="153">
        <v>25604</v>
      </c>
      <c r="C220" s="153" t="s">
        <v>1328</v>
      </c>
      <c r="D220" s="153" t="str">
        <f>_xll.BDP(C220,$D$12)</f>
        <v>HKD</v>
      </c>
      <c r="E220" s="153" t="s">
        <v>1329</v>
      </c>
      <c r="F220" s="154">
        <f>_xll.BDP(C220,$F$12)</f>
        <v>9.1</v>
      </c>
      <c r="G220" s="154">
        <f>_xll.BDP(C220,$G$12)</f>
        <v>9.1</v>
      </c>
      <c r="H220" s="155">
        <f t="shared" si="110"/>
        <v>0</v>
      </c>
      <c r="I220" s="156">
        <f t="shared" si="111"/>
        <v>0</v>
      </c>
      <c r="J220" s="157">
        <v>0</v>
      </c>
      <c r="K220" s="153" t="str">
        <f>CONCATENATE(D872,D220, " Curncy")</f>
        <v>EURHKD Curncy</v>
      </c>
      <c r="L220" s="153">
        <f>IF(D220 = D872,1,_xll.BDP(K220,$L$12))</f>
        <v>1</v>
      </c>
      <c r="M220" s="356">
        <f>IF(D220 = D872,1,_xll.BDP(K220,$M$12)*L220)</f>
        <v>9.2110000000000003</v>
      </c>
      <c r="N220" s="158">
        <f t="shared" si="112"/>
        <v>0</v>
      </c>
      <c r="O220" s="366">
        <f>N220 / Y872</f>
        <v>0</v>
      </c>
      <c r="P220" s="160">
        <f t="shared" si="113"/>
        <v>0</v>
      </c>
      <c r="Q220" s="374">
        <f>P220 / Y872*100</f>
        <v>0</v>
      </c>
      <c r="R220" s="161">
        <f t="shared" si="114"/>
        <v>0</v>
      </c>
      <c r="S220" s="374">
        <f t="shared" si="115"/>
        <v>0</v>
      </c>
      <c r="T220" s="153">
        <f t="shared" si="116"/>
        <v>1</v>
      </c>
      <c r="U220" s="153">
        <v>0</v>
      </c>
      <c r="V220" s="153">
        <v>1</v>
      </c>
      <c r="W220" s="159">
        <f t="shared" si="117"/>
        <v>0</v>
      </c>
      <c r="X220" s="159">
        <f t="shared" si="118"/>
        <v>0</v>
      </c>
      <c r="Y220" s="162"/>
      <c r="Z220" s="163">
        <f>_xll.BDH(C220,$Z$12,$D$1,$D$1)</f>
        <v>8.9700000000000006</v>
      </c>
      <c r="AA220" s="163">
        <f t="shared" si="119"/>
        <v>0.12999999999999901</v>
      </c>
      <c r="AB220" s="164">
        <f t="shared" si="120"/>
        <v>1.4492753623188293</v>
      </c>
      <c r="AC220" s="165">
        <v>0</v>
      </c>
      <c r="AD220" s="166">
        <f>IF(D220 = D872,1,_xll.BDP(K220,$AD$12)*L220)</f>
        <v>9.2030999999999992</v>
      </c>
      <c r="AE220" s="387">
        <f>AA220*AC220*T220/AD220 / AF872</f>
        <v>0</v>
      </c>
      <c r="AF220" s="167"/>
      <c r="AG220" s="69"/>
      <c r="AH220" s="61"/>
    </row>
    <row r="221" spans="1:34" x14ac:dyDescent="0.2">
      <c r="B221" s="153">
        <v>1807</v>
      </c>
      <c r="C221" s="153" t="s">
        <v>736</v>
      </c>
      <c r="D221" s="153" t="str">
        <f>_xll.BDP(C221,$D$12)</f>
        <v>HKD</v>
      </c>
      <c r="E221" s="153" t="s">
        <v>779</v>
      </c>
      <c r="F221" s="154">
        <f>_xll.BDP(C221,$F$12)</f>
        <v>106</v>
      </c>
      <c r="G221" s="154">
        <f>_xll.BDP(C221,$G$12)</f>
        <v>107</v>
      </c>
      <c r="H221" s="155">
        <f t="shared" si="110"/>
        <v>1</v>
      </c>
      <c r="I221" s="156">
        <f t="shared" si="111"/>
        <v>0.94339622641509435</v>
      </c>
      <c r="J221" s="157">
        <v>0</v>
      </c>
      <c r="K221" s="153" t="str">
        <f>CONCATENATE(D872,D221, " Curncy")</f>
        <v>EURHKD Curncy</v>
      </c>
      <c r="L221" s="153">
        <f>IF(D221 = D872,1,_xll.BDP(K221,$L$12))</f>
        <v>1</v>
      </c>
      <c r="M221" s="356">
        <f>IF(D221 = D872,1,_xll.BDP(K221,$M$12)*L221)</f>
        <v>9.2110000000000003</v>
      </c>
      <c r="N221" s="158">
        <f t="shared" si="112"/>
        <v>0</v>
      </c>
      <c r="O221" s="366">
        <f>N221 / Y872</f>
        <v>0</v>
      </c>
      <c r="P221" s="160">
        <f t="shared" si="113"/>
        <v>0</v>
      </c>
      <c r="Q221" s="374">
        <f>P221 / Y872*100</f>
        <v>0</v>
      </c>
      <c r="R221" s="161">
        <f t="shared" si="114"/>
        <v>0</v>
      </c>
      <c r="S221" s="374">
        <f t="shared" si="115"/>
        <v>0</v>
      </c>
      <c r="T221" s="153">
        <f t="shared" si="116"/>
        <v>1</v>
      </c>
      <c r="U221" s="153">
        <v>0</v>
      </c>
      <c r="V221" s="153">
        <v>1</v>
      </c>
      <c r="W221" s="159">
        <f t="shared" si="117"/>
        <v>0</v>
      </c>
      <c r="X221" s="159">
        <f t="shared" si="118"/>
        <v>0</v>
      </c>
      <c r="Y221" s="70"/>
      <c r="Z221" s="163">
        <f>_xll.BDH(C221,$Z$12,$D$1,$D$1)</f>
        <v>103.9</v>
      </c>
      <c r="AA221" s="163">
        <f t="shared" si="119"/>
        <v>2.0999999999999943</v>
      </c>
      <c r="AB221" s="164">
        <f t="shared" si="120"/>
        <v>2.0211742059672706</v>
      </c>
      <c r="AC221" s="165">
        <v>0</v>
      </c>
      <c r="AD221" s="166">
        <f>IF(D221 = D872,1,_xll.BDP(K221,$AD$12)*L221)</f>
        <v>9.2030999999999992</v>
      </c>
      <c r="AE221" s="387">
        <f>AA221*AC221*T221/AD221 / AF872</f>
        <v>0</v>
      </c>
      <c r="AF221" s="73"/>
      <c r="AG221" s="69"/>
      <c r="AH221" s="61"/>
    </row>
    <row r="222" spans="1:34" x14ac:dyDescent="0.2">
      <c r="A222" s="153"/>
      <c r="B222" s="153">
        <v>28346</v>
      </c>
      <c r="C222" s="153" t="s">
        <v>1316</v>
      </c>
      <c r="D222" s="153" t="str">
        <f>_xll.BDP(C222,$D$12)</f>
        <v>HKD</v>
      </c>
      <c r="E222" s="153" t="s">
        <v>1317</v>
      </c>
      <c r="F222" s="154">
        <f>_xll.BDP(C222,$F$12)</f>
        <v>11.08</v>
      </c>
      <c r="G222" s="154">
        <f>_xll.BDP(C222,$G$12)</f>
        <v>11.24</v>
      </c>
      <c r="H222" s="155">
        <f t="shared" si="110"/>
        <v>0.16000000000000014</v>
      </c>
      <c r="I222" s="156">
        <f t="shared" si="111"/>
        <v>1.4440433212996402</v>
      </c>
      <c r="J222" s="157">
        <v>0</v>
      </c>
      <c r="K222" s="153" t="str">
        <f>CONCATENATE(D872,D222, " Curncy")</f>
        <v>EURHKD Curncy</v>
      </c>
      <c r="L222" s="153">
        <f>IF(D222 = D872,1,_xll.BDP(K222,$L$12))</f>
        <v>1</v>
      </c>
      <c r="M222" s="356">
        <f>IF(D222 = D872,1,_xll.BDP(K222,$M$12)*L222)</f>
        <v>9.2110000000000003</v>
      </c>
      <c r="N222" s="158">
        <f t="shared" si="112"/>
        <v>0</v>
      </c>
      <c r="O222" s="366">
        <f>N222 / Y872</f>
        <v>0</v>
      </c>
      <c r="P222" s="160">
        <f t="shared" si="113"/>
        <v>0</v>
      </c>
      <c r="Q222" s="374">
        <f>P222 / Y872*100</f>
        <v>0</v>
      </c>
      <c r="R222" s="161">
        <f t="shared" si="114"/>
        <v>0</v>
      </c>
      <c r="S222" s="374">
        <f t="shared" si="115"/>
        <v>0</v>
      </c>
      <c r="T222" s="153">
        <f t="shared" si="116"/>
        <v>1</v>
      </c>
      <c r="U222" s="153">
        <v>0</v>
      </c>
      <c r="V222" s="153">
        <v>1</v>
      </c>
      <c r="W222" s="159">
        <f t="shared" si="117"/>
        <v>0</v>
      </c>
      <c r="X222" s="159">
        <f t="shared" si="118"/>
        <v>0</v>
      </c>
      <c r="Y222" s="162"/>
      <c r="Z222" s="163">
        <f>_xll.BDH(C222,$Z$12,$D$1,$D$1)</f>
        <v>11.14</v>
      </c>
      <c r="AA222" s="163">
        <f t="shared" si="119"/>
        <v>-6.0000000000000497E-2</v>
      </c>
      <c r="AB222" s="164">
        <f t="shared" si="120"/>
        <v>-0.53859964093357715</v>
      </c>
      <c r="AC222" s="165">
        <v>0</v>
      </c>
      <c r="AD222" s="166">
        <f>IF(D222 = D872,1,_xll.BDP(K222,$AD$12)*L222)</f>
        <v>9.2030999999999992</v>
      </c>
      <c r="AE222" s="387">
        <f>AA222*AC222*T222/AD222 / AF872</f>
        <v>0</v>
      </c>
      <c r="AF222" s="167"/>
      <c r="AG222" s="69"/>
      <c r="AH222" s="61"/>
    </row>
    <row r="223" spans="1:34" x14ac:dyDescent="0.2">
      <c r="B223" s="153">
        <v>24515</v>
      </c>
      <c r="C223" s="153" t="s">
        <v>148</v>
      </c>
      <c r="D223" s="153" t="str">
        <f>_xll.BDP(C223,$D$12)</f>
        <v>HKD</v>
      </c>
      <c r="E223" s="153" t="s">
        <v>312</v>
      </c>
      <c r="F223" s="154">
        <f>_xll.BDP(C223,$F$12)</f>
        <v>13.56</v>
      </c>
      <c r="G223" s="154">
        <f>_xll.BDP(C223,$G$12)</f>
        <v>13.84</v>
      </c>
      <c r="H223" s="155">
        <f t="shared" si="110"/>
        <v>0.27999999999999936</v>
      </c>
      <c r="I223" s="156">
        <f t="shared" si="111"/>
        <v>2.0648967551622368</v>
      </c>
      <c r="J223" s="157">
        <v>0</v>
      </c>
      <c r="K223" s="153" t="str">
        <f>CONCATENATE(D872,D223, " Curncy")</f>
        <v>EURHKD Curncy</v>
      </c>
      <c r="L223" s="153">
        <f>IF(D223 = D872,1,_xll.BDP(K223,$L$12))</f>
        <v>1</v>
      </c>
      <c r="M223" s="356">
        <f>IF(D223 = D872,1,_xll.BDP(K223,$M$12)*L223)</f>
        <v>9.2110000000000003</v>
      </c>
      <c r="N223" s="158">
        <f t="shared" si="112"/>
        <v>0</v>
      </c>
      <c r="O223" s="366">
        <f>N223 / Y872</f>
        <v>0</v>
      </c>
      <c r="P223" s="160">
        <f t="shared" si="113"/>
        <v>0</v>
      </c>
      <c r="Q223" s="374">
        <f>P223 / Y872*100</f>
        <v>0</v>
      </c>
      <c r="R223" s="161">
        <f t="shared" si="114"/>
        <v>0</v>
      </c>
      <c r="S223" s="374">
        <f t="shared" si="115"/>
        <v>0</v>
      </c>
      <c r="T223" s="153">
        <f t="shared" si="116"/>
        <v>1</v>
      </c>
      <c r="U223" s="153">
        <v>0</v>
      </c>
      <c r="V223" s="153">
        <v>1</v>
      </c>
      <c r="W223" s="159">
        <f t="shared" si="117"/>
        <v>0</v>
      </c>
      <c r="X223" s="159">
        <f t="shared" si="118"/>
        <v>0</v>
      </c>
      <c r="Y223" s="70"/>
      <c r="Z223" s="163">
        <f>_xll.BDH(C223,$Z$12,$D$1,$D$1)</f>
        <v>13.18</v>
      </c>
      <c r="AA223" s="163">
        <f t="shared" si="119"/>
        <v>0.38000000000000078</v>
      </c>
      <c r="AB223" s="164">
        <f t="shared" si="120"/>
        <v>2.8831562974203395</v>
      </c>
      <c r="AC223" s="165">
        <v>0</v>
      </c>
      <c r="AD223" s="166">
        <f>IF(D223 = D872,1,_xll.BDP(K223,$AD$12)*L223)</f>
        <v>9.2030999999999992</v>
      </c>
      <c r="AE223" s="387">
        <f>AA223*AC223*T223/AD223 / AF872</f>
        <v>0</v>
      </c>
      <c r="AF223" s="73"/>
      <c r="AG223" s="69"/>
      <c r="AH223" s="61"/>
    </row>
    <row r="224" spans="1:34" x14ac:dyDescent="0.2">
      <c r="A224" s="187" t="s">
        <v>1644</v>
      </c>
      <c r="B224" s="187"/>
      <c r="C224" s="187"/>
      <c r="D224" s="187"/>
      <c r="E224" s="187" t="s">
        <v>147</v>
      </c>
      <c r="F224" s="188"/>
      <c r="G224" s="188"/>
      <c r="H224" s="189"/>
      <c r="I224" s="190"/>
      <c r="J224" s="191"/>
      <c r="K224" s="187"/>
      <c r="L224" s="187"/>
      <c r="M224" s="357"/>
      <c r="N224" s="192">
        <f t="shared" ref="N224:S224" si="121" xml:space="preserve"> SUM(N206:N223)</f>
        <v>0</v>
      </c>
      <c r="O224" s="367">
        <f t="shared" si="121"/>
        <v>0</v>
      </c>
      <c r="P224" s="193">
        <f t="shared" si="121"/>
        <v>0</v>
      </c>
      <c r="Q224" s="375">
        <f t="shared" si="121"/>
        <v>0</v>
      </c>
      <c r="R224" s="194">
        <f t="shared" si="121"/>
        <v>0</v>
      </c>
      <c r="S224" s="375">
        <f t="shared" si="121"/>
        <v>0</v>
      </c>
      <c r="T224" s="187"/>
      <c r="U224" s="187"/>
      <c r="V224" s="187"/>
      <c r="W224" s="195">
        <f xml:space="preserve"> SUM(W206:W223)</f>
        <v>0</v>
      </c>
      <c r="X224" s="195">
        <f xml:space="preserve"> SUM(X206:X223)</f>
        <v>0</v>
      </c>
      <c r="Y224" s="187"/>
      <c r="Z224" s="196"/>
      <c r="AA224" s="196"/>
      <c r="AB224" s="197"/>
      <c r="AC224" s="198"/>
      <c r="AD224" s="199"/>
      <c r="AE224" s="388">
        <f xml:space="preserve"> SUM(AE206:AE223)</f>
        <v>0</v>
      </c>
      <c r="AF224" s="267"/>
      <c r="AG224" s="69"/>
      <c r="AH224" s="61"/>
    </row>
    <row r="225" spans="1:34" x14ac:dyDescent="0.2">
      <c r="A225" s="11"/>
      <c r="B225" s="33"/>
      <c r="C225" s="81"/>
      <c r="D225" s="11"/>
      <c r="E225" s="11"/>
      <c r="F225" s="84"/>
      <c r="G225" s="84"/>
      <c r="H225" s="85"/>
      <c r="I225" s="86"/>
      <c r="J225" s="20"/>
      <c r="K225" s="33"/>
      <c r="L225" s="33"/>
      <c r="M225" s="358"/>
      <c r="N225" s="93"/>
      <c r="O225" s="368"/>
      <c r="P225" s="93"/>
      <c r="Q225" s="373"/>
      <c r="R225" s="94"/>
      <c r="S225" s="384"/>
      <c r="T225" s="26"/>
      <c r="U225" s="11"/>
      <c r="V225" s="11"/>
      <c r="W225" s="95"/>
      <c r="X225" s="95"/>
      <c r="Y225" s="89"/>
      <c r="Z225" s="90"/>
      <c r="AA225" s="90"/>
      <c r="AB225" s="91"/>
      <c r="AC225" s="90"/>
      <c r="AD225" s="92"/>
      <c r="AE225" s="386"/>
      <c r="AF225" s="73"/>
      <c r="AG225" s="69"/>
      <c r="AH225" s="61"/>
    </row>
    <row r="226" spans="1:34" x14ac:dyDescent="0.2">
      <c r="A226" s="11"/>
      <c r="B226" s="153">
        <v>1254</v>
      </c>
      <c r="C226" s="153" t="s">
        <v>900</v>
      </c>
      <c r="D226" s="153" t="str">
        <f>_xll.BDP(C226,$D$12)</f>
        <v>HUF</v>
      </c>
      <c r="E226" s="153" t="s">
        <v>1192</v>
      </c>
      <c r="F226" s="154">
        <f>_xll.BDP(C226,$F$12)</f>
        <v>7090</v>
      </c>
      <c r="G226" s="154">
        <f>_xll.BDP(C226,$G$12)</f>
        <v>7060</v>
      </c>
      <c r="H226" s="155">
        <f>IF(OR(OR(G226="#N/A N/A",G226="#N/A Real Time"),OR(F226="#N/A N/A",F226="#N/A Real Time")),0,  G226 - F226)</f>
        <v>-30</v>
      </c>
      <c r="I226" s="156">
        <f>IF(OR(F226=0,F226="#N/A N/A"),0,H226 / F226*100)</f>
        <v>-0.42313117066290551</v>
      </c>
      <c r="J226" s="157">
        <v>0</v>
      </c>
      <c r="K226" s="153" t="str">
        <f>CONCATENATE(D872,D226, " Curncy")</f>
        <v>EURHUF Curncy</v>
      </c>
      <c r="L226" s="153">
        <f>IF(D226 = D872,1,_xll.BDP(K226,$L$12))</f>
        <v>1</v>
      </c>
      <c r="M226" s="356">
        <f>IF(D226 = D872,1,_xll.BDP(K226,$M$12)*L226)</f>
        <v>361.11</v>
      </c>
      <c r="N226" s="158">
        <f>H226*J226*T226/M226</f>
        <v>0</v>
      </c>
      <c r="O226" s="366">
        <f>N226 / Y872</f>
        <v>0</v>
      </c>
      <c r="P226" s="160">
        <f>IF(OR(OR(J226=0,G226 = "#N/A N/A"),G226="#N/A Real Time"),0,G226*J226*T226/M226)</f>
        <v>0</v>
      </c>
      <c r="Q226" s="374">
        <f>P226 / Y872*100</f>
        <v>0</v>
      </c>
      <c r="R226" s="161">
        <f>IF(Q226&lt;0,Q226,0)</f>
        <v>0</v>
      </c>
      <c r="S226" s="374">
        <f>IF(Q226&gt;0,Q226,0)</f>
        <v>0</v>
      </c>
      <c r="T226" s="153">
        <f>IF(EXACT(D226,UPPER(D226)),1,0.01)/V226</f>
        <v>1</v>
      </c>
      <c r="U226" s="153">
        <v>0</v>
      </c>
      <c r="V226" s="153">
        <v>1</v>
      </c>
      <c r="W226" s="159">
        <f>IF(AND(Q226&lt;0,O226&gt;0),O226,0)</f>
        <v>0</v>
      </c>
      <c r="X226" s="159">
        <f>IF(AND(Q226&gt;0,O226&gt;0),O226,0)</f>
        <v>0</v>
      </c>
      <c r="Y226" s="89"/>
      <c r="Z226" s="163">
        <f>_xll.BDH(C226,$Z$12,$D$1,$D$1)</f>
        <v>7020</v>
      </c>
      <c r="AA226" s="163">
        <f>IF(OR(OR(F226="#N/A N/A",F226="#N/A Real Time"),OR(Z226="#N/A N/A",Z226="#N/A Real Time")),0,  F226 - Z226)</f>
        <v>70</v>
      </c>
      <c r="AB226" s="164">
        <f>IF(OR(Z226=0,Z226="#N/A N/A"),0,AA226 / Z226*100)</f>
        <v>0.99715099715099709</v>
      </c>
      <c r="AC226" s="165">
        <v>0</v>
      </c>
      <c r="AD226" s="166">
        <f>IF(D226 = D872,1,_xll.BDP(K226,$AD$12)*L226)</f>
        <v>360.87</v>
      </c>
      <c r="AE226" s="387">
        <f>AA226*AC226*T226/AD226 / AF872</f>
        <v>0</v>
      </c>
      <c r="AF226" s="73"/>
      <c r="AG226" s="69"/>
      <c r="AH226" s="61"/>
    </row>
    <row r="227" spans="1:34" x14ac:dyDescent="0.2">
      <c r="A227" s="11"/>
      <c r="B227" s="153">
        <v>2244</v>
      </c>
      <c r="C227" s="153" t="s">
        <v>427</v>
      </c>
      <c r="D227" s="153" t="str">
        <f>_xll.BDP(C227,$D$12)</f>
        <v>HUF</v>
      </c>
      <c r="E227" s="153" t="s">
        <v>446</v>
      </c>
      <c r="F227" s="154">
        <f>_xll.BDP(C227,$F$12)</f>
        <v>11980</v>
      </c>
      <c r="G227" s="154">
        <f>_xll.BDP(C227,$G$12)</f>
        <v>11930</v>
      </c>
      <c r="H227" s="155">
        <f>IF(OR(OR(G227="#N/A N/A",G227="#N/A Real Time"),OR(F227="#N/A N/A",F227="#N/A Real Time")),0,  G227 - F227)</f>
        <v>-50</v>
      </c>
      <c r="I227" s="156">
        <f>IF(OR(F227=0,F227="#N/A N/A"),0,H227 / F227*100)</f>
        <v>-0.41736227045075125</v>
      </c>
      <c r="J227" s="157">
        <v>0</v>
      </c>
      <c r="K227" s="153" t="str">
        <f>CONCATENATE(D872,D227, " Curncy")</f>
        <v>EURHUF Curncy</v>
      </c>
      <c r="L227" s="153">
        <f>IF(D227 = D872,1,_xll.BDP(K227,$L$12))</f>
        <v>1</v>
      </c>
      <c r="M227" s="356">
        <f>IF(D227 = D872,1,_xll.BDP(K227,$M$12)*L227)</f>
        <v>361.11</v>
      </c>
      <c r="N227" s="158">
        <f>H227*J227*T227/M227</f>
        <v>0</v>
      </c>
      <c r="O227" s="366">
        <f>N227 / Y872</f>
        <v>0</v>
      </c>
      <c r="P227" s="160">
        <f>IF(OR(OR(J227=0,G227 = "#N/A N/A"),G227="#N/A Real Time"),0,G227*J227*T227/M227)</f>
        <v>0</v>
      </c>
      <c r="Q227" s="374">
        <f>P227 / Y872*100</f>
        <v>0</v>
      </c>
      <c r="R227" s="161">
        <f>IF(Q227&lt;0,Q227,0)</f>
        <v>0</v>
      </c>
      <c r="S227" s="374">
        <f>IF(Q227&gt;0,Q227,0)</f>
        <v>0</v>
      </c>
      <c r="T227" s="153">
        <f>IF(EXACT(D227,UPPER(D227)),1,0.01)/V227</f>
        <v>1</v>
      </c>
      <c r="U227" s="153">
        <v>0</v>
      </c>
      <c r="V227" s="153">
        <v>1</v>
      </c>
      <c r="W227" s="159">
        <f>IF(AND(Q227&lt;0,O227&gt;0),O227,0)</f>
        <v>0</v>
      </c>
      <c r="X227" s="159">
        <f>IF(AND(Q227&gt;0,O227&gt;0),O227,0)</f>
        <v>0</v>
      </c>
      <c r="Y227" s="89"/>
      <c r="Z227" s="163">
        <f>_xll.BDH(C227,$Z$12,$D$1,$D$1)</f>
        <v>11790</v>
      </c>
      <c r="AA227" s="163">
        <f>IF(OR(OR(F227="#N/A N/A",F227="#N/A Real Time"),OR(Z227="#N/A N/A",Z227="#N/A Real Time")),0,  F227 - Z227)</f>
        <v>190</v>
      </c>
      <c r="AB227" s="164">
        <f>IF(OR(Z227=0,Z227="#N/A N/A"),0,AA227 / Z227*100)</f>
        <v>1.6115351993214586</v>
      </c>
      <c r="AC227" s="165">
        <v>0</v>
      </c>
      <c r="AD227" s="166">
        <f>IF(D227 = D872,1,_xll.BDP(K227,$AD$12)*L227)</f>
        <v>360.87</v>
      </c>
      <c r="AE227" s="387">
        <f>AA227*AC227*T227/AD227 / AF872</f>
        <v>0</v>
      </c>
      <c r="AF227" s="73"/>
      <c r="AG227" s="69"/>
      <c r="AH227" s="61"/>
    </row>
    <row r="228" spans="1:34" x14ac:dyDescent="0.2">
      <c r="A228" s="187" t="s">
        <v>1645</v>
      </c>
      <c r="B228" s="187"/>
      <c r="C228" s="187"/>
      <c r="D228" s="187"/>
      <c r="E228" s="187" t="s">
        <v>445</v>
      </c>
      <c r="F228" s="188"/>
      <c r="G228" s="188"/>
      <c r="H228" s="189"/>
      <c r="I228" s="190"/>
      <c r="J228" s="191"/>
      <c r="K228" s="187"/>
      <c r="L228" s="187"/>
      <c r="M228" s="357"/>
      <c r="N228" s="192">
        <f t="shared" ref="N228:S228" si="122" xml:space="preserve"> SUM(N225:N227)</f>
        <v>0</v>
      </c>
      <c r="O228" s="367">
        <f t="shared" si="122"/>
        <v>0</v>
      </c>
      <c r="P228" s="193">
        <f t="shared" si="122"/>
        <v>0</v>
      </c>
      <c r="Q228" s="375">
        <f t="shared" si="122"/>
        <v>0</v>
      </c>
      <c r="R228" s="194">
        <f t="shared" si="122"/>
        <v>0</v>
      </c>
      <c r="S228" s="375">
        <f t="shared" si="122"/>
        <v>0</v>
      </c>
      <c r="T228" s="187"/>
      <c r="U228" s="187"/>
      <c r="V228" s="187"/>
      <c r="W228" s="195">
        <f xml:space="preserve"> SUM(W225:W227)</f>
        <v>0</v>
      </c>
      <c r="X228" s="195">
        <f xml:space="preserve"> SUM(X225:X227)</f>
        <v>0</v>
      </c>
      <c r="Y228" s="187"/>
      <c r="Z228" s="196"/>
      <c r="AA228" s="196"/>
      <c r="AB228" s="197"/>
      <c r="AC228" s="198"/>
      <c r="AD228" s="199"/>
      <c r="AE228" s="388">
        <f xml:space="preserve"> SUM(AE225:AE227)</f>
        <v>0</v>
      </c>
      <c r="AF228" s="267"/>
      <c r="AG228" s="69"/>
      <c r="AH228" s="61"/>
    </row>
    <row r="229" spans="1:34" x14ac:dyDescent="0.2">
      <c r="B229" s="31"/>
      <c r="C229" s="47"/>
      <c r="F229" s="36"/>
      <c r="G229" s="36"/>
      <c r="H229" s="37"/>
      <c r="I229" s="40"/>
      <c r="J229" s="17"/>
      <c r="K229" s="31"/>
      <c r="L229" s="31"/>
      <c r="M229" s="358"/>
      <c r="N229" s="93"/>
      <c r="O229" s="368"/>
      <c r="P229" s="38"/>
      <c r="Q229" s="373"/>
      <c r="R229" s="94"/>
      <c r="S229" s="384"/>
      <c r="T229" s="23"/>
      <c r="W229" s="49"/>
      <c r="X229" s="49"/>
      <c r="Y229" s="70"/>
      <c r="Z229" s="64"/>
      <c r="AA229" s="63"/>
      <c r="AB229" s="56"/>
      <c r="AC229" s="55"/>
      <c r="AD229" s="57"/>
      <c r="AE229" s="386"/>
      <c r="AF229" s="73"/>
      <c r="AG229" s="69"/>
      <c r="AH229" s="61"/>
    </row>
    <row r="230" spans="1:34" x14ac:dyDescent="0.2">
      <c r="A230" s="153"/>
      <c r="B230" s="153">
        <v>27136</v>
      </c>
      <c r="C230" s="153" t="s">
        <v>1380</v>
      </c>
      <c r="D230" s="153" t="str">
        <f>_xll.BDP(C230,$D$12)</f>
        <v>EUR</v>
      </c>
      <c r="E230" s="153" t="s">
        <v>1381</v>
      </c>
      <c r="F230" s="154">
        <f>_xll.BDP(C230,$F$12)</f>
        <v>1.476</v>
      </c>
      <c r="G230" s="154">
        <f>_xll.BDP(C230,$G$12)</f>
        <v>1.4590000000000001</v>
      </c>
      <c r="H230" s="155">
        <f>IF(OR(OR(G230="#N/A N/A",G230="#N/A Real Time"),OR(F230="#N/A N/A",F230="#N/A Real Time")),0,  G230 - F230)</f>
        <v>-1.6999999999999904E-2</v>
      </c>
      <c r="I230" s="156">
        <f>IF(OR(F230=0,F230="#N/A N/A"),0,H230 / F230*100)</f>
        <v>-1.1517615176151696</v>
      </c>
      <c r="J230" s="157">
        <v>0</v>
      </c>
      <c r="K230" s="153" t="str">
        <f>CONCATENATE(D872,D230, " Curncy")</f>
        <v>EUREUR Curncy</v>
      </c>
      <c r="L230" s="153">
        <f>IF(D230 = D872,1,_xll.BDP(K230,$L$12))</f>
        <v>1</v>
      </c>
      <c r="M230" s="356">
        <f>IF(D230 = D872,1,_xll.BDP(K230,$M$12)*L230)</f>
        <v>1</v>
      </c>
      <c r="N230" s="158">
        <f>H230*J230*T230/M230</f>
        <v>0</v>
      </c>
      <c r="O230" s="366">
        <f>N230 / Y872</f>
        <v>0</v>
      </c>
      <c r="P230" s="160">
        <f>IF(OR(OR(J230=0,G230 = "#N/A N/A"),G230="#N/A Real Time"),0,G230*J230*T230/M230)</f>
        <v>0</v>
      </c>
      <c r="Q230" s="374">
        <f>P230 / Y872*100</f>
        <v>0</v>
      </c>
      <c r="R230" s="161">
        <f>IF(Q230&lt;0,Q230,0)</f>
        <v>0</v>
      </c>
      <c r="S230" s="374">
        <f>IF(Q230&gt;0,Q230,0)</f>
        <v>0</v>
      </c>
      <c r="T230" s="153">
        <f>IF(EXACT(D230,UPPER(D230)),1,0.01)/V230</f>
        <v>1</v>
      </c>
      <c r="U230" s="153">
        <v>0</v>
      </c>
      <c r="V230" s="153">
        <v>1</v>
      </c>
      <c r="W230" s="159">
        <f>IF(AND(Q230&lt;0,O230&gt;0),O230,0)</f>
        <v>0</v>
      </c>
      <c r="X230" s="159">
        <f>IF(AND(Q230&gt;0,O230&gt;0),O230,0)</f>
        <v>0</v>
      </c>
      <c r="Y230" s="162"/>
      <c r="Z230" s="163">
        <f>_xll.BDH(C230,$Z$12,$D$1,$D$1)</f>
        <v>1.405</v>
      </c>
      <c r="AA230" s="163">
        <f>IF(OR(OR(F230="#N/A N/A",F230="#N/A Real Time"),OR(Z230="#N/A N/A",Z230="#N/A Real Time")),0,  F230 - Z230)</f>
        <v>7.0999999999999952E-2</v>
      </c>
      <c r="AB230" s="164">
        <f>IF(OR(Z230=0,Z230="#N/A N/A"),0,AA230 / Z230*100)</f>
        <v>5.0533807829181461</v>
      </c>
      <c r="AC230" s="165">
        <v>0</v>
      </c>
      <c r="AD230" s="166">
        <f>IF(D230 = D872,1,_xll.BDP(K230,$AD$12)*L230)</f>
        <v>1</v>
      </c>
      <c r="AE230" s="387">
        <f>AA230*AC230*T230/AD230 / AF872</f>
        <v>0</v>
      </c>
      <c r="AF230" s="167"/>
      <c r="AG230" s="69"/>
      <c r="AH230" s="61"/>
    </row>
    <row r="231" spans="1:34" x14ac:dyDescent="0.2">
      <c r="B231" s="153">
        <v>6428</v>
      </c>
      <c r="C231" s="153" t="s">
        <v>146</v>
      </c>
      <c r="D231" s="153" t="str">
        <f>_xll.BDP(C231,$D$12)</f>
        <v>EUR</v>
      </c>
      <c r="E231" s="153" t="s">
        <v>364</v>
      </c>
      <c r="F231" s="154">
        <f>_xll.BDP(C231,$F$12)</f>
        <v>70.05</v>
      </c>
      <c r="G231" s="154">
        <f>_xll.BDP(C231,$G$12)</f>
        <v>71.3</v>
      </c>
      <c r="H231" s="155">
        <f>IF(OR(OR(G231="#N/A N/A",G231="#N/A Real Time"),OR(F231="#N/A N/A",F231="#N/A Real Time")),0,  G231 - F231)</f>
        <v>1.25</v>
      </c>
      <c r="I231" s="156">
        <f>IF(OR(F231=0,F231="#N/A N/A"),0,H231 / F231*100)</f>
        <v>1.7844396859386153</v>
      </c>
      <c r="J231" s="157">
        <v>24736</v>
      </c>
      <c r="K231" s="153" t="str">
        <f>CONCATENATE(D872,D231, " Curncy")</f>
        <v>EUREUR Curncy</v>
      </c>
      <c r="L231" s="153">
        <f>IF(D231 = D872,1,_xll.BDP(K231,$L$12))</f>
        <v>1</v>
      </c>
      <c r="M231" s="356">
        <f>IF(D231 = D872,1,_xll.BDP(K231,$M$12)*L231)</f>
        <v>1</v>
      </c>
      <c r="N231" s="158">
        <f>H231*J231*T231/M231</f>
        <v>30920</v>
      </c>
      <c r="O231" s="366">
        <f>N231 / Y872</f>
        <v>2.4979898115428084E-4</v>
      </c>
      <c r="P231" s="160">
        <f>IF(OR(OR(J231=0,G231 = "#N/A N/A"),G231="#N/A Real Time"),0,G231*J231*T231/M231)</f>
        <v>1763676.7999999998</v>
      </c>
      <c r="Q231" s="374">
        <f>P231 / Y872*100</f>
        <v>1.424853388504018</v>
      </c>
      <c r="R231" s="161">
        <f>IF(Q231&lt;0,Q231,0)</f>
        <v>0</v>
      </c>
      <c r="S231" s="374">
        <f>IF(Q231&gt;0,Q231,0)</f>
        <v>1.424853388504018</v>
      </c>
      <c r="T231" s="153">
        <f>IF(EXACT(D231,UPPER(D231)),1,0.01)/V231</f>
        <v>1</v>
      </c>
      <c r="U231" s="153">
        <v>0</v>
      </c>
      <c r="V231" s="153">
        <v>1</v>
      </c>
      <c r="W231" s="159">
        <f>IF(AND(Q231&lt;0,O231&gt;0),O231,0)</f>
        <v>0</v>
      </c>
      <c r="X231" s="159">
        <f>IF(AND(Q231&gt;0,O231&gt;0),O231,0)</f>
        <v>2.4979898115428084E-4</v>
      </c>
      <c r="Y231" s="70"/>
      <c r="Z231" s="163">
        <f>_xll.BDH(C231,$Z$12,$D$1,$D$1)</f>
        <v>72.650000000000006</v>
      </c>
      <c r="AA231" s="163">
        <f>IF(OR(OR(F231="#N/A N/A",F231="#N/A Real Time"),OR(Z231="#N/A N/A",Z231="#N/A Real Time")),0,  F231 - Z231)</f>
        <v>-2.6000000000000085</v>
      </c>
      <c r="AB231" s="164">
        <f>IF(OR(Z231=0,Z231="#N/A N/A"),0,AA231 / Z231*100)</f>
        <v>-3.5788024776324958</v>
      </c>
      <c r="AC231" s="165">
        <v>24736</v>
      </c>
      <c r="AD231" s="166">
        <f>IF(D231 = D872,1,_xll.BDP(K231,$AD$12)*L231)</f>
        <v>1</v>
      </c>
      <c r="AE231" s="387">
        <f>AA231*AC231*T231/AD231 / AF872</f>
        <v>-5.2241896785762648E-4</v>
      </c>
      <c r="AF231" s="73"/>
      <c r="AG231" s="69"/>
      <c r="AH231" s="61"/>
    </row>
    <row r="232" spans="1:34" x14ac:dyDescent="0.2">
      <c r="B232" s="153">
        <v>26275</v>
      </c>
      <c r="C232" s="153"/>
      <c r="D232" s="153" t="s">
        <v>31</v>
      </c>
      <c r="E232" s="153" t="s">
        <v>145</v>
      </c>
      <c r="F232" s="154">
        <v>120.89</v>
      </c>
      <c r="G232" s="154">
        <v>120.89</v>
      </c>
      <c r="H232" s="155">
        <f>IF(OR(OR(G232="#N/A N/A",G232="#N/A Real Time"),OR(F232="#N/A N/A",F232="#N/A Real Time")),0,  G232 - F232)</f>
        <v>0</v>
      </c>
      <c r="I232" s="156">
        <f>IF(OR(F232=0,F232="#N/A N/A"),0,H232 / F232*100)</f>
        <v>0</v>
      </c>
      <c r="J232" s="157">
        <v>16583.910500000002</v>
      </c>
      <c r="K232" s="153" t="str">
        <f>CONCATENATE(D872,D232, " Curncy")</f>
        <v>EURUSD Curncy</v>
      </c>
      <c r="L232" s="153">
        <f>IF(D232 = D872,1,_xll.BDP(K232,$L$12))</f>
        <v>1</v>
      </c>
      <c r="M232" s="356">
        <f>IF(D232 = D872,1,_xll.BDP(K232,$M$12)*L232)</f>
        <v>1.1882999999999999</v>
      </c>
      <c r="N232" s="158">
        <f>H232*J232*T232/M232</f>
        <v>0</v>
      </c>
      <c r="O232" s="366">
        <f>N232 / Y872</f>
        <v>0</v>
      </c>
      <c r="P232" s="160">
        <f>IF(OR(OR(J232=0,G232 = "#N/A N/A"),G232="#N/A Real Time"),0,G232*J232*T232/M232)</f>
        <v>1687140.4025456537</v>
      </c>
      <c r="Q232" s="374">
        <f>P232 / Y872*100</f>
        <v>1.3630205485773854</v>
      </c>
      <c r="R232" s="161">
        <f>IF(Q232&lt;0,Q232,0)</f>
        <v>0</v>
      </c>
      <c r="S232" s="374">
        <f>IF(Q232&gt;0,Q232,0)</f>
        <v>1.3630205485773854</v>
      </c>
      <c r="T232" s="153">
        <f>IF(EXACT(D232,UPPER(D232)),1,0.01)/V232</f>
        <v>1</v>
      </c>
      <c r="U232" s="153">
        <v>1</v>
      </c>
      <c r="V232" s="153">
        <v>1</v>
      </c>
      <c r="W232" s="159">
        <f>IF(AND(Q232&lt;0,O232&gt;0),O232,0)</f>
        <v>0</v>
      </c>
      <c r="X232" s="159">
        <f>IF(AND(Q232&gt;0,O232&gt;0),O232,0)</f>
        <v>0</v>
      </c>
      <c r="Y232" s="70"/>
      <c r="Z232" s="163">
        <v>120.89</v>
      </c>
      <c r="AA232" s="163">
        <f>IF(OR(OR(F232="#N/A N/A",F232="#N/A Real Time"),OR(Z232="#N/A N/A",Z232="#N/A Real Time")),0,  F232 - Z232)</f>
        <v>0</v>
      </c>
      <c r="AB232" s="164">
        <f>IF(OR(Z232=0,Z232="#N/A N/A"),0,AA232 / Z232*100)</f>
        <v>0</v>
      </c>
      <c r="AC232" s="165">
        <v>16583.910500000002</v>
      </c>
      <c r="AD232" s="166">
        <f>IF(D232 = D872,1,_xll.BDP(K232,$AD$12)*L232)</f>
        <v>1.1873</v>
      </c>
      <c r="AE232" s="387">
        <f>AA232*AC232*T232/AD232 / AF872</f>
        <v>0</v>
      </c>
      <c r="AF232" s="73"/>
      <c r="AG232" s="69"/>
      <c r="AH232" s="61"/>
    </row>
    <row r="233" spans="1:34" x14ac:dyDescent="0.2">
      <c r="A233" s="153"/>
      <c r="B233" s="153">
        <v>3945</v>
      </c>
      <c r="C233" s="153" t="s">
        <v>1572</v>
      </c>
      <c r="D233" s="153" t="str">
        <f>_xll.BDP(C233,$D$12)</f>
        <v>EUR</v>
      </c>
      <c r="E233" s="153" t="s">
        <v>1159</v>
      </c>
      <c r="F233" s="154">
        <f>_xll.BDP(C233,$F$12)</f>
        <v>15.395</v>
      </c>
      <c r="G233" s="154">
        <f>_xll.BDP(C233,$G$12)</f>
        <v>15.49</v>
      </c>
      <c r="H233" s="155">
        <f>IF(OR(OR(G233="#N/A N/A",G233="#N/A Real Time"),OR(F233="#N/A N/A",F233="#N/A Real Time")),0,  G233 - F233)</f>
        <v>9.5000000000000639E-2</v>
      </c>
      <c r="I233" s="156">
        <f>IF(OR(F233=0,F233="#N/A N/A"),0,H233 / F233*100)</f>
        <v>0.6170834686586596</v>
      </c>
      <c r="J233" s="157">
        <v>0</v>
      </c>
      <c r="K233" s="153" t="str">
        <f>CONCATENATE(D872,D233, " Curncy")</f>
        <v>EUREUR Curncy</v>
      </c>
      <c r="L233" s="153">
        <f>IF(D233 = D872,1,_xll.BDP(K233,$L$12))</f>
        <v>1</v>
      </c>
      <c r="M233" s="356">
        <f>IF(D233 = D872,1,_xll.BDP(K233,$M$12)*L233)</f>
        <v>1</v>
      </c>
      <c r="N233" s="158">
        <f>H233*J233*T233/M233</f>
        <v>0</v>
      </c>
      <c r="O233" s="366">
        <f>N233 / Y872</f>
        <v>0</v>
      </c>
      <c r="P233" s="160">
        <f>IF(OR(OR(J233=0,G233 = "#N/A N/A"),G233="#N/A Real Time"),0,G233*J233*T233/M233)</f>
        <v>0</v>
      </c>
      <c r="Q233" s="374">
        <f>P233 / Y872*100</f>
        <v>0</v>
      </c>
      <c r="R233" s="161">
        <f>IF(Q233&lt;0,Q233,0)</f>
        <v>0</v>
      </c>
      <c r="S233" s="374">
        <f>IF(Q233&gt;0,Q233,0)</f>
        <v>0</v>
      </c>
      <c r="T233" s="153">
        <f>IF(EXACT(D233,UPPER(D233)),1,0.01)/V233</f>
        <v>1</v>
      </c>
      <c r="U233" s="153">
        <v>0</v>
      </c>
      <c r="V233" s="153">
        <v>1</v>
      </c>
      <c r="W233" s="159">
        <f>IF(AND(Q233&lt;0,O233&gt;0),O233,0)</f>
        <v>0</v>
      </c>
      <c r="X233" s="159">
        <f>IF(AND(Q233&gt;0,O233&gt;0),O233,0)</f>
        <v>0</v>
      </c>
      <c r="Y233" s="162"/>
      <c r="Z233" s="163">
        <f>_xll.BDH(C233,$Z$12,$D$1,$D$1)</f>
        <v>15.52</v>
      </c>
      <c r="AA233" s="163">
        <f>IF(OR(OR(F233="#N/A N/A",F233="#N/A Real Time"),OR(Z233="#N/A N/A",Z233="#N/A Real Time")),0,  F233 - Z233)</f>
        <v>-0.125</v>
      </c>
      <c r="AB233" s="164">
        <f>IF(OR(Z233=0,Z233="#N/A N/A"),0,AA233 / Z233*100)</f>
        <v>-0.80541237113402075</v>
      </c>
      <c r="AC233" s="165">
        <v>0</v>
      </c>
      <c r="AD233" s="166">
        <f>IF(D233 = D872,1,_xll.BDP(K233,$AD$12)*L233)</f>
        <v>1</v>
      </c>
      <c r="AE233" s="387">
        <f>AA233*AC233*T233/AD233 / AF872</f>
        <v>0</v>
      </c>
      <c r="AF233" s="167"/>
      <c r="AG233" s="69"/>
      <c r="AH233" s="61"/>
    </row>
    <row r="234" spans="1:34" x14ac:dyDescent="0.2">
      <c r="A234" s="153"/>
      <c r="B234" s="153">
        <v>6944</v>
      </c>
      <c r="C234" s="153" t="s">
        <v>1614</v>
      </c>
      <c r="D234" s="153" t="str">
        <f>_xll.BDP(C234,$D$12)</f>
        <v>EUR</v>
      </c>
      <c r="E234" s="153" t="s">
        <v>1615</v>
      </c>
      <c r="F234" s="154">
        <f>_xll.BDP(C234,$F$12)</f>
        <v>35.76</v>
      </c>
      <c r="G234" s="154">
        <f>_xll.BDP(C234,$G$12)</f>
        <v>35.4</v>
      </c>
      <c r="H234" s="155">
        <f>IF(OR(OR(G234="#N/A N/A",G234="#N/A Real Time"),OR(F234="#N/A N/A",F234="#N/A Real Time")),0,  G234 - F234)</f>
        <v>-0.35999999999999943</v>
      </c>
      <c r="I234" s="156">
        <f>IF(OR(F234=0,F234="#N/A N/A"),0,H234 / F234*100)</f>
        <v>-1.0067114093959717</v>
      </c>
      <c r="J234" s="157">
        <v>30166</v>
      </c>
      <c r="K234" s="153" t="str">
        <f>CONCATENATE(D872,D234, " Curncy")</f>
        <v>EUREUR Curncy</v>
      </c>
      <c r="L234" s="153">
        <f>IF(D234 = D872,1,_xll.BDP(K234,$L$12))</f>
        <v>1</v>
      </c>
      <c r="M234" s="356">
        <f>IF(D234 = D872,1,_xll.BDP(K234,$M$12)*L234)</f>
        <v>1</v>
      </c>
      <c r="N234" s="158">
        <f>H234*J234*T234/M234</f>
        <v>-10859.759999999982</v>
      </c>
      <c r="O234" s="366">
        <f>N234 / Y872</f>
        <v>-8.7734701926908427E-5</v>
      </c>
      <c r="P234" s="160">
        <f>IF(OR(OR(J234=0,G234 = "#N/A N/A"),G234="#N/A Real Time"),0,G234*J234*T234/M234)</f>
        <v>1067876.3999999999</v>
      </c>
      <c r="Q234" s="374">
        <f>P234 / Y872*100</f>
        <v>0.86272456894793426</v>
      </c>
      <c r="R234" s="161">
        <f>IF(Q234&lt;0,Q234,0)</f>
        <v>0</v>
      </c>
      <c r="S234" s="374">
        <f>IF(Q234&gt;0,Q234,0)</f>
        <v>0.86272456894793426</v>
      </c>
      <c r="T234" s="153">
        <f>IF(EXACT(D234,UPPER(D234)),1,0.01)/V234</f>
        <v>1</v>
      </c>
      <c r="U234" s="153">
        <v>0</v>
      </c>
      <c r="V234" s="153">
        <v>1</v>
      </c>
      <c r="W234" s="159">
        <f>IF(AND(Q234&lt;0,O234&gt;0),O234,0)</f>
        <v>0</v>
      </c>
      <c r="X234" s="159">
        <f>IF(AND(Q234&gt;0,O234&gt;0),O234,0)</f>
        <v>0</v>
      </c>
      <c r="Y234" s="162"/>
      <c r="Z234" s="163">
        <f>_xll.BDH(C234,$Z$12,$D$1,$D$1)</f>
        <v>35.9</v>
      </c>
      <c r="AA234" s="163">
        <f>IF(OR(OR(F234="#N/A N/A",F234="#N/A Real Time"),OR(Z234="#N/A N/A",Z234="#N/A Real Time")),0,  F234 - Z234)</f>
        <v>-0.14000000000000057</v>
      </c>
      <c r="AB234" s="164">
        <f>IF(OR(Z234=0,Z234="#N/A N/A"),0,AA234 / Z234*100)</f>
        <v>-0.38997214484679826</v>
      </c>
      <c r="AC234" s="165">
        <v>30166</v>
      </c>
      <c r="AD234" s="166">
        <f>IF(D234 = D872,1,_xll.BDP(K234,$AD$12)*L234)</f>
        <v>1</v>
      </c>
      <c r="AE234" s="387">
        <f>AA234*AC234*T234/AD234 / AF872</f>
        <v>-3.4305351928908417E-5</v>
      </c>
      <c r="AF234" s="167"/>
      <c r="AG234" s="69"/>
      <c r="AH234" s="61"/>
    </row>
    <row r="235" spans="1:34" x14ac:dyDescent="0.2">
      <c r="A235" s="187" t="s">
        <v>1646</v>
      </c>
      <c r="B235" s="187"/>
      <c r="C235" s="187"/>
      <c r="D235" s="187"/>
      <c r="E235" s="187" t="s">
        <v>144</v>
      </c>
      <c r="F235" s="188"/>
      <c r="G235" s="188"/>
      <c r="H235" s="189"/>
      <c r="I235" s="190"/>
      <c r="J235" s="191"/>
      <c r="K235" s="187"/>
      <c r="L235" s="187"/>
      <c r="M235" s="357"/>
      <c r="N235" s="192">
        <f t="shared" ref="N235:S235" si="123" xml:space="preserve"> SUM(N229:N234)</f>
        <v>20060.24000000002</v>
      </c>
      <c r="O235" s="367">
        <f t="shared" si="123"/>
        <v>1.6206427922737241E-4</v>
      </c>
      <c r="P235" s="193">
        <f t="shared" si="123"/>
        <v>4518693.6025456535</v>
      </c>
      <c r="Q235" s="375">
        <f t="shared" si="123"/>
        <v>3.6505985060293376</v>
      </c>
      <c r="R235" s="194">
        <f t="shared" si="123"/>
        <v>0</v>
      </c>
      <c r="S235" s="375">
        <f t="shared" si="123"/>
        <v>3.6505985060293376</v>
      </c>
      <c r="T235" s="187"/>
      <c r="U235" s="187"/>
      <c r="V235" s="187"/>
      <c r="W235" s="195">
        <f xml:space="preserve"> SUM(W229:W234)</f>
        <v>0</v>
      </c>
      <c r="X235" s="195">
        <f xml:space="preserve"> SUM(X229:X234)</f>
        <v>2.4979898115428084E-4</v>
      </c>
      <c r="Y235" s="187"/>
      <c r="Z235" s="196"/>
      <c r="AA235" s="196"/>
      <c r="AB235" s="197"/>
      <c r="AC235" s="198"/>
      <c r="AD235" s="199"/>
      <c r="AE235" s="388">
        <f xml:space="preserve"> SUM(AE229:AE234)</f>
        <v>-5.567243197865349E-4</v>
      </c>
      <c r="AF235" s="267"/>
      <c r="AG235" s="69"/>
      <c r="AH235" s="61"/>
    </row>
    <row r="236" spans="1:34" x14ac:dyDescent="0.2">
      <c r="B236" s="31"/>
      <c r="C236" s="47"/>
      <c r="F236" s="36"/>
      <c r="G236" s="36"/>
      <c r="H236" s="37"/>
      <c r="I236" s="40"/>
      <c r="J236" s="17"/>
      <c r="K236" s="31"/>
      <c r="L236" s="31"/>
      <c r="M236" s="358"/>
      <c r="N236" s="93"/>
      <c r="O236" s="368"/>
      <c r="P236" s="38"/>
      <c r="Q236" s="373"/>
      <c r="R236" s="94"/>
      <c r="S236" s="384"/>
      <c r="T236" s="23"/>
      <c r="W236" s="49"/>
      <c r="X236" s="49"/>
      <c r="Y236" s="70"/>
      <c r="Z236" s="64"/>
      <c r="AA236" s="63"/>
      <c r="AB236" s="56"/>
      <c r="AC236" s="55"/>
      <c r="AD236" s="57"/>
      <c r="AE236" s="386"/>
      <c r="AF236" s="73"/>
      <c r="AG236" s="69"/>
      <c r="AH236" s="61"/>
    </row>
    <row r="237" spans="1:34" x14ac:dyDescent="0.2">
      <c r="B237" s="153"/>
      <c r="C237" s="153" t="s">
        <v>539</v>
      </c>
      <c r="D237" s="153" t="str">
        <f>_xll.BDP(C237,$D$12)</f>
        <v>EUR</v>
      </c>
      <c r="E237" s="153" t="str">
        <f>_xll.BDP(C237,$E$12)</f>
        <v>FTSE/MIB IDX FUT  Dec20</v>
      </c>
      <c r="F237" s="154">
        <f>_xll.BDP(C237,$F$12)</f>
        <v>22131</v>
      </c>
      <c r="G237" s="154">
        <f>_xll.BDP(C237,$G$12)</f>
        <v>22245</v>
      </c>
      <c r="H237" s="155">
        <f t="shared" ref="H237:H256" si="124">IF(OR(OR(G237="#N/A N/A",G237="#N/A Real Time"),OR(F237="#N/A N/A",F237="#N/A Real Time")),0,  G237 - F237)</f>
        <v>114</v>
      </c>
      <c r="I237" s="156">
        <f t="shared" ref="I237:I256" si="125">IF(OR(F237=0,F237="#N/A N/A"),0,H237 / F237*100)</f>
        <v>0.51511454520807909</v>
      </c>
      <c r="J237" s="157">
        <v>0</v>
      </c>
      <c r="K237" s="153" t="str">
        <f>CONCATENATE(D872,D237, " Curncy")</f>
        <v>EUREUR Curncy</v>
      </c>
      <c r="L237" s="153">
        <f>IF(D237 = D872,1,_xll.BDP(K237,$L$12))</f>
        <v>1</v>
      </c>
      <c r="M237" s="356">
        <f>IF(D237 = D872,1,_xll.BDP(K237,$M$12)*L237)</f>
        <v>1</v>
      </c>
      <c r="N237" s="158">
        <f t="shared" ref="N237:N256" si="126">H237*J237*T237/M237</f>
        <v>0</v>
      </c>
      <c r="O237" s="366">
        <f>N237 / Y872</f>
        <v>0</v>
      </c>
      <c r="P237" s="160">
        <f t="shared" ref="P237:P256" si="127">IF(OR(OR(J237=0,G237 = "#N/A N/A"),G237="#N/A Real Time"),0,G237*J237*T237/M237)</f>
        <v>0</v>
      </c>
      <c r="Q237" s="374">
        <f>P237 / Y872*100</f>
        <v>0</v>
      </c>
      <c r="R237" s="161">
        <f t="shared" ref="R237:R256" si="128">IF(Q237&lt;0,Q237,0)</f>
        <v>0</v>
      </c>
      <c r="S237" s="374">
        <f t="shared" ref="S237:S256" si="129">IF(Q237&gt;0,Q237,0)</f>
        <v>0</v>
      </c>
      <c r="T237" s="153">
        <f t="shared" ref="T237:T256" si="130">IF(EXACT(D237,UPPER(D237)),1,0.01)/V237</f>
        <v>1</v>
      </c>
      <c r="U237" s="153">
        <v>3</v>
      </c>
      <c r="V237" s="153">
        <v>1</v>
      </c>
      <c r="W237" s="159">
        <f t="shared" ref="W237:W256" si="131">IF(AND(Q237&lt;0,O237&gt;0),O237,0)</f>
        <v>0</v>
      </c>
      <c r="X237" s="159">
        <f t="shared" ref="X237:X256" si="132">IF(AND(Q237&gt;0,O237&gt;0),O237,0)</f>
        <v>0</v>
      </c>
      <c r="Y237" s="70"/>
      <c r="Z237" s="163">
        <f>_xll.BDH(C237,$Z$12,$D$1,$D$1)</f>
        <v>21718</v>
      </c>
      <c r="AA237" s="163">
        <f t="shared" ref="AA237:AA256" si="133">IF(OR(OR(F237="#N/A N/A",F237="#N/A Real Time"),OR(Z237="#N/A N/A",Z237="#N/A Real Time")),0,  F237 - Z237)</f>
        <v>413</v>
      </c>
      <c r="AB237" s="164">
        <f t="shared" ref="AB237:AB256" si="134">IF(OR(Z237=0,Z237="#N/A N/A"),0,AA237 / Z237*100)</f>
        <v>1.9016484022469842</v>
      </c>
      <c r="AC237" s="165">
        <v>0</v>
      </c>
      <c r="AD237" s="166">
        <f>IF(D237 = D872,1,_xll.BDP(K237,$AD$12)*L237)</f>
        <v>1</v>
      </c>
      <c r="AE237" s="387">
        <f>AA237*AC237*T237/AD237 / AF872</f>
        <v>0</v>
      </c>
      <c r="AF237" s="73"/>
      <c r="AG237" s="69"/>
      <c r="AH237" s="61"/>
    </row>
    <row r="238" spans="1:34" x14ac:dyDescent="0.2">
      <c r="B238" s="153">
        <v>27961</v>
      </c>
      <c r="C238" s="153" t="s">
        <v>646</v>
      </c>
      <c r="D238" s="153" t="str">
        <f>_xll.BDP(C238,$D$12)</f>
        <v>EUR</v>
      </c>
      <c r="E238" s="153" t="s">
        <v>1193</v>
      </c>
      <c r="F238" s="154">
        <f>_xll.BDP(C238,$F$12)</f>
        <v>17.45</v>
      </c>
      <c r="G238" s="154">
        <f>_xll.BDP(C238,$G$12)</f>
        <v>17.329999999999998</v>
      </c>
      <c r="H238" s="155">
        <f t="shared" si="124"/>
        <v>-0.12000000000000099</v>
      </c>
      <c r="I238" s="156">
        <f t="shared" si="125"/>
        <v>-0.68767908309456161</v>
      </c>
      <c r="J238" s="157">
        <v>0</v>
      </c>
      <c r="K238" s="153" t="str">
        <f>CONCATENATE(D872,D238, " Curncy")</f>
        <v>EUREUR Curncy</v>
      </c>
      <c r="L238" s="153">
        <f>IF(D238 = D872,1,_xll.BDP(K238,$L$12))</f>
        <v>1</v>
      </c>
      <c r="M238" s="356">
        <f>IF(D238 = D872,1,_xll.BDP(K238,$M$12)*L238)</f>
        <v>1</v>
      </c>
      <c r="N238" s="158">
        <f t="shared" si="126"/>
        <v>0</v>
      </c>
      <c r="O238" s="366">
        <f>N238 / Y872</f>
        <v>0</v>
      </c>
      <c r="P238" s="160">
        <f t="shared" si="127"/>
        <v>0</v>
      </c>
      <c r="Q238" s="374">
        <f>P238 / Y872*100</f>
        <v>0</v>
      </c>
      <c r="R238" s="161">
        <f t="shared" si="128"/>
        <v>0</v>
      </c>
      <c r="S238" s="374">
        <f t="shared" si="129"/>
        <v>0</v>
      </c>
      <c r="T238" s="153">
        <f t="shared" si="130"/>
        <v>1</v>
      </c>
      <c r="U238" s="153">
        <v>0</v>
      </c>
      <c r="V238" s="153">
        <v>1</v>
      </c>
      <c r="W238" s="159">
        <f t="shared" si="131"/>
        <v>0</v>
      </c>
      <c r="X238" s="159">
        <f t="shared" si="132"/>
        <v>0</v>
      </c>
      <c r="Y238" s="70"/>
      <c r="Z238" s="163">
        <f>_xll.BDH(C238,$Z$12,$D$1,$D$1)</f>
        <v>17.579999999999998</v>
      </c>
      <c r="AA238" s="163">
        <f t="shared" si="133"/>
        <v>-0.12999999999999901</v>
      </c>
      <c r="AB238" s="164">
        <f t="shared" si="134"/>
        <v>-0.73947667804322537</v>
      </c>
      <c r="AC238" s="165">
        <v>0</v>
      </c>
      <c r="AD238" s="166">
        <f>IF(D238 = D872,1,_xll.BDP(K238,$AD$12)*L238)</f>
        <v>1</v>
      </c>
      <c r="AE238" s="387">
        <f>AA238*AC238*T238/AD238 / AF872</f>
        <v>0</v>
      </c>
      <c r="AF238" s="73"/>
      <c r="AG238" s="69"/>
      <c r="AH238" s="61"/>
    </row>
    <row r="239" spans="1:34" x14ac:dyDescent="0.2">
      <c r="A239" s="153"/>
      <c r="B239" s="153">
        <v>7093</v>
      </c>
      <c r="C239" s="153" t="s">
        <v>1337</v>
      </c>
      <c r="D239" s="153" t="str">
        <f>_xll.BDP(C239,$D$12)</f>
        <v>EUR</v>
      </c>
      <c r="E239" s="153" t="s">
        <v>1338</v>
      </c>
      <c r="F239" s="154">
        <f>_xll.BDP(C239,$F$12)</f>
        <v>33</v>
      </c>
      <c r="G239" s="154">
        <f>_xll.BDP(C239,$G$12)</f>
        <v>33.49</v>
      </c>
      <c r="H239" s="155">
        <f t="shared" si="124"/>
        <v>0.49000000000000199</v>
      </c>
      <c r="I239" s="156">
        <f t="shared" si="125"/>
        <v>1.4848484848484909</v>
      </c>
      <c r="J239" s="157">
        <v>0</v>
      </c>
      <c r="K239" s="153" t="str">
        <f>CONCATENATE(D872,D239, " Curncy")</f>
        <v>EUREUR Curncy</v>
      </c>
      <c r="L239" s="153">
        <f>IF(D239 = D872,1,_xll.BDP(K239,$L$12))</f>
        <v>1</v>
      </c>
      <c r="M239" s="356">
        <f>IF(D239 = D872,1,_xll.BDP(K239,$M$12)*L239)</f>
        <v>1</v>
      </c>
      <c r="N239" s="158">
        <f t="shared" si="126"/>
        <v>0</v>
      </c>
      <c r="O239" s="366">
        <f>N239 / Y872</f>
        <v>0</v>
      </c>
      <c r="P239" s="160">
        <f t="shared" si="127"/>
        <v>0</v>
      </c>
      <c r="Q239" s="374">
        <f>P239 / Y872*100</f>
        <v>0</v>
      </c>
      <c r="R239" s="161">
        <f t="shared" si="128"/>
        <v>0</v>
      </c>
      <c r="S239" s="374">
        <f t="shared" si="129"/>
        <v>0</v>
      </c>
      <c r="T239" s="153">
        <f t="shared" si="130"/>
        <v>1</v>
      </c>
      <c r="U239" s="153">
        <v>0</v>
      </c>
      <c r="V239" s="153">
        <v>1</v>
      </c>
      <c r="W239" s="159">
        <f t="shared" si="131"/>
        <v>0</v>
      </c>
      <c r="X239" s="159">
        <f t="shared" si="132"/>
        <v>0</v>
      </c>
      <c r="Y239" s="162"/>
      <c r="Z239" s="163">
        <f>_xll.BDH(C239,$Z$12,$D$1,$D$1)</f>
        <v>34.4</v>
      </c>
      <c r="AA239" s="163">
        <f t="shared" si="133"/>
        <v>-1.3999999999999986</v>
      </c>
      <c r="AB239" s="164">
        <f t="shared" si="134"/>
        <v>-4.0697674418604617</v>
      </c>
      <c r="AC239" s="165">
        <v>0</v>
      </c>
      <c r="AD239" s="166">
        <f>IF(D239 = D872,1,_xll.BDP(K239,$AD$12)*L239)</f>
        <v>1</v>
      </c>
      <c r="AE239" s="387">
        <f>AA239*AC239*T239/AD239 / AF872</f>
        <v>0</v>
      </c>
      <c r="AF239" s="167"/>
      <c r="AG239" s="69"/>
      <c r="AH239" s="61"/>
    </row>
    <row r="240" spans="1:34" x14ac:dyDescent="0.2">
      <c r="B240" s="153">
        <v>19815</v>
      </c>
      <c r="C240" s="153" t="s">
        <v>654</v>
      </c>
      <c r="D240" s="153" t="str">
        <f>_xll.BDP(C240,$D$12)</f>
        <v>EUR</v>
      </c>
      <c r="E240" s="153" t="s">
        <v>682</v>
      </c>
      <c r="F240" s="154">
        <f>_xll.BDP(C240,$F$12)</f>
        <v>27.6</v>
      </c>
      <c r="G240" s="154">
        <f>_xll.BDP(C240,$G$12)</f>
        <v>28.34</v>
      </c>
      <c r="H240" s="155">
        <f t="shared" si="124"/>
        <v>0.73999999999999844</v>
      </c>
      <c r="I240" s="156">
        <f t="shared" si="125"/>
        <v>2.6811594202898492</v>
      </c>
      <c r="J240" s="157">
        <v>0</v>
      </c>
      <c r="K240" s="153" t="str">
        <f>CONCATENATE(D872,D240, " Curncy")</f>
        <v>EUREUR Curncy</v>
      </c>
      <c r="L240" s="153">
        <f>IF(D240 = D872,1,_xll.BDP(K240,$L$12))</f>
        <v>1</v>
      </c>
      <c r="M240" s="356">
        <f>IF(D240 = D872,1,_xll.BDP(K240,$M$12)*L240)</f>
        <v>1</v>
      </c>
      <c r="N240" s="158">
        <f t="shared" si="126"/>
        <v>0</v>
      </c>
      <c r="O240" s="366">
        <f>N240 / Y872</f>
        <v>0</v>
      </c>
      <c r="P240" s="160">
        <f t="shared" si="127"/>
        <v>0</v>
      </c>
      <c r="Q240" s="374">
        <f>P240 / Y872*100</f>
        <v>0</v>
      </c>
      <c r="R240" s="161">
        <f t="shared" si="128"/>
        <v>0</v>
      </c>
      <c r="S240" s="374">
        <f t="shared" si="129"/>
        <v>0</v>
      </c>
      <c r="T240" s="153">
        <f t="shared" si="130"/>
        <v>1</v>
      </c>
      <c r="U240" s="153">
        <v>0</v>
      </c>
      <c r="V240" s="153">
        <v>1</v>
      </c>
      <c r="W240" s="159">
        <f t="shared" si="131"/>
        <v>0</v>
      </c>
      <c r="X240" s="159">
        <f t="shared" si="132"/>
        <v>0</v>
      </c>
      <c r="Y240" s="70"/>
      <c r="Z240" s="163">
        <f>_xll.BDH(C240,$Z$12,$D$1,$D$1)</f>
        <v>27.54</v>
      </c>
      <c r="AA240" s="163">
        <f t="shared" si="133"/>
        <v>6.0000000000002274E-2</v>
      </c>
      <c r="AB240" s="164">
        <f t="shared" si="134"/>
        <v>0.21786492374728494</v>
      </c>
      <c r="AC240" s="165">
        <v>0</v>
      </c>
      <c r="AD240" s="166">
        <f>IF(D240 = D872,1,_xll.BDP(K240,$AD$12)*L240)</f>
        <v>1</v>
      </c>
      <c r="AE240" s="387">
        <f>AA240*AC240*T240/AD240 / AF872</f>
        <v>0</v>
      </c>
      <c r="AF240" s="73"/>
      <c r="AG240" s="69"/>
      <c r="AH240" s="61"/>
    </row>
    <row r="241" spans="1:34" x14ac:dyDescent="0.2">
      <c r="B241" s="153">
        <v>25371</v>
      </c>
      <c r="C241" s="153" t="s">
        <v>143</v>
      </c>
      <c r="D241" s="153" t="str">
        <f>_xll.BDP(C241,$D$12)</f>
        <v>EUR</v>
      </c>
      <c r="E241" s="153" t="s">
        <v>311</v>
      </c>
      <c r="F241" s="154">
        <f>_xll.BDP(C241,$F$12)</f>
        <v>9.3949999999999996</v>
      </c>
      <c r="G241" s="154">
        <f>_xll.BDP(C241,$G$12)</f>
        <v>9.26</v>
      </c>
      <c r="H241" s="155">
        <f t="shared" si="124"/>
        <v>-0.13499999999999979</v>
      </c>
      <c r="I241" s="156">
        <f t="shared" si="125"/>
        <v>-1.4369345396487472</v>
      </c>
      <c r="J241" s="157">
        <v>85592</v>
      </c>
      <c r="K241" s="153" t="str">
        <f>CONCATENATE(D872,D241, " Curncy")</f>
        <v>EUREUR Curncy</v>
      </c>
      <c r="L241" s="153">
        <f>IF(D241 = D872,1,_xll.BDP(K241,$L$12))</f>
        <v>1</v>
      </c>
      <c r="M241" s="356">
        <f>IF(D241 = D872,1,_xll.BDP(K241,$M$12)*L241)</f>
        <v>1</v>
      </c>
      <c r="N241" s="158">
        <f t="shared" si="126"/>
        <v>-11554.919999999982</v>
      </c>
      <c r="O241" s="366">
        <f>N241 / Y872</f>
        <v>-9.335081640747795E-5</v>
      </c>
      <c r="P241" s="160">
        <f t="shared" si="127"/>
        <v>792581.91999999993</v>
      </c>
      <c r="Q241" s="374">
        <f>P241 / Y872*100</f>
        <v>0.64031745180240529</v>
      </c>
      <c r="R241" s="161">
        <f t="shared" si="128"/>
        <v>0</v>
      </c>
      <c r="S241" s="374">
        <f t="shared" si="129"/>
        <v>0.64031745180240529</v>
      </c>
      <c r="T241" s="153">
        <f t="shared" si="130"/>
        <v>1</v>
      </c>
      <c r="U241" s="153">
        <v>0</v>
      </c>
      <c r="V241" s="153">
        <v>1</v>
      </c>
      <c r="W241" s="159">
        <f t="shared" si="131"/>
        <v>0</v>
      </c>
      <c r="X241" s="159">
        <f t="shared" si="132"/>
        <v>0</v>
      </c>
      <c r="Y241" s="70"/>
      <c r="Z241" s="163">
        <f>_xll.BDH(C241,$Z$12,$D$1,$D$1)</f>
        <v>9.06</v>
      </c>
      <c r="AA241" s="163">
        <f t="shared" si="133"/>
        <v>0.33499999999999908</v>
      </c>
      <c r="AB241" s="164">
        <f t="shared" si="134"/>
        <v>3.6975717439293496</v>
      </c>
      <c r="AC241" s="165">
        <v>85592</v>
      </c>
      <c r="AD241" s="166">
        <f>IF(D241 = D872,1,_xll.BDP(K241,$AD$12)*L241)</f>
        <v>1</v>
      </c>
      <c r="AE241" s="387">
        <f>AA241*AC241*T241/AD241 / AF872</f>
        <v>2.3291319782209902E-4</v>
      </c>
      <c r="AF241" s="73"/>
      <c r="AG241" s="69"/>
      <c r="AH241" s="61"/>
    </row>
    <row r="242" spans="1:34" x14ac:dyDescent="0.2">
      <c r="B242" s="153">
        <v>3020</v>
      </c>
      <c r="C242" s="153" t="s">
        <v>647</v>
      </c>
      <c r="D242" s="153" t="str">
        <f>_xll.BDP(C242,$D$12)</f>
        <v>EUR</v>
      </c>
      <c r="E242" s="153" t="s">
        <v>676</v>
      </c>
      <c r="F242" s="154">
        <f>_xll.BDP(C242,$F$12)</f>
        <v>1.252</v>
      </c>
      <c r="G242" s="154">
        <f>_xll.BDP(C242,$G$12)</f>
        <v>1.204</v>
      </c>
      <c r="H242" s="155">
        <f t="shared" si="124"/>
        <v>-4.8000000000000043E-2</v>
      </c>
      <c r="I242" s="156">
        <f t="shared" si="125"/>
        <v>-3.8338658146964888</v>
      </c>
      <c r="J242" s="157">
        <v>0</v>
      </c>
      <c r="K242" s="153" t="str">
        <f>CONCATENATE(D872,D242, " Curncy")</f>
        <v>EUREUR Curncy</v>
      </c>
      <c r="L242" s="153">
        <f>IF(D242 = D872,1,_xll.BDP(K242,$L$12))</f>
        <v>1</v>
      </c>
      <c r="M242" s="356">
        <f>IF(D242 = D872,1,_xll.BDP(K242,$M$12)*L242)</f>
        <v>1</v>
      </c>
      <c r="N242" s="158">
        <f t="shared" si="126"/>
        <v>0</v>
      </c>
      <c r="O242" s="366">
        <f>N242 / Y872</f>
        <v>0</v>
      </c>
      <c r="P242" s="160">
        <f t="shared" si="127"/>
        <v>0</v>
      </c>
      <c r="Q242" s="374">
        <f>P242 / Y872*100</f>
        <v>0</v>
      </c>
      <c r="R242" s="161">
        <f t="shared" si="128"/>
        <v>0</v>
      </c>
      <c r="S242" s="374">
        <f t="shared" si="129"/>
        <v>0</v>
      </c>
      <c r="T242" s="153">
        <f t="shared" si="130"/>
        <v>1</v>
      </c>
      <c r="U242" s="153">
        <v>0</v>
      </c>
      <c r="V242" s="153">
        <v>1</v>
      </c>
      <c r="W242" s="159">
        <f t="shared" si="131"/>
        <v>0</v>
      </c>
      <c r="X242" s="159">
        <f t="shared" si="132"/>
        <v>0</v>
      </c>
      <c r="Y242" s="70"/>
      <c r="Z242" s="163">
        <f>_xll.BDH(C242,$Z$12,$D$1,$D$1)</f>
        <v>1.244</v>
      </c>
      <c r="AA242" s="163">
        <f t="shared" si="133"/>
        <v>8.0000000000000071E-3</v>
      </c>
      <c r="AB242" s="164">
        <f t="shared" si="134"/>
        <v>0.6430868167202578</v>
      </c>
      <c r="AC242" s="165">
        <v>0</v>
      </c>
      <c r="AD242" s="166">
        <f>IF(D242 = D872,1,_xll.BDP(K242,$AD$12)*L242)</f>
        <v>1</v>
      </c>
      <c r="AE242" s="387">
        <f>AA242*AC242*T242/AD242 / AF872</f>
        <v>0</v>
      </c>
      <c r="AF242" s="73"/>
      <c r="AG242" s="69"/>
      <c r="AH242" s="61"/>
    </row>
    <row r="243" spans="1:34" x14ac:dyDescent="0.2">
      <c r="B243" s="153">
        <v>22689</v>
      </c>
      <c r="C243" s="153" t="s">
        <v>648</v>
      </c>
      <c r="D243" s="153" t="str">
        <f>_xll.BDP(C243,$D$12)</f>
        <v>EUR</v>
      </c>
      <c r="E243" s="153" t="s">
        <v>677</v>
      </c>
      <c r="F243" s="154">
        <f>_xll.BDP(C243,$F$12)</f>
        <v>6.53</v>
      </c>
      <c r="G243" s="154">
        <f>_xll.BDP(C243,$G$12)</f>
        <v>6.585</v>
      </c>
      <c r="H243" s="155">
        <f t="shared" si="124"/>
        <v>5.4999999999999716E-2</v>
      </c>
      <c r="I243" s="156">
        <f t="shared" si="125"/>
        <v>0.84226646248085313</v>
      </c>
      <c r="J243" s="157">
        <v>0</v>
      </c>
      <c r="K243" s="153" t="str">
        <f>CONCATENATE(D872,D243, " Curncy")</f>
        <v>EUREUR Curncy</v>
      </c>
      <c r="L243" s="153">
        <f>IF(D243 = D872,1,_xll.BDP(K243,$L$12))</f>
        <v>1</v>
      </c>
      <c r="M243" s="356">
        <f>IF(D243 = D872,1,_xll.BDP(K243,$M$12)*L243)</f>
        <v>1</v>
      </c>
      <c r="N243" s="158">
        <f t="shared" si="126"/>
        <v>0</v>
      </c>
      <c r="O243" s="366">
        <f>N243 / Y872</f>
        <v>0</v>
      </c>
      <c r="P243" s="160">
        <f t="shared" si="127"/>
        <v>0</v>
      </c>
      <c r="Q243" s="374">
        <f>P243 / Y872*100</f>
        <v>0</v>
      </c>
      <c r="R243" s="161">
        <f t="shared" si="128"/>
        <v>0</v>
      </c>
      <c r="S243" s="374">
        <f t="shared" si="129"/>
        <v>0</v>
      </c>
      <c r="T243" s="153">
        <f t="shared" si="130"/>
        <v>1</v>
      </c>
      <c r="U243" s="153">
        <v>0</v>
      </c>
      <c r="V243" s="153">
        <v>1</v>
      </c>
      <c r="W243" s="159">
        <f t="shared" si="131"/>
        <v>0</v>
      </c>
      <c r="X243" s="159">
        <f t="shared" si="132"/>
        <v>0</v>
      </c>
      <c r="Y243" s="70"/>
      <c r="Z243" s="163">
        <f>_xll.BDH(C243,$Z$12,$D$1,$D$1)</f>
        <v>6.61</v>
      </c>
      <c r="AA243" s="163">
        <f t="shared" si="133"/>
        <v>-8.0000000000000071E-2</v>
      </c>
      <c r="AB243" s="164">
        <f t="shared" si="134"/>
        <v>-1.2102874432677773</v>
      </c>
      <c r="AC243" s="165">
        <v>0</v>
      </c>
      <c r="AD243" s="166">
        <f>IF(D243 = D872,1,_xll.BDP(K243,$AD$12)*L243)</f>
        <v>1</v>
      </c>
      <c r="AE243" s="387">
        <f>AA243*AC243*T243/AD243 / AF872</f>
        <v>0</v>
      </c>
      <c r="AF243" s="73"/>
      <c r="AG243" s="69"/>
      <c r="AH243" s="61"/>
    </row>
    <row r="244" spans="1:34" x14ac:dyDescent="0.2">
      <c r="B244" s="153">
        <v>19435</v>
      </c>
      <c r="C244" s="153" t="s">
        <v>649</v>
      </c>
      <c r="D244" s="153" t="str">
        <f>_xll.BDP(C244,$D$12)</f>
        <v>EUR</v>
      </c>
      <c r="E244" s="153" t="s">
        <v>678</v>
      </c>
      <c r="F244" s="154">
        <f>_xll.BDP(C244,$F$12)</f>
        <v>9.4719999999999995</v>
      </c>
      <c r="G244" s="154">
        <f>_xll.BDP(C244,$G$12)</f>
        <v>9.4700000000000006</v>
      </c>
      <c r="H244" s="155">
        <f t="shared" si="124"/>
        <v>-1.9999999999988916E-3</v>
      </c>
      <c r="I244" s="156">
        <f t="shared" si="125"/>
        <v>-2.1114864864853165E-2</v>
      </c>
      <c r="J244" s="157">
        <v>338956</v>
      </c>
      <c r="K244" s="153" t="str">
        <f>CONCATENATE(D872,D244, " Curncy")</f>
        <v>EUREUR Curncy</v>
      </c>
      <c r="L244" s="153">
        <f>IF(D244 = D872,1,_xll.BDP(K244,$L$12))</f>
        <v>1</v>
      </c>
      <c r="M244" s="356">
        <f>IF(D244 = D872,1,_xll.BDP(K244,$M$12)*L244)</f>
        <v>1</v>
      </c>
      <c r="N244" s="158">
        <f t="shared" si="126"/>
        <v>-677.9119999996243</v>
      </c>
      <c r="O244" s="366">
        <f>N244 / Y872</f>
        <v>-5.4767699518812096E-6</v>
      </c>
      <c r="P244" s="160">
        <f t="shared" si="127"/>
        <v>3209913.3200000003</v>
      </c>
      <c r="Q244" s="374">
        <f>P244 / Y872*100</f>
        <v>2.5932505722171899</v>
      </c>
      <c r="R244" s="161">
        <f t="shared" si="128"/>
        <v>0</v>
      </c>
      <c r="S244" s="374">
        <f t="shared" si="129"/>
        <v>2.5932505722171899</v>
      </c>
      <c r="T244" s="153">
        <f t="shared" si="130"/>
        <v>1</v>
      </c>
      <c r="U244" s="153">
        <v>0</v>
      </c>
      <c r="V244" s="153">
        <v>1</v>
      </c>
      <c r="W244" s="159">
        <f t="shared" si="131"/>
        <v>0</v>
      </c>
      <c r="X244" s="159">
        <f t="shared" si="132"/>
        <v>0</v>
      </c>
      <c r="Y244" s="70"/>
      <c r="Z244" s="163">
        <f>_xll.BDH(C244,$Z$12,$D$1,$D$1)</f>
        <v>9.06</v>
      </c>
      <c r="AA244" s="163">
        <f t="shared" si="133"/>
        <v>0.41199999999999903</v>
      </c>
      <c r="AB244" s="164">
        <f t="shared" si="134"/>
        <v>4.5474613686534102</v>
      </c>
      <c r="AC244" s="165">
        <v>338956</v>
      </c>
      <c r="AD244" s="166">
        <f>IF(D244 = D872,1,_xll.BDP(K244,$AD$12)*L244)</f>
        <v>1</v>
      </c>
      <c r="AE244" s="387">
        <f>AA244*AC244*T244/AD244 / AF872</f>
        <v>1.1343750309683995E-3</v>
      </c>
      <c r="AF244" s="73"/>
      <c r="AG244" s="69"/>
      <c r="AH244" s="61"/>
    </row>
    <row r="245" spans="1:34" x14ac:dyDescent="0.2">
      <c r="B245" s="153">
        <v>76</v>
      </c>
      <c r="C245" s="153" t="s">
        <v>650</v>
      </c>
      <c r="D245" s="153" t="str">
        <f>_xll.BDP(C245,$D$12)</f>
        <v>EUR</v>
      </c>
      <c r="E245" s="153" t="s">
        <v>1194</v>
      </c>
      <c r="F245" s="154">
        <f>_xll.BDP(C245,$F$12)</f>
        <v>4.8</v>
      </c>
      <c r="G245" s="154">
        <f>_xll.BDP(C245,$G$12)</f>
        <v>4.7850000000000001</v>
      </c>
      <c r="H245" s="155">
        <f t="shared" si="124"/>
        <v>-1.499999999999968E-2</v>
      </c>
      <c r="I245" s="156">
        <f t="shared" si="125"/>
        <v>-0.31249999999999334</v>
      </c>
      <c r="J245" s="157">
        <v>0</v>
      </c>
      <c r="K245" s="153" t="str">
        <f>CONCATENATE(D872,D245, " Curncy")</f>
        <v>EUREUR Curncy</v>
      </c>
      <c r="L245" s="153">
        <f>IF(D245 = D872,1,_xll.BDP(K245,$L$12))</f>
        <v>1</v>
      </c>
      <c r="M245" s="356">
        <f>IF(D245 = D872,1,_xll.BDP(K245,$M$12)*L245)</f>
        <v>1</v>
      </c>
      <c r="N245" s="158">
        <f t="shared" si="126"/>
        <v>0</v>
      </c>
      <c r="O245" s="366">
        <f>N245 / Y872</f>
        <v>0</v>
      </c>
      <c r="P245" s="160">
        <f t="shared" si="127"/>
        <v>0</v>
      </c>
      <c r="Q245" s="374">
        <f>P245 / Y872*100</f>
        <v>0</v>
      </c>
      <c r="R245" s="161">
        <f t="shared" si="128"/>
        <v>0</v>
      </c>
      <c r="S245" s="374">
        <f t="shared" si="129"/>
        <v>0</v>
      </c>
      <c r="T245" s="153">
        <f t="shared" si="130"/>
        <v>1</v>
      </c>
      <c r="U245" s="153">
        <v>0</v>
      </c>
      <c r="V245" s="153">
        <v>1</v>
      </c>
      <c r="W245" s="159">
        <f t="shared" si="131"/>
        <v>0</v>
      </c>
      <c r="X245" s="159">
        <f t="shared" si="132"/>
        <v>0</v>
      </c>
      <c r="Y245" s="70"/>
      <c r="Z245" s="163">
        <f>_xll.BDH(C245,$Z$12,$D$1,$D$1)</f>
        <v>4.7699999999999996</v>
      </c>
      <c r="AA245" s="163">
        <f t="shared" si="133"/>
        <v>3.0000000000000249E-2</v>
      </c>
      <c r="AB245" s="164">
        <f t="shared" si="134"/>
        <v>0.62893081761006808</v>
      </c>
      <c r="AC245" s="165">
        <v>0</v>
      </c>
      <c r="AD245" s="166">
        <f>IF(D245 = D872,1,_xll.BDP(K245,$AD$12)*L245)</f>
        <v>1</v>
      </c>
      <c r="AE245" s="387">
        <f>AA245*AC245*T245/AD245 / AF872</f>
        <v>0</v>
      </c>
      <c r="AF245" s="73"/>
      <c r="AG245" s="69"/>
      <c r="AH245" s="61"/>
    </row>
    <row r="246" spans="1:34" x14ac:dyDescent="0.2">
      <c r="B246" s="153">
        <v>4034</v>
      </c>
      <c r="C246" s="153" t="s">
        <v>651</v>
      </c>
      <c r="D246" s="153" t="str">
        <f>_xll.BDP(C246,$D$12)</f>
        <v>EUR</v>
      </c>
      <c r="E246" s="153" t="s">
        <v>679</v>
      </c>
      <c r="F246" s="154">
        <f>_xll.BDP(C246,$F$12)</f>
        <v>8.4179999999999993</v>
      </c>
      <c r="G246" s="154">
        <f>_xll.BDP(C246,$G$12)</f>
        <v>8.4770000000000003</v>
      </c>
      <c r="H246" s="155">
        <f t="shared" si="124"/>
        <v>5.9000000000001052E-2</v>
      </c>
      <c r="I246" s="156">
        <f t="shared" si="125"/>
        <v>0.70087906866240268</v>
      </c>
      <c r="J246" s="157">
        <v>0</v>
      </c>
      <c r="K246" s="153" t="str">
        <f>CONCATENATE(D872,D246, " Curncy")</f>
        <v>EUREUR Curncy</v>
      </c>
      <c r="L246" s="153">
        <f>IF(D246 = D872,1,_xll.BDP(K246,$L$12))</f>
        <v>1</v>
      </c>
      <c r="M246" s="356">
        <f>IF(D246 = D872,1,_xll.BDP(K246,$M$12)*L246)</f>
        <v>1</v>
      </c>
      <c r="N246" s="158">
        <f t="shared" si="126"/>
        <v>0</v>
      </c>
      <c r="O246" s="366">
        <f>N246 / Y872</f>
        <v>0</v>
      </c>
      <c r="P246" s="160">
        <f t="shared" si="127"/>
        <v>0</v>
      </c>
      <c r="Q246" s="374">
        <f>P246 / Y872*100</f>
        <v>0</v>
      </c>
      <c r="R246" s="161">
        <f t="shared" si="128"/>
        <v>0</v>
      </c>
      <c r="S246" s="374">
        <f t="shared" si="129"/>
        <v>0</v>
      </c>
      <c r="T246" s="153">
        <f t="shared" si="130"/>
        <v>1</v>
      </c>
      <c r="U246" s="153">
        <v>0</v>
      </c>
      <c r="V246" s="153">
        <v>1</v>
      </c>
      <c r="W246" s="159">
        <f t="shared" si="131"/>
        <v>0</v>
      </c>
      <c r="X246" s="159">
        <f t="shared" si="132"/>
        <v>0</v>
      </c>
      <c r="Y246" s="70"/>
      <c r="Z246" s="163">
        <f>_xll.BDH(C246,$Z$12,$D$1,$D$1)</f>
        <v>8.08</v>
      </c>
      <c r="AA246" s="163">
        <f t="shared" si="133"/>
        <v>0.33799999999999919</v>
      </c>
      <c r="AB246" s="164">
        <f t="shared" si="134"/>
        <v>4.1831683168316731</v>
      </c>
      <c r="AC246" s="165">
        <v>0</v>
      </c>
      <c r="AD246" s="166">
        <f>IF(D246 = D872,1,_xll.BDP(K246,$AD$12)*L246)</f>
        <v>1</v>
      </c>
      <c r="AE246" s="387">
        <f>AA246*AC246*T246/AD246 / AF872</f>
        <v>0</v>
      </c>
      <c r="AF246" s="73"/>
      <c r="AG246" s="69"/>
      <c r="AH246" s="61"/>
    </row>
    <row r="247" spans="1:34" x14ac:dyDescent="0.2">
      <c r="B247" s="153">
        <v>96</v>
      </c>
      <c r="C247" s="153" t="s">
        <v>652</v>
      </c>
      <c r="D247" s="153" t="str">
        <f>_xll.BDP(C247,$D$12)</f>
        <v>EUR</v>
      </c>
      <c r="E247" s="153" t="s">
        <v>680</v>
      </c>
      <c r="F247" s="154">
        <f>_xll.BDP(C247,$F$12)</f>
        <v>8.6199999999999992</v>
      </c>
      <c r="G247" s="154">
        <f>_xll.BDP(C247,$G$12)</f>
        <v>8.6349999999999998</v>
      </c>
      <c r="H247" s="155">
        <f t="shared" si="124"/>
        <v>1.5000000000000568E-2</v>
      </c>
      <c r="I247" s="156">
        <f t="shared" si="125"/>
        <v>0.17401392111369571</v>
      </c>
      <c r="J247" s="157">
        <v>0</v>
      </c>
      <c r="K247" s="153" t="str">
        <f>CONCATENATE(D872,D247, " Curncy")</f>
        <v>EUREUR Curncy</v>
      </c>
      <c r="L247" s="153">
        <f>IF(D247 = D872,1,_xll.BDP(K247,$L$12))</f>
        <v>1</v>
      </c>
      <c r="M247" s="356">
        <f>IF(D247 = D872,1,_xll.BDP(K247,$M$12)*L247)</f>
        <v>1</v>
      </c>
      <c r="N247" s="158">
        <f t="shared" si="126"/>
        <v>0</v>
      </c>
      <c r="O247" s="366">
        <f>N247 / Y872</f>
        <v>0</v>
      </c>
      <c r="P247" s="160">
        <f t="shared" si="127"/>
        <v>0</v>
      </c>
      <c r="Q247" s="374">
        <f>P247 / Y872*100</f>
        <v>0</v>
      </c>
      <c r="R247" s="161">
        <f t="shared" si="128"/>
        <v>0</v>
      </c>
      <c r="S247" s="374">
        <f t="shared" si="129"/>
        <v>0</v>
      </c>
      <c r="T247" s="153">
        <f t="shared" si="130"/>
        <v>1</v>
      </c>
      <c r="U247" s="153">
        <v>0</v>
      </c>
      <c r="V247" s="153">
        <v>1</v>
      </c>
      <c r="W247" s="159">
        <f t="shared" si="131"/>
        <v>0</v>
      </c>
      <c r="X247" s="159">
        <f t="shared" si="132"/>
        <v>0</v>
      </c>
      <c r="Y247" s="70"/>
      <c r="Z247" s="163">
        <f>_xll.BDH(C247,$Z$12,$D$1,$D$1)</f>
        <v>8.33</v>
      </c>
      <c r="AA247" s="163">
        <f t="shared" si="133"/>
        <v>0.28999999999999915</v>
      </c>
      <c r="AB247" s="164">
        <f t="shared" si="134"/>
        <v>3.4813925570227986</v>
      </c>
      <c r="AC247" s="165">
        <v>0</v>
      </c>
      <c r="AD247" s="166">
        <f>IF(D247 = D872,1,_xll.BDP(K247,$AD$12)*L247)</f>
        <v>1</v>
      </c>
      <c r="AE247" s="387">
        <f>AA247*AC247*T247/AD247 / AF872</f>
        <v>0</v>
      </c>
      <c r="AF247" s="73"/>
      <c r="AG247" s="69"/>
      <c r="AH247" s="61"/>
    </row>
    <row r="248" spans="1:34" x14ac:dyDescent="0.2">
      <c r="B248" s="153">
        <v>20770</v>
      </c>
      <c r="C248" s="153" t="s">
        <v>142</v>
      </c>
      <c r="D248" s="153" t="str">
        <f>_xll.BDP(C248,$D$12)</f>
        <v>EUR</v>
      </c>
      <c r="E248" s="153" t="s">
        <v>310</v>
      </c>
      <c r="F248" s="154">
        <f>_xll.BDP(C248,$F$12)</f>
        <v>13.093999999999999</v>
      </c>
      <c r="G248" s="154">
        <f>_xll.BDP(C248,$G$12)</f>
        <v>13.034000000000001</v>
      </c>
      <c r="H248" s="155">
        <f t="shared" si="124"/>
        <v>-5.9999999999998721E-2</v>
      </c>
      <c r="I248" s="156">
        <f t="shared" si="125"/>
        <v>-0.4582251412860755</v>
      </c>
      <c r="J248" s="157">
        <v>-88098</v>
      </c>
      <c r="K248" s="153" t="str">
        <f>CONCATENATE(D872,D248, " Curncy")</f>
        <v>EUREUR Curncy</v>
      </c>
      <c r="L248" s="153">
        <f>IF(D248 = D872,1,_xll.BDP(K248,$L$12))</f>
        <v>1</v>
      </c>
      <c r="M248" s="356">
        <f>IF(D248 = D872,1,_xll.BDP(K248,$M$12)*L248)</f>
        <v>1</v>
      </c>
      <c r="N248" s="158">
        <f t="shared" si="126"/>
        <v>5285.8799999998873</v>
      </c>
      <c r="O248" s="366">
        <f>N248 / Y872</f>
        <v>4.2703992189643014E-5</v>
      </c>
      <c r="P248" s="160">
        <f t="shared" si="127"/>
        <v>-1148269.3320000002</v>
      </c>
      <c r="Q248" s="374">
        <f>P248 / Y872*100</f>
        <v>-0.92767305699969826</v>
      </c>
      <c r="R248" s="161">
        <f t="shared" si="128"/>
        <v>-0.92767305699969826</v>
      </c>
      <c r="S248" s="374">
        <f t="shared" si="129"/>
        <v>0</v>
      </c>
      <c r="T248" s="153">
        <f t="shared" si="130"/>
        <v>1</v>
      </c>
      <c r="U248" s="153">
        <v>0</v>
      </c>
      <c r="V248" s="153">
        <v>1</v>
      </c>
      <c r="W248" s="159">
        <f t="shared" si="131"/>
        <v>4.2703992189643014E-5</v>
      </c>
      <c r="X248" s="159">
        <f t="shared" si="132"/>
        <v>0</v>
      </c>
      <c r="Y248" s="70"/>
      <c r="Z248" s="163">
        <f>_xll.BDH(C248,$Z$12,$D$1,$D$1)</f>
        <v>12.848000000000001</v>
      </c>
      <c r="AA248" s="163">
        <f t="shared" si="133"/>
        <v>0.24599999999999866</v>
      </c>
      <c r="AB248" s="164">
        <f t="shared" si="134"/>
        <v>1.9146948941469386</v>
      </c>
      <c r="AC248" s="165">
        <v>-88098</v>
      </c>
      <c r="AD248" s="166">
        <f>IF(D248 = D872,1,_xll.BDP(K248,$AD$12)*L248)</f>
        <v>1</v>
      </c>
      <c r="AE248" s="387">
        <f>AA248*AC248*T248/AD248 / AF872</f>
        <v>-1.7604239682833666E-4</v>
      </c>
      <c r="AF248" s="73"/>
      <c r="AG248" s="69"/>
      <c r="AH248" s="61"/>
    </row>
    <row r="249" spans="1:34" x14ac:dyDescent="0.2">
      <c r="B249" s="153">
        <v>2090</v>
      </c>
      <c r="C249" s="153" t="s">
        <v>655</v>
      </c>
      <c r="D249" s="153" t="str">
        <f>_xll.BDP(C249,$D$12)</f>
        <v>EUR</v>
      </c>
      <c r="E249" s="153" t="s">
        <v>683</v>
      </c>
      <c r="F249" s="154">
        <f>_xll.BDP(C249,$F$12)</f>
        <v>1.9159999999999999</v>
      </c>
      <c r="G249" s="154">
        <f>_xll.BDP(C249,$G$12)</f>
        <v>1.9206000000000001</v>
      </c>
      <c r="H249" s="155">
        <f t="shared" si="124"/>
        <v>4.6000000000001595E-3</v>
      </c>
      <c r="I249" s="156">
        <f t="shared" si="125"/>
        <v>0.24008350730689768</v>
      </c>
      <c r="J249" s="157">
        <v>0</v>
      </c>
      <c r="K249" s="153" t="str">
        <f>CONCATENATE(D872,D249, " Curncy")</f>
        <v>EUREUR Curncy</v>
      </c>
      <c r="L249" s="153">
        <f>IF(D249 = D872,1,_xll.BDP(K249,$L$12))</f>
        <v>1</v>
      </c>
      <c r="M249" s="356">
        <f>IF(D249 = D872,1,_xll.BDP(K249,$M$12)*L249)</f>
        <v>1</v>
      </c>
      <c r="N249" s="158">
        <f t="shared" si="126"/>
        <v>0</v>
      </c>
      <c r="O249" s="366">
        <f>N249 / Y872</f>
        <v>0</v>
      </c>
      <c r="P249" s="160">
        <f t="shared" si="127"/>
        <v>0</v>
      </c>
      <c r="Q249" s="374">
        <f>P249 / Y872*100</f>
        <v>0</v>
      </c>
      <c r="R249" s="161">
        <f t="shared" si="128"/>
        <v>0</v>
      </c>
      <c r="S249" s="374">
        <f t="shared" si="129"/>
        <v>0</v>
      </c>
      <c r="T249" s="153">
        <f t="shared" si="130"/>
        <v>1</v>
      </c>
      <c r="U249" s="153">
        <v>0</v>
      </c>
      <c r="V249" s="153">
        <v>1</v>
      </c>
      <c r="W249" s="159">
        <f t="shared" si="131"/>
        <v>0</v>
      </c>
      <c r="X249" s="159">
        <f t="shared" si="132"/>
        <v>0</v>
      </c>
      <c r="Y249" s="70"/>
      <c r="Z249" s="163">
        <f>_xll.BDH(C249,$Z$12,$D$1,$D$1)</f>
        <v>1.8633999999999999</v>
      </c>
      <c r="AA249" s="163">
        <f t="shared" si="133"/>
        <v>5.259999999999998E-2</v>
      </c>
      <c r="AB249" s="164">
        <f t="shared" si="134"/>
        <v>2.8227970376730696</v>
      </c>
      <c r="AC249" s="165">
        <v>0</v>
      </c>
      <c r="AD249" s="166">
        <f>IF(D249 = D872,1,_xll.BDP(K249,$AD$12)*L249)</f>
        <v>1</v>
      </c>
      <c r="AE249" s="387">
        <f>AA249*AC249*T249/AD249 / AF872</f>
        <v>0</v>
      </c>
      <c r="AF249" s="73"/>
      <c r="AG249" s="69"/>
      <c r="AH249" s="61"/>
    </row>
    <row r="250" spans="1:34" x14ac:dyDescent="0.2">
      <c r="B250" s="153">
        <v>3081</v>
      </c>
      <c r="C250" s="153" t="s">
        <v>656</v>
      </c>
      <c r="D250" s="153" t="str">
        <f>_xll.BDP(C250,$D$12)</f>
        <v>EUR</v>
      </c>
      <c r="E250" s="153" t="s">
        <v>684</v>
      </c>
      <c r="F250" s="154">
        <f>_xll.BDP(C250,$F$12)</f>
        <v>2.008</v>
      </c>
      <c r="G250" s="154">
        <f>_xll.BDP(C250,$G$12)</f>
        <v>1.9930000000000001</v>
      </c>
      <c r="H250" s="155">
        <f t="shared" si="124"/>
        <v>-1.4999999999999902E-2</v>
      </c>
      <c r="I250" s="156">
        <f t="shared" si="125"/>
        <v>-0.74701195219123018</v>
      </c>
      <c r="J250" s="157">
        <v>0</v>
      </c>
      <c r="K250" s="153" t="str">
        <f>CONCATENATE(D872,D250, " Curncy")</f>
        <v>EUREUR Curncy</v>
      </c>
      <c r="L250" s="153">
        <f>IF(D250 = D872,1,_xll.BDP(K250,$L$12))</f>
        <v>1</v>
      </c>
      <c r="M250" s="356">
        <f>IF(D250 = D872,1,_xll.BDP(K250,$M$12)*L250)</f>
        <v>1</v>
      </c>
      <c r="N250" s="158">
        <f t="shared" si="126"/>
        <v>0</v>
      </c>
      <c r="O250" s="366">
        <f>N250 / Y872</f>
        <v>0</v>
      </c>
      <c r="P250" s="160">
        <f t="shared" si="127"/>
        <v>0</v>
      </c>
      <c r="Q250" s="374">
        <f>P250 / Y872*100</f>
        <v>0</v>
      </c>
      <c r="R250" s="161">
        <f t="shared" si="128"/>
        <v>0</v>
      </c>
      <c r="S250" s="374">
        <f t="shared" si="129"/>
        <v>0</v>
      </c>
      <c r="T250" s="153">
        <f t="shared" si="130"/>
        <v>1</v>
      </c>
      <c r="U250" s="153">
        <v>0</v>
      </c>
      <c r="V250" s="153">
        <v>1</v>
      </c>
      <c r="W250" s="159">
        <f t="shared" si="131"/>
        <v>0</v>
      </c>
      <c r="X250" s="159">
        <f t="shared" si="132"/>
        <v>0</v>
      </c>
      <c r="Y250" s="70"/>
      <c r="Z250" s="163">
        <f>_xll.BDH(C250,$Z$12,$D$1,$D$1)</f>
        <v>1.968</v>
      </c>
      <c r="AA250" s="163">
        <f t="shared" si="133"/>
        <v>4.0000000000000036E-2</v>
      </c>
      <c r="AB250" s="164">
        <f t="shared" si="134"/>
        <v>2.0325203252032535</v>
      </c>
      <c r="AC250" s="165">
        <v>0</v>
      </c>
      <c r="AD250" s="166">
        <f>IF(D250 = D872,1,_xll.BDP(K250,$AD$12)*L250)</f>
        <v>1</v>
      </c>
      <c r="AE250" s="387">
        <f>AA250*AC250*T250/AD250 / AF872</f>
        <v>0</v>
      </c>
      <c r="AF250" s="73"/>
      <c r="AG250" s="69"/>
      <c r="AH250" s="61"/>
    </row>
    <row r="251" spans="1:34" x14ac:dyDescent="0.2">
      <c r="B251" s="153">
        <v>4315</v>
      </c>
      <c r="C251" s="153" t="s">
        <v>657</v>
      </c>
      <c r="D251" s="153" t="str">
        <f>_xll.BDP(C251,$D$12)</f>
        <v>EUR</v>
      </c>
      <c r="E251" s="153" t="s">
        <v>685</v>
      </c>
      <c r="F251" s="154">
        <f>_xll.BDP(C251,$F$12)</f>
        <v>2.169</v>
      </c>
      <c r="G251" s="154">
        <f>_xll.BDP(C251,$G$12)</f>
        <v>2.1680000000000001</v>
      </c>
      <c r="H251" s="155">
        <f t="shared" si="124"/>
        <v>-9.9999999999988987E-4</v>
      </c>
      <c r="I251" s="156">
        <f t="shared" si="125"/>
        <v>-4.6104195481783759E-2</v>
      </c>
      <c r="J251" s="157">
        <v>0</v>
      </c>
      <c r="K251" s="153" t="str">
        <f>CONCATENATE(D872,D251, " Curncy")</f>
        <v>EUREUR Curncy</v>
      </c>
      <c r="L251" s="153">
        <f>IF(D251 = D872,1,_xll.BDP(K251,$L$12))</f>
        <v>1</v>
      </c>
      <c r="M251" s="356">
        <f>IF(D251 = D872,1,_xll.BDP(K251,$M$12)*L251)</f>
        <v>1</v>
      </c>
      <c r="N251" s="158">
        <f t="shared" si="126"/>
        <v>0</v>
      </c>
      <c r="O251" s="366">
        <f>N251 / Y872</f>
        <v>0</v>
      </c>
      <c r="P251" s="160">
        <f t="shared" si="127"/>
        <v>0</v>
      </c>
      <c r="Q251" s="374">
        <f>P251 / Y872*100</f>
        <v>0</v>
      </c>
      <c r="R251" s="161">
        <f t="shared" si="128"/>
        <v>0</v>
      </c>
      <c r="S251" s="374">
        <f t="shared" si="129"/>
        <v>0</v>
      </c>
      <c r="T251" s="153">
        <f t="shared" si="130"/>
        <v>1</v>
      </c>
      <c r="U251" s="153">
        <v>0</v>
      </c>
      <c r="V251" s="153">
        <v>1</v>
      </c>
      <c r="W251" s="159">
        <f t="shared" si="131"/>
        <v>0</v>
      </c>
      <c r="X251" s="159">
        <f t="shared" si="132"/>
        <v>0</v>
      </c>
      <c r="Y251" s="70"/>
      <c r="Z251" s="163">
        <f>_xll.BDH(C251,$Z$12,$D$1,$D$1)</f>
        <v>2</v>
      </c>
      <c r="AA251" s="163">
        <f t="shared" si="133"/>
        <v>0.16900000000000004</v>
      </c>
      <c r="AB251" s="164">
        <f t="shared" si="134"/>
        <v>8.4500000000000028</v>
      </c>
      <c r="AC251" s="165">
        <v>0</v>
      </c>
      <c r="AD251" s="166">
        <f>IF(D251 = D872,1,_xll.BDP(K251,$AD$12)*L251)</f>
        <v>1</v>
      </c>
      <c r="AE251" s="387">
        <f>AA251*AC251*T251/AD251 / AF872</f>
        <v>0</v>
      </c>
      <c r="AF251" s="73"/>
      <c r="AG251" s="69"/>
      <c r="AH251" s="61"/>
    </row>
    <row r="252" spans="1:34" x14ac:dyDescent="0.2">
      <c r="A252" s="153"/>
      <c r="B252" s="153">
        <v>6885</v>
      </c>
      <c r="C252" s="153" t="s">
        <v>1306</v>
      </c>
      <c r="D252" s="153" t="str">
        <f>_xll.BDP(C252,$D$12)</f>
        <v>EUR</v>
      </c>
      <c r="E252" s="153" t="s">
        <v>1307</v>
      </c>
      <c r="F252" s="154">
        <f>_xll.BDP(C252,$F$12)</f>
        <v>0.59499999999999997</v>
      </c>
      <c r="G252" s="154">
        <f>_xll.BDP(C252,$G$12)</f>
        <v>0.59150000000000003</v>
      </c>
      <c r="H252" s="155">
        <f t="shared" si="124"/>
        <v>-3.4999999999999476E-3</v>
      </c>
      <c r="I252" s="156">
        <f t="shared" si="125"/>
        <v>-0.58823529411763831</v>
      </c>
      <c r="J252" s="157">
        <v>2332792</v>
      </c>
      <c r="K252" s="153" t="str">
        <f>CONCATENATE(D872,D252, " Curncy")</f>
        <v>EUREUR Curncy</v>
      </c>
      <c r="L252" s="153">
        <f>IF(D252 = D872,1,_xll.BDP(K252,$L$12))</f>
        <v>1</v>
      </c>
      <c r="M252" s="356">
        <f>IF(D252 = D872,1,_xll.BDP(K252,$M$12)*L252)</f>
        <v>1</v>
      </c>
      <c r="N252" s="158">
        <f t="shared" si="126"/>
        <v>-8164.7719999998781</v>
      </c>
      <c r="O252" s="366">
        <f>N252 / Y872</f>
        <v>-6.5962216266396165E-5</v>
      </c>
      <c r="P252" s="160">
        <f t="shared" si="127"/>
        <v>1379846.4680000001</v>
      </c>
      <c r="Q252" s="374">
        <f>P252 / Y872*100</f>
        <v>1.1147614549021121</v>
      </c>
      <c r="R252" s="161">
        <f t="shared" si="128"/>
        <v>0</v>
      </c>
      <c r="S252" s="374">
        <f t="shared" si="129"/>
        <v>1.1147614549021121</v>
      </c>
      <c r="T252" s="153">
        <f t="shared" si="130"/>
        <v>1</v>
      </c>
      <c r="U252" s="153">
        <v>0</v>
      </c>
      <c r="V252" s="153">
        <v>1</v>
      </c>
      <c r="W252" s="159">
        <f t="shared" si="131"/>
        <v>0</v>
      </c>
      <c r="X252" s="159">
        <f t="shared" si="132"/>
        <v>0</v>
      </c>
      <c r="Y252" s="162"/>
      <c r="Z252" s="163">
        <f>_xll.BDH(C252,$Z$12,$D$1,$D$1)</f>
        <v>0.56599999999999995</v>
      </c>
      <c r="AA252" s="163">
        <f t="shared" si="133"/>
        <v>2.9000000000000026E-2</v>
      </c>
      <c r="AB252" s="164">
        <f t="shared" si="134"/>
        <v>5.1236749116607827</v>
      </c>
      <c r="AC252" s="165">
        <v>2332792</v>
      </c>
      <c r="AD252" s="166">
        <f>IF(D252 = D872,1,_xll.BDP(K252,$AD$12)*L252)</f>
        <v>1</v>
      </c>
      <c r="AE252" s="387">
        <f>AA252*AC252*T252/AD252 / AF872</f>
        <v>5.4952838710831359E-4</v>
      </c>
      <c r="AF252" s="167"/>
      <c r="AG252" s="69"/>
      <c r="AH252" s="61"/>
    </row>
    <row r="253" spans="1:34" x14ac:dyDescent="0.2">
      <c r="B253" s="153">
        <v>4134</v>
      </c>
      <c r="C253" s="153" t="s">
        <v>658</v>
      </c>
      <c r="D253" s="153" t="str">
        <f>_xll.BDP(C253,$D$12)</f>
        <v>EUR</v>
      </c>
      <c r="E253" s="153" t="s">
        <v>686</v>
      </c>
      <c r="F253" s="154">
        <f>_xll.BDP(C253,$F$12)</f>
        <v>4.7619999999999996</v>
      </c>
      <c r="G253" s="154">
        <f>_xll.BDP(C253,$G$12)</f>
        <v>4.7590000000000003</v>
      </c>
      <c r="H253" s="155">
        <f t="shared" si="124"/>
        <v>-2.9999999999992255E-3</v>
      </c>
      <c r="I253" s="156">
        <f t="shared" si="125"/>
        <v>-6.2998740025183242E-2</v>
      </c>
      <c r="J253" s="157">
        <v>0</v>
      </c>
      <c r="K253" s="153" t="str">
        <f>CONCATENATE(D872,D253, " Curncy")</f>
        <v>EUREUR Curncy</v>
      </c>
      <c r="L253" s="153">
        <f>IF(D253 = D872,1,_xll.BDP(K253,$L$12))</f>
        <v>1</v>
      </c>
      <c r="M253" s="356">
        <f>IF(D253 = D872,1,_xll.BDP(K253,$M$12)*L253)</f>
        <v>1</v>
      </c>
      <c r="N253" s="158">
        <f t="shared" si="126"/>
        <v>0</v>
      </c>
      <c r="O253" s="366">
        <f>N253 / Y872</f>
        <v>0</v>
      </c>
      <c r="P253" s="160">
        <f t="shared" si="127"/>
        <v>0</v>
      </c>
      <c r="Q253" s="374">
        <f>P253 / Y872*100</f>
        <v>0</v>
      </c>
      <c r="R253" s="161">
        <f t="shared" si="128"/>
        <v>0</v>
      </c>
      <c r="S253" s="374">
        <f t="shared" si="129"/>
        <v>0</v>
      </c>
      <c r="T253" s="153">
        <f t="shared" si="130"/>
        <v>1</v>
      </c>
      <c r="U253" s="153">
        <v>0</v>
      </c>
      <c r="V253" s="153">
        <v>1</v>
      </c>
      <c r="W253" s="159">
        <f t="shared" si="131"/>
        <v>0</v>
      </c>
      <c r="X253" s="159">
        <f t="shared" si="132"/>
        <v>0</v>
      </c>
      <c r="Y253" s="70"/>
      <c r="Z253" s="163">
        <f>_xll.BDH(C253,$Z$12,$D$1,$D$1)</f>
        <v>4.7110000000000003</v>
      </c>
      <c r="AA253" s="163">
        <f t="shared" si="133"/>
        <v>5.0999999999999268E-2</v>
      </c>
      <c r="AB253" s="164">
        <f t="shared" si="134"/>
        <v>1.0825727021863567</v>
      </c>
      <c r="AC253" s="165">
        <v>0</v>
      </c>
      <c r="AD253" s="166">
        <f>IF(D253 = D872,1,_xll.BDP(K253,$AD$12)*L253)</f>
        <v>1</v>
      </c>
      <c r="AE253" s="387">
        <f>AA253*AC253*T253/AD253 / AF872</f>
        <v>0</v>
      </c>
      <c r="AF253" s="73"/>
      <c r="AG253" s="69"/>
      <c r="AH253" s="61"/>
    </row>
    <row r="254" spans="1:34" x14ac:dyDescent="0.2">
      <c r="B254" s="153">
        <v>933</v>
      </c>
      <c r="C254" s="153" t="s">
        <v>659</v>
      </c>
      <c r="D254" s="153" t="str">
        <f>_xll.BDP(C254,$D$12)</f>
        <v>EUR</v>
      </c>
      <c r="E254" s="153" t="s">
        <v>687</v>
      </c>
      <c r="F254" s="154">
        <f>_xll.BDP(C254,$F$12)</f>
        <v>0.372</v>
      </c>
      <c r="G254" s="154">
        <f>_xll.BDP(C254,$G$12)</f>
        <v>0.37630000000000002</v>
      </c>
      <c r="H254" s="155">
        <f t="shared" si="124"/>
        <v>4.300000000000026E-3</v>
      </c>
      <c r="I254" s="156">
        <f t="shared" si="125"/>
        <v>1.1559139784946306</v>
      </c>
      <c r="J254" s="157">
        <v>0</v>
      </c>
      <c r="K254" s="153" t="str">
        <f>CONCATENATE(D872,D254, " Curncy")</f>
        <v>EUREUR Curncy</v>
      </c>
      <c r="L254" s="153">
        <f>IF(D254 = D872,1,_xll.BDP(K254,$L$12))</f>
        <v>1</v>
      </c>
      <c r="M254" s="356">
        <f>IF(D254 = D872,1,_xll.BDP(K254,$M$12)*L254)</f>
        <v>1</v>
      </c>
      <c r="N254" s="158">
        <f t="shared" si="126"/>
        <v>0</v>
      </c>
      <c r="O254" s="366">
        <f>N254 / Y872</f>
        <v>0</v>
      </c>
      <c r="P254" s="160">
        <f t="shared" si="127"/>
        <v>0</v>
      </c>
      <c r="Q254" s="374">
        <f>P254 / Y872*100</f>
        <v>0</v>
      </c>
      <c r="R254" s="161">
        <f t="shared" si="128"/>
        <v>0</v>
      </c>
      <c r="S254" s="374">
        <f t="shared" si="129"/>
        <v>0</v>
      </c>
      <c r="T254" s="153">
        <f t="shared" si="130"/>
        <v>1</v>
      </c>
      <c r="U254" s="153">
        <v>0</v>
      </c>
      <c r="V254" s="153">
        <v>1</v>
      </c>
      <c r="W254" s="159">
        <f t="shared" si="131"/>
        <v>0</v>
      </c>
      <c r="X254" s="159">
        <f t="shared" si="132"/>
        <v>0</v>
      </c>
      <c r="Y254" s="70"/>
      <c r="Z254" s="163">
        <f>_xll.BDH(C254,$Z$12,$D$1,$D$1)</f>
        <v>0.36059999999999998</v>
      </c>
      <c r="AA254" s="163">
        <f t="shared" si="133"/>
        <v>1.1400000000000021E-2</v>
      </c>
      <c r="AB254" s="164">
        <f t="shared" si="134"/>
        <v>3.1613976705490909</v>
      </c>
      <c r="AC254" s="165">
        <v>0</v>
      </c>
      <c r="AD254" s="166">
        <f>IF(D254 = D872,1,_xll.BDP(K254,$AD$12)*L254)</f>
        <v>1</v>
      </c>
      <c r="AE254" s="387">
        <f>AA254*AC254*T254/AD254 / AF872</f>
        <v>0</v>
      </c>
      <c r="AF254" s="73"/>
      <c r="AG254" s="69"/>
      <c r="AH254" s="61"/>
    </row>
    <row r="255" spans="1:34" x14ac:dyDescent="0.2">
      <c r="B255" s="153">
        <v>10517</v>
      </c>
      <c r="C255" s="153" t="s">
        <v>660</v>
      </c>
      <c r="D255" s="153" t="str">
        <f>_xll.BDP(C255,$D$12)</f>
        <v>EUR</v>
      </c>
      <c r="E255" s="153" t="s">
        <v>688</v>
      </c>
      <c r="F255" s="154">
        <f>_xll.BDP(C255,$F$12)</f>
        <v>26.3</v>
      </c>
      <c r="G255" s="154">
        <f>_xll.BDP(C255,$G$12)</f>
        <v>26.34</v>
      </c>
      <c r="H255" s="155">
        <f t="shared" si="124"/>
        <v>3.9999999999999147E-2</v>
      </c>
      <c r="I255" s="156">
        <f t="shared" si="125"/>
        <v>0.15209125475284846</v>
      </c>
      <c r="J255" s="157">
        <v>0</v>
      </c>
      <c r="K255" s="153" t="str">
        <f>CONCATENATE(D872,D255, " Curncy")</f>
        <v>EUREUR Curncy</v>
      </c>
      <c r="L255" s="153">
        <f>IF(D255 = D872,1,_xll.BDP(K255,$L$12))</f>
        <v>1</v>
      </c>
      <c r="M255" s="356">
        <f>IF(D255 = D872,1,_xll.BDP(K255,$M$12)*L255)</f>
        <v>1</v>
      </c>
      <c r="N255" s="158">
        <f t="shared" si="126"/>
        <v>0</v>
      </c>
      <c r="O255" s="366">
        <f>N255 / Y872</f>
        <v>0</v>
      </c>
      <c r="P255" s="160">
        <f t="shared" si="127"/>
        <v>0</v>
      </c>
      <c r="Q255" s="374">
        <f>P255 / Y872*100</f>
        <v>0</v>
      </c>
      <c r="R255" s="161">
        <f t="shared" si="128"/>
        <v>0</v>
      </c>
      <c r="S255" s="374">
        <f t="shared" si="129"/>
        <v>0</v>
      </c>
      <c r="T255" s="153">
        <f t="shared" si="130"/>
        <v>1</v>
      </c>
      <c r="U255" s="153">
        <v>0</v>
      </c>
      <c r="V255" s="153">
        <v>1</v>
      </c>
      <c r="W255" s="159">
        <f t="shared" si="131"/>
        <v>0</v>
      </c>
      <c r="X255" s="159">
        <f t="shared" si="132"/>
        <v>0</v>
      </c>
      <c r="Y255" s="70"/>
      <c r="Z255" s="163">
        <f>_xll.BDH(C255,$Z$12,$D$1,$D$1)</f>
        <v>25.1</v>
      </c>
      <c r="AA255" s="163">
        <f t="shared" si="133"/>
        <v>1.1999999999999993</v>
      </c>
      <c r="AB255" s="164">
        <f t="shared" si="134"/>
        <v>4.7808764940239019</v>
      </c>
      <c r="AC255" s="165">
        <v>0</v>
      </c>
      <c r="AD255" s="166">
        <f>IF(D255 = D872,1,_xll.BDP(K255,$AD$12)*L255)</f>
        <v>1</v>
      </c>
      <c r="AE255" s="387">
        <f>AA255*AC255*T255/AD255 / AF872</f>
        <v>0</v>
      </c>
      <c r="AF255" s="73"/>
      <c r="AG255" s="69"/>
      <c r="AH255" s="61"/>
    </row>
    <row r="256" spans="1:34" x14ac:dyDescent="0.2">
      <c r="B256" s="153">
        <v>1620</v>
      </c>
      <c r="C256" s="153" t="s">
        <v>661</v>
      </c>
      <c r="D256" s="153" t="str">
        <f>_xll.BDP(C256,$D$12)</f>
        <v>EUR</v>
      </c>
      <c r="E256" s="153" t="s">
        <v>689</v>
      </c>
      <c r="F256" s="154">
        <f>_xll.BDP(C256,$F$12)</f>
        <v>9.1999999999999993</v>
      </c>
      <c r="G256" s="154">
        <f>_xll.BDP(C256,$G$12)</f>
        <v>9.1069999999999993</v>
      </c>
      <c r="H256" s="155">
        <f t="shared" si="124"/>
        <v>-9.2999999999999972E-2</v>
      </c>
      <c r="I256" s="156">
        <f t="shared" si="125"/>
        <v>-1.0108695652173911</v>
      </c>
      <c r="J256" s="157">
        <v>0</v>
      </c>
      <c r="K256" s="153" t="str">
        <f>CONCATENATE(D872,D256, " Curncy")</f>
        <v>EUREUR Curncy</v>
      </c>
      <c r="L256" s="153">
        <f>IF(D256 = D872,1,_xll.BDP(K256,$L$12))</f>
        <v>1</v>
      </c>
      <c r="M256" s="356">
        <f>IF(D256 = D872,1,_xll.BDP(K256,$M$12)*L256)</f>
        <v>1</v>
      </c>
      <c r="N256" s="158">
        <f t="shared" si="126"/>
        <v>0</v>
      </c>
      <c r="O256" s="366">
        <f>N256 / Y872</f>
        <v>0</v>
      </c>
      <c r="P256" s="160">
        <f t="shared" si="127"/>
        <v>0</v>
      </c>
      <c r="Q256" s="374">
        <f>P256 / Y872*100</f>
        <v>0</v>
      </c>
      <c r="R256" s="161">
        <f t="shared" si="128"/>
        <v>0</v>
      </c>
      <c r="S256" s="374">
        <f t="shared" si="129"/>
        <v>0</v>
      </c>
      <c r="T256" s="153">
        <f t="shared" si="130"/>
        <v>1</v>
      </c>
      <c r="U256" s="153">
        <v>0</v>
      </c>
      <c r="V256" s="153">
        <v>1</v>
      </c>
      <c r="W256" s="159">
        <f t="shared" si="131"/>
        <v>0</v>
      </c>
      <c r="X256" s="159">
        <f t="shared" si="132"/>
        <v>0</v>
      </c>
      <c r="Y256" s="70"/>
      <c r="Z256" s="163">
        <f>_xll.BDH(C256,$Z$12,$D$1,$D$1)</f>
        <v>8.7569999999999997</v>
      </c>
      <c r="AA256" s="163">
        <f t="shared" si="133"/>
        <v>0.44299999999999962</v>
      </c>
      <c r="AB256" s="164">
        <f t="shared" si="134"/>
        <v>5.0588100947813137</v>
      </c>
      <c r="AC256" s="165">
        <v>0</v>
      </c>
      <c r="AD256" s="166">
        <f>IF(D256 = D872,1,_xll.BDP(K256,$AD$12)*L256)</f>
        <v>1</v>
      </c>
      <c r="AE256" s="387">
        <f>AA256*AC256*T256/AD256 / AF872</f>
        <v>0</v>
      </c>
      <c r="AF256" s="73"/>
      <c r="AG256" s="69"/>
      <c r="AH256" s="61"/>
    </row>
    <row r="257" spans="1:34" x14ac:dyDescent="0.2">
      <c r="A257" s="187" t="s">
        <v>1647</v>
      </c>
      <c r="B257" s="187"/>
      <c r="C257" s="187"/>
      <c r="D257" s="187"/>
      <c r="E257" s="187" t="s">
        <v>141</v>
      </c>
      <c r="F257" s="188"/>
      <c r="G257" s="188"/>
      <c r="H257" s="189"/>
      <c r="I257" s="190"/>
      <c r="J257" s="191"/>
      <c r="K257" s="187"/>
      <c r="L257" s="187"/>
      <c r="M257" s="357"/>
      <c r="N257" s="192">
        <f t="shared" ref="N257:S257" si="135" xml:space="preserve"> SUM(N236:N256)</f>
        <v>-15111.723999999596</v>
      </c>
      <c r="O257" s="367">
        <f t="shared" si="135"/>
        <v>-1.2208581043611231E-4</v>
      </c>
      <c r="P257" s="193">
        <f t="shared" si="135"/>
        <v>4234072.3760000002</v>
      </c>
      <c r="Q257" s="375">
        <f t="shared" si="135"/>
        <v>3.420656421922009</v>
      </c>
      <c r="R257" s="194">
        <f t="shared" si="135"/>
        <v>-0.92767305699969826</v>
      </c>
      <c r="S257" s="375">
        <f t="shared" si="135"/>
        <v>4.3483294789217073</v>
      </c>
      <c r="T257" s="187"/>
      <c r="U257" s="187"/>
      <c r="V257" s="187"/>
      <c r="W257" s="195">
        <f xml:space="preserve"> SUM(W236:W256)</f>
        <v>4.2703992189643014E-5</v>
      </c>
      <c r="X257" s="195">
        <f xml:space="preserve"> SUM(X236:X256)</f>
        <v>0</v>
      </c>
      <c r="Y257" s="187"/>
      <c r="Z257" s="196"/>
      <c r="AA257" s="196"/>
      <c r="AB257" s="197"/>
      <c r="AC257" s="198"/>
      <c r="AD257" s="199"/>
      <c r="AE257" s="388">
        <f xml:space="preserve"> SUM(AE236:AE256)</f>
        <v>1.7407742190704754E-3</v>
      </c>
      <c r="AF257" s="267"/>
      <c r="AG257" s="69"/>
      <c r="AH257" s="61"/>
    </row>
    <row r="258" spans="1:34" x14ac:dyDescent="0.2">
      <c r="B258" s="31"/>
      <c r="C258" s="47"/>
      <c r="F258" s="36"/>
      <c r="G258" s="36"/>
      <c r="H258" s="37"/>
      <c r="I258" s="40"/>
      <c r="J258" s="17"/>
      <c r="K258" s="31"/>
      <c r="L258" s="31"/>
      <c r="M258" s="358"/>
      <c r="N258" s="93"/>
      <c r="O258" s="368"/>
      <c r="P258" s="38"/>
      <c r="Q258" s="373"/>
      <c r="R258" s="94"/>
      <c r="S258" s="384"/>
      <c r="T258" s="23"/>
      <c r="W258" s="49"/>
      <c r="X258" s="49"/>
      <c r="Y258" s="70"/>
      <c r="Z258" s="64"/>
      <c r="AA258" s="63"/>
      <c r="AB258" s="56"/>
      <c r="AC258" s="55"/>
      <c r="AD258" s="57"/>
      <c r="AE258" s="386"/>
      <c r="AF258" s="73"/>
      <c r="AG258" s="69"/>
      <c r="AH258" s="61"/>
    </row>
    <row r="259" spans="1:34" x14ac:dyDescent="0.2">
      <c r="B259" s="153"/>
      <c r="C259" s="153" t="s">
        <v>542</v>
      </c>
      <c r="D259" s="153" t="str">
        <f>_xll.BDP(C259,$D$12)</f>
        <v>JPY</v>
      </c>
      <c r="E259" s="153" t="str">
        <f>_xll.BDP(C259,$E$12)</f>
        <v>NIKKEI 225  (OSE) Dec20</v>
      </c>
      <c r="F259" s="154">
        <f>_xll.BDP(C259,$F$12)</f>
        <v>26380</v>
      </c>
      <c r="G259" s="154">
        <f>_xll.BDP(C259,$G$12)</f>
        <v>26310</v>
      </c>
      <c r="H259" s="155">
        <f t="shared" ref="H259:H290" si="136">IF(OR(OR(G259="#N/A N/A",G259="#N/A Real Time"),OR(F259="#N/A N/A",F259="#N/A Real Time")),0,  G259 - F259)</f>
        <v>-70</v>
      </c>
      <c r="I259" s="156">
        <f t="shared" ref="I259:I290" si="137">IF(OR(F259=0,F259="#N/A N/A"),0,H259 / F259*100)</f>
        <v>-0.26535253980288098</v>
      </c>
      <c r="J259" s="157">
        <v>0</v>
      </c>
      <c r="K259" s="153" t="str">
        <f>CONCATENATE(D872,D259, " Curncy")</f>
        <v>EURJPY Curncy</v>
      </c>
      <c r="L259" s="153">
        <f>IF(D259 = D872,1,_xll.BDP(K259,$L$12))</f>
        <v>1</v>
      </c>
      <c r="M259" s="356">
        <f>IF(D259 = D872,1,_xll.BDP(K259,$M$12)*L259)</f>
        <v>124.18</v>
      </c>
      <c r="N259" s="158">
        <f t="shared" ref="N259:N290" si="138">H259*J259*T259/M259</f>
        <v>0</v>
      </c>
      <c r="O259" s="366">
        <f>N259 / Y872</f>
        <v>0</v>
      </c>
      <c r="P259" s="160">
        <f t="shared" ref="P259:P290" si="139">IF(OR(OR(J259=0,G259 = "#N/A N/A"),G259="#N/A Real Time"),0,G259*J259*T259/M259)</f>
        <v>0</v>
      </c>
      <c r="Q259" s="374">
        <f>P259 / Y872*100</f>
        <v>0</v>
      </c>
      <c r="R259" s="161">
        <f t="shared" ref="R259:R290" si="140">IF(Q259&lt;0,Q259,0)</f>
        <v>0</v>
      </c>
      <c r="S259" s="374">
        <f t="shared" ref="S259:S290" si="141">IF(Q259&gt;0,Q259,0)</f>
        <v>0</v>
      </c>
      <c r="T259" s="153">
        <f t="shared" ref="T259:T290" si="142">IF(EXACT(D259,UPPER(D259)),1,0.01)/V259</f>
        <v>1</v>
      </c>
      <c r="U259" s="153">
        <v>3</v>
      </c>
      <c r="V259" s="153">
        <v>1</v>
      </c>
      <c r="W259" s="159">
        <f t="shared" ref="W259:W290" si="143">IF(AND(Q259&lt;0,O259&gt;0),O259,0)</f>
        <v>0</v>
      </c>
      <c r="X259" s="159">
        <f t="shared" ref="X259:X290" si="144">IF(AND(Q259&gt;0,O259&gt;0),O259,0)</f>
        <v>0</v>
      </c>
      <c r="Y259" s="70"/>
      <c r="Z259" s="163">
        <f>_xll.BDH(C259,$Z$12,$D$1,$D$1)</f>
        <v>25540</v>
      </c>
      <c r="AA259" s="163">
        <f t="shared" ref="AA259:AA290" si="145">IF(OR(OR(F259="#N/A N/A",F259="#N/A Real Time"),OR(Z259="#N/A N/A",Z259="#N/A Real Time")),0,  F259 - Z259)</f>
        <v>840</v>
      </c>
      <c r="AB259" s="164">
        <f t="shared" ref="AB259:AB290" si="146">IF(OR(Z259=0,Z259="#N/A N/A"),0,AA259 / Z259*100)</f>
        <v>3.2889584964761158</v>
      </c>
      <c r="AC259" s="165">
        <v>0</v>
      </c>
      <c r="AD259" s="166">
        <f>IF(D259 = D872,1,_xll.BDP(K259,$AD$12)*L259)</f>
        <v>124.22</v>
      </c>
      <c r="AE259" s="387">
        <f>AA259*AC259*T259/AD259 / AF872</f>
        <v>0</v>
      </c>
      <c r="AF259" s="73"/>
      <c r="AG259" s="69"/>
      <c r="AH259" s="61"/>
    </row>
    <row r="260" spans="1:34" x14ac:dyDescent="0.2">
      <c r="B260" s="153">
        <v>22362</v>
      </c>
      <c r="C260" s="153" t="s">
        <v>697</v>
      </c>
      <c r="D260" s="153" t="str">
        <f>_xll.BDP(C260,$D$12)</f>
        <v>JPY</v>
      </c>
      <c r="E260" s="153" t="s">
        <v>745</v>
      </c>
      <c r="F260" s="154">
        <f>_xll.BDP(C260,$F$12)</f>
        <v>5990</v>
      </c>
      <c r="G260" s="154">
        <f>_xll.BDP(C260,$G$12)</f>
        <v>5890</v>
      </c>
      <c r="H260" s="155">
        <f t="shared" si="136"/>
        <v>-100</v>
      </c>
      <c r="I260" s="156">
        <f t="shared" si="137"/>
        <v>-1.669449081803005</v>
      </c>
      <c r="J260" s="157">
        <v>0</v>
      </c>
      <c r="K260" s="153" t="str">
        <f>CONCATENATE(D872,D260, " Curncy")</f>
        <v>EURJPY Curncy</v>
      </c>
      <c r="L260" s="153">
        <f>IF(D260 = D872,1,_xll.BDP(K260,$L$12))</f>
        <v>1</v>
      </c>
      <c r="M260" s="356">
        <f>IF(D260 = D872,1,_xll.BDP(K260,$M$12)*L260)</f>
        <v>124.18</v>
      </c>
      <c r="N260" s="158">
        <f t="shared" si="138"/>
        <v>0</v>
      </c>
      <c r="O260" s="366">
        <f>N260 / Y872</f>
        <v>0</v>
      </c>
      <c r="P260" s="160">
        <f t="shared" si="139"/>
        <v>0</v>
      </c>
      <c r="Q260" s="374">
        <f>P260 / Y872*100</f>
        <v>0</v>
      </c>
      <c r="R260" s="161">
        <f t="shared" si="140"/>
        <v>0</v>
      </c>
      <c r="S260" s="374">
        <f t="shared" si="141"/>
        <v>0</v>
      </c>
      <c r="T260" s="153">
        <f t="shared" si="142"/>
        <v>1</v>
      </c>
      <c r="U260" s="153">
        <v>0</v>
      </c>
      <c r="V260" s="153">
        <v>1</v>
      </c>
      <c r="W260" s="159">
        <f t="shared" si="143"/>
        <v>0</v>
      </c>
      <c r="X260" s="159">
        <f t="shared" si="144"/>
        <v>0</v>
      </c>
      <c r="Y260" s="70"/>
      <c r="Z260" s="163">
        <f>_xll.BDH(C260,$Z$12,$D$1,$D$1)</f>
        <v>5890</v>
      </c>
      <c r="AA260" s="163">
        <f t="shared" si="145"/>
        <v>100</v>
      </c>
      <c r="AB260" s="164">
        <f t="shared" si="146"/>
        <v>1.6977928692699491</v>
      </c>
      <c r="AC260" s="165">
        <v>0</v>
      </c>
      <c r="AD260" s="166">
        <f>IF(D260 = D872,1,_xll.BDP(K260,$AD$12)*L260)</f>
        <v>124.22</v>
      </c>
      <c r="AE260" s="387">
        <f>AA260*AC260*T260/AD260 / AF872</f>
        <v>0</v>
      </c>
      <c r="AF260" s="73"/>
      <c r="AG260" s="69"/>
      <c r="AH260" s="61"/>
    </row>
    <row r="261" spans="1:34" x14ac:dyDescent="0.2">
      <c r="B261" s="153">
        <v>27327</v>
      </c>
      <c r="C261" s="153" t="s">
        <v>698</v>
      </c>
      <c r="D261" s="153" t="str">
        <f>_xll.BDP(C261,$D$12)</f>
        <v>JPY</v>
      </c>
      <c r="E261" s="153" t="s">
        <v>746</v>
      </c>
      <c r="F261" s="154">
        <f>_xll.BDP(C261,$F$12)</f>
        <v>7250</v>
      </c>
      <c r="G261" s="154">
        <f>_xll.BDP(C261,$G$12)</f>
        <v>7190</v>
      </c>
      <c r="H261" s="155">
        <f t="shared" si="136"/>
        <v>-60</v>
      </c>
      <c r="I261" s="156">
        <f t="shared" si="137"/>
        <v>-0.82758620689655171</v>
      </c>
      <c r="J261" s="157">
        <v>0</v>
      </c>
      <c r="K261" s="153" t="str">
        <f>CONCATENATE(D872,D261, " Curncy")</f>
        <v>EURJPY Curncy</v>
      </c>
      <c r="L261" s="153">
        <f>IF(D261 = D872,1,_xll.BDP(K261,$L$12))</f>
        <v>1</v>
      </c>
      <c r="M261" s="356">
        <f>IF(D261 = D872,1,_xll.BDP(K261,$M$12)*L261)</f>
        <v>124.18</v>
      </c>
      <c r="N261" s="158">
        <f t="shared" si="138"/>
        <v>0</v>
      </c>
      <c r="O261" s="366">
        <f>N261 / Y872</f>
        <v>0</v>
      </c>
      <c r="P261" s="160">
        <f t="shared" si="139"/>
        <v>0</v>
      </c>
      <c r="Q261" s="374">
        <f>P261 / Y872*100</f>
        <v>0</v>
      </c>
      <c r="R261" s="161">
        <f t="shared" si="140"/>
        <v>0</v>
      </c>
      <c r="S261" s="374">
        <f t="shared" si="141"/>
        <v>0</v>
      </c>
      <c r="T261" s="153">
        <f t="shared" si="142"/>
        <v>1</v>
      </c>
      <c r="U261" s="153">
        <v>0</v>
      </c>
      <c r="V261" s="153">
        <v>1</v>
      </c>
      <c r="W261" s="159">
        <f t="shared" si="143"/>
        <v>0</v>
      </c>
      <c r="X261" s="159">
        <f t="shared" si="144"/>
        <v>0</v>
      </c>
      <c r="Y261" s="70"/>
      <c r="Z261" s="163">
        <f>_xll.BDH(C261,$Z$12,$D$1,$D$1)</f>
        <v>7000</v>
      </c>
      <c r="AA261" s="163">
        <f t="shared" si="145"/>
        <v>250</v>
      </c>
      <c r="AB261" s="164">
        <f t="shared" si="146"/>
        <v>3.5714285714285712</v>
      </c>
      <c r="AC261" s="165">
        <v>0</v>
      </c>
      <c r="AD261" s="166">
        <f>IF(D261 = D872,1,_xll.BDP(K261,$AD$12)*L261)</f>
        <v>124.22</v>
      </c>
      <c r="AE261" s="387">
        <f>AA261*AC261*T261/AD261 / AF872</f>
        <v>0</v>
      </c>
      <c r="AF261" s="73"/>
      <c r="AG261" s="69"/>
      <c r="AH261" s="61"/>
    </row>
    <row r="262" spans="1:34" x14ac:dyDescent="0.2">
      <c r="B262" s="153">
        <v>20313</v>
      </c>
      <c r="C262" s="153" t="s">
        <v>699</v>
      </c>
      <c r="D262" s="153" t="str">
        <f>_xll.BDP(C262,$D$12)</f>
        <v>JPY</v>
      </c>
      <c r="E262" s="153" t="s">
        <v>747</v>
      </c>
      <c r="F262" s="154">
        <f>_xll.BDP(C262,$F$12)</f>
        <v>1047</v>
      </c>
      <c r="G262" s="154">
        <f>_xll.BDP(C262,$G$12)</f>
        <v>1050</v>
      </c>
      <c r="H262" s="155">
        <f t="shared" si="136"/>
        <v>3</v>
      </c>
      <c r="I262" s="156">
        <f t="shared" si="137"/>
        <v>0.28653295128939826</v>
      </c>
      <c r="J262" s="157">
        <v>0</v>
      </c>
      <c r="K262" s="153" t="str">
        <f>CONCATENATE(D872,D262, " Curncy")</f>
        <v>EURJPY Curncy</v>
      </c>
      <c r="L262" s="153">
        <f>IF(D262 = D872,1,_xll.BDP(K262,$L$12))</f>
        <v>1</v>
      </c>
      <c r="M262" s="356">
        <f>IF(D262 = D872,1,_xll.BDP(K262,$M$12)*L262)</f>
        <v>124.18</v>
      </c>
      <c r="N262" s="158">
        <f t="shared" si="138"/>
        <v>0</v>
      </c>
      <c r="O262" s="366">
        <f>N262 / Y872</f>
        <v>0</v>
      </c>
      <c r="P262" s="160">
        <f t="shared" si="139"/>
        <v>0</v>
      </c>
      <c r="Q262" s="374">
        <f>P262 / Y872*100</f>
        <v>0</v>
      </c>
      <c r="R262" s="161">
        <f t="shared" si="140"/>
        <v>0</v>
      </c>
      <c r="S262" s="374">
        <f t="shared" si="141"/>
        <v>0</v>
      </c>
      <c r="T262" s="153">
        <f t="shared" si="142"/>
        <v>1</v>
      </c>
      <c r="U262" s="153">
        <v>0</v>
      </c>
      <c r="V262" s="153">
        <v>1</v>
      </c>
      <c r="W262" s="159">
        <f t="shared" si="143"/>
        <v>0</v>
      </c>
      <c r="X262" s="159">
        <f t="shared" si="144"/>
        <v>0</v>
      </c>
      <c r="Y262" s="70"/>
      <c r="Z262" s="163">
        <f>_xll.BDH(C262,$Z$12,$D$1,$D$1)</f>
        <v>1017</v>
      </c>
      <c r="AA262" s="163">
        <f t="shared" si="145"/>
        <v>30</v>
      </c>
      <c r="AB262" s="164">
        <f t="shared" si="146"/>
        <v>2.9498525073746311</v>
      </c>
      <c r="AC262" s="165">
        <v>0</v>
      </c>
      <c r="AD262" s="166">
        <f>IF(D262 = D872,1,_xll.BDP(K262,$AD$12)*L262)</f>
        <v>124.22</v>
      </c>
      <c r="AE262" s="387">
        <f>AA262*AC262*T262/AD262 / AF872</f>
        <v>0</v>
      </c>
      <c r="AF262" s="73"/>
      <c r="AG262" s="69"/>
      <c r="AH262" s="61"/>
    </row>
    <row r="263" spans="1:34" x14ac:dyDescent="0.2">
      <c r="B263" s="153">
        <v>1595</v>
      </c>
      <c r="C263" s="153" t="s">
        <v>140</v>
      </c>
      <c r="D263" s="153" t="str">
        <f>_xll.BDP(C263,$D$12)</f>
        <v>JPY</v>
      </c>
      <c r="E263" s="153" t="s">
        <v>309</v>
      </c>
      <c r="F263" s="154">
        <f>_xll.BDP(C263,$F$12)</f>
        <v>1554</v>
      </c>
      <c r="G263" s="154">
        <f>_xll.BDP(C263,$G$12)</f>
        <v>1538</v>
      </c>
      <c r="H263" s="155">
        <f t="shared" si="136"/>
        <v>-16</v>
      </c>
      <c r="I263" s="156">
        <f t="shared" si="137"/>
        <v>-1.0296010296010296</v>
      </c>
      <c r="J263" s="157">
        <v>0</v>
      </c>
      <c r="K263" s="153" t="str">
        <f>CONCATENATE(D872,D263, " Curncy")</f>
        <v>EURJPY Curncy</v>
      </c>
      <c r="L263" s="153">
        <f>IF(D263 = D872,1,_xll.BDP(K263,$L$12))</f>
        <v>1</v>
      </c>
      <c r="M263" s="356">
        <f>IF(D263 = D872,1,_xll.BDP(K263,$M$12)*L263)</f>
        <v>124.18</v>
      </c>
      <c r="N263" s="158">
        <f t="shared" si="138"/>
        <v>0</v>
      </c>
      <c r="O263" s="366">
        <f>N263 / Y872</f>
        <v>0</v>
      </c>
      <c r="P263" s="160">
        <f t="shared" si="139"/>
        <v>0</v>
      </c>
      <c r="Q263" s="374">
        <f>P263 / Y872*100</f>
        <v>0</v>
      </c>
      <c r="R263" s="161">
        <f t="shared" si="140"/>
        <v>0</v>
      </c>
      <c r="S263" s="374">
        <f t="shared" si="141"/>
        <v>0</v>
      </c>
      <c r="T263" s="153">
        <f t="shared" si="142"/>
        <v>1</v>
      </c>
      <c r="U263" s="153">
        <v>0</v>
      </c>
      <c r="V263" s="153">
        <v>1</v>
      </c>
      <c r="W263" s="159">
        <f t="shared" si="143"/>
        <v>0</v>
      </c>
      <c r="X263" s="159">
        <f t="shared" si="144"/>
        <v>0</v>
      </c>
      <c r="Y263" s="70"/>
      <c r="Z263" s="163">
        <f>_xll.BDH(C263,$Z$12,$D$1,$D$1)</f>
        <v>1555</v>
      </c>
      <c r="AA263" s="163">
        <f t="shared" si="145"/>
        <v>-1</v>
      </c>
      <c r="AB263" s="164">
        <f t="shared" si="146"/>
        <v>-6.4308681672025719E-2</v>
      </c>
      <c r="AC263" s="165">
        <v>0</v>
      </c>
      <c r="AD263" s="166">
        <f>IF(D263 = D872,1,_xll.BDP(K263,$AD$12)*L263)</f>
        <v>124.22</v>
      </c>
      <c r="AE263" s="387">
        <f>AA263*AC263*T263/AD263 / AF872</f>
        <v>0</v>
      </c>
      <c r="AF263" s="73"/>
      <c r="AG263" s="69"/>
      <c r="AH263" s="61"/>
    </row>
    <row r="264" spans="1:34" x14ac:dyDescent="0.2">
      <c r="B264" s="153">
        <v>24432</v>
      </c>
      <c r="C264" s="153" t="s">
        <v>704</v>
      </c>
      <c r="D264" s="153" t="str">
        <f>_xll.BDP(C264,$D$12)</f>
        <v>JPY</v>
      </c>
      <c r="E264" s="153" t="s">
        <v>749</v>
      </c>
      <c r="F264" s="154">
        <f>_xll.BDP(C264,$F$12)</f>
        <v>11560</v>
      </c>
      <c r="G264" s="154">
        <f>_xll.BDP(C264,$G$12)</f>
        <v>11770</v>
      </c>
      <c r="H264" s="155">
        <f t="shared" si="136"/>
        <v>210</v>
      </c>
      <c r="I264" s="156">
        <f t="shared" si="137"/>
        <v>1.8166089965397925</v>
      </c>
      <c r="J264" s="157">
        <v>0</v>
      </c>
      <c r="K264" s="153" t="str">
        <f>CONCATENATE(D872,D264, " Curncy")</f>
        <v>EURJPY Curncy</v>
      </c>
      <c r="L264" s="153">
        <f>IF(D264 = D872,1,_xll.BDP(K264,$L$12))</f>
        <v>1</v>
      </c>
      <c r="M264" s="356">
        <f>IF(D264 = D872,1,_xll.BDP(K264,$M$12)*L264)</f>
        <v>124.18</v>
      </c>
      <c r="N264" s="158">
        <f t="shared" si="138"/>
        <v>0</v>
      </c>
      <c r="O264" s="366">
        <f>N264 / Y872</f>
        <v>0</v>
      </c>
      <c r="P264" s="160">
        <f t="shared" si="139"/>
        <v>0</v>
      </c>
      <c r="Q264" s="374">
        <f>P264 / Y872*100</f>
        <v>0</v>
      </c>
      <c r="R264" s="161">
        <f t="shared" si="140"/>
        <v>0</v>
      </c>
      <c r="S264" s="374">
        <f t="shared" si="141"/>
        <v>0</v>
      </c>
      <c r="T264" s="153">
        <f t="shared" si="142"/>
        <v>1</v>
      </c>
      <c r="U264" s="153">
        <v>0</v>
      </c>
      <c r="V264" s="153">
        <v>1</v>
      </c>
      <c r="W264" s="159">
        <f t="shared" si="143"/>
        <v>0</v>
      </c>
      <c r="X264" s="159">
        <f t="shared" si="144"/>
        <v>0</v>
      </c>
      <c r="Y264" s="70"/>
      <c r="Z264" s="163">
        <f>_xll.BDH(C264,$Z$12,$D$1,$D$1)</f>
        <v>11440</v>
      </c>
      <c r="AA264" s="163">
        <f t="shared" si="145"/>
        <v>120</v>
      </c>
      <c r="AB264" s="164">
        <f t="shared" si="146"/>
        <v>1.048951048951049</v>
      </c>
      <c r="AC264" s="165">
        <v>0</v>
      </c>
      <c r="AD264" s="166">
        <f>IF(D264 = D872,1,_xll.BDP(K264,$AD$12)*L264)</f>
        <v>124.22</v>
      </c>
      <c r="AE264" s="387">
        <f>AA264*AC264*T264/AD264 / AF872</f>
        <v>0</v>
      </c>
      <c r="AF264" s="73"/>
      <c r="AG264" s="69"/>
      <c r="AH264" s="61"/>
    </row>
    <row r="265" spans="1:34" x14ac:dyDescent="0.2">
      <c r="B265" s="153">
        <v>3122</v>
      </c>
      <c r="C265" s="153" t="s">
        <v>705</v>
      </c>
      <c r="D265" s="153" t="str">
        <f>_xll.BDP(C265,$D$12)</f>
        <v>JPY</v>
      </c>
      <c r="E265" s="153" t="s">
        <v>750</v>
      </c>
      <c r="F265" s="154">
        <f>_xll.BDP(C265,$F$12)</f>
        <v>1660.5</v>
      </c>
      <c r="G265" s="154">
        <f>_xll.BDP(C265,$G$12)</f>
        <v>1704.5</v>
      </c>
      <c r="H265" s="155">
        <f t="shared" si="136"/>
        <v>44</v>
      </c>
      <c r="I265" s="156">
        <f t="shared" si="137"/>
        <v>2.6498042758205358</v>
      </c>
      <c r="J265" s="157">
        <v>0</v>
      </c>
      <c r="K265" s="153" t="str">
        <f>CONCATENATE(D872,D265, " Curncy")</f>
        <v>EURJPY Curncy</v>
      </c>
      <c r="L265" s="153">
        <f>IF(D265 = D872,1,_xll.BDP(K265,$L$12))</f>
        <v>1</v>
      </c>
      <c r="M265" s="356">
        <f>IF(D265 = D872,1,_xll.BDP(K265,$M$12)*L265)</f>
        <v>124.18</v>
      </c>
      <c r="N265" s="158">
        <f t="shared" si="138"/>
        <v>0</v>
      </c>
      <c r="O265" s="366">
        <f>N265 / Y872</f>
        <v>0</v>
      </c>
      <c r="P265" s="160">
        <f t="shared" si="139"/>
        <v>0</v>
      </c>
      <c r="Q265" s="374">
        <f>P265 / Y872*100</f>
        <v>0</v>
      </c>
      <c r="R265" s="161">
        <f t="shared" si="140"/>
        <v>0</v>
      </c>
      <c r="S265" s="374">
        <f t="shared" si="141"/>
        <v>0</v>
      </c>
      <c r="T265" s="153">
        <f t="shared" si="142"/>
        <v>1</v>
      </c>
      <c r="U265" s="153">
        <v>0</v>
      </c>
      <c r="V265" s="153">
        <v>1</v>
      </c>
      <c r="W265" s="159">
        <f t="shared" si="143"/>
        <v>0</v>
      </c>
      <c r="X265" s="159">
        <f t="shared" si="144"/>
        <v>0</v>
      </c>
      <c r="Y265" s="70"/>
      <c r="Z265" s="163">
        <f>_xll.BDH(C265,$Z$12,$D$1,$D$1)</f>
        <v>1643.5</v>
      </c>
      <c r="AA265" s="163">
        <f t="shared" si="145"/>
        <v>17</v>
      </c>
      <c r="AB265" s="164">
        <f t="shared" si="146"/>
        <v>1.0343778521448128</v>
      </c>
      <c r="AC265" s="165">
        <v>0</v>
      </c>
      <c r="AD265" s="166">
        <f>IF(D265 = D872,1,_xll.BDP(K265,$AD$12)*L265)</f>
        <v>124.22</v>
      </c>
      <c r="AE265" s="387">
        <f>AA265*AC265*T265/AD265 / AF872</f>
        <v>0</v>
      </c>
      <c r="AF265" s="73"/>
      <c r="AG265" s="69"/>
      <c r="AH265" s="61"/>
    </row>
    <row r="266" spans="1:34" x14ac:dyDescent="0.2">
      <c r="B266" s="153">
        <v>18673</v>
      </c>
      <c r="C266" s="153" t="s">
        <v>706</v>
      </c>
      <c r="D266" s="153" t="str">
        <f>_xll.BDP(C266,$D$12)</f>
        <v>JPY</v>
      </c>
      <c r="E266" s="153" t="s">
        <v>751</v>
      </c>
      <c r="F266" s="154">
        <f>_xll.BDP(C266,$F$12)</f>
        <v>1569</v>
      </c>
      <c r="G266" s="154">
        <f>_xll.BDP(C266,$G$12)</f>
        <v>1587</v>
      </c>
      <c r="H266" s="155">
        <f t="shared" si="136"/>
        <v>18</v>
      </c>
      <c r="I266" s="156">
        <f t="shared" si="137"/>
        <v>1.1472275334608031</v>
      </c>
      <c r="J266" s="157">
        <v>0</v>
      </c>
      <c r="K266" s="153" t="str">
        <f>CONCATENATE(D872,D266, " Curncy")</f>
        <v>EURJPY Curncy</v>
      </c>
      <c r="L266" s="153">
        <f>IF(D266 = D872,1,_xll.BDP(K266,$L$12))</f>
        <v>1</v>
      </c>
      <c r="M266" s="356">
        <f>IF(D266 = D872,1,_xll.BDP(K266,$M$12)*L266)</f>
        <v>124.18</v>
      </c>
      <c r="N266" s="158">
        <f t="shared" si="138"/>
        <v>0</v>
      </c>
      <c r="O266" s="366">
        <f>N266 / Y872</f>
        <v>0</v>
      </c>
      <c r="P266" s="160">
        <f t="shared" si="139"/>
        <v>0</v>
      </c>
      <c r="Q266" s="374">
        <f>P266 / Y872*100</f>
        <v>0</v>
      </c>
      <c r="R266" s="161">
        <f t="shared" si="140"/>
        <v>0</v>
      </c>
      <c r="S266" s="374">
        <f t="shared" si="141"/>
        <v>0</v>
      </c>
      <c r="T266" s="153">
        <f t="shared" si="142"/>
        <v>1</v>
      </c>
      <c r="U266" s="153">
        <v>0</v>
      </c>
      <c r="V266" s="153">
        <v>1</v>
      </c>
      <c r="W266" s="159">
        <f t="shared" si="143"/>
        <v>0</v>
      </c>
      <c r="X266" s="159">
        <f t="shared" si="144"/>
        <v>0</v>
      </c>
      <c r="Y266" s="70"/>
      <c r="Z266" s="163">
        <f>_xll.BDH(C266,$Z$12,$D$1,$D$1)</f>
        <v>1539</v>
      </c>
      <c r="AA266" s="163">
        <f t="shared" si="145"/>
        <v>30</v>
      </c>
      <c r="AB266" s="164">
        <f t="shared" si="146"/>
        <v>1.9493177387914229</v>
      </c>
      <c r="AC266" s="165">
        <v>0</v>
      </c>
      <c r="AD266" s="166">
        <f>IF(D266 = D872,1,_xll.BDP(K266,$AD$12)*L266)</f>
        <v>124.22</v>
      </c>
      <c r="AE266" s="387">
        <f>AA266*AC266*T266/AD266 / AF872</f>
        <v>0</v>
      </c>
      <c r="AF266" s="73"/>
      <c r="AG266" s="69"/>
      <c r="AH266" s="61"/>
    </row>
    <row r="267" spans="1:34" x14ac:dyDescent="0.2">
      <c r="B267" s="153">
        <v>490</v>
      </c>
      <c r="C267" s="153" t="s">
        <v>707</v>
      </c>
      <c r="D267" s="153" t="str">
        <f>_xll.BDP(C267,$D$12)</f>
        <v>JPY</v>
      </c>
      <c r="E267" s="153" t="s">
        <v>752</v>
      </c>
      <c r="F267" s="154">
        <f>_xll.BDP(C267,$F$12)</f>
        <v>1000</v>
      </c>
      <c r="G267" s="154">
        <f>_xll.BDP(C267,$G$12)</f>
        <v>995</v>
      </c>
      <c r="H267" s="155">
        <f t="shared" si="136"/>
        <v>-5</v>
      </c>
      <c r="I267" s="156">
        <f t="shared" si="137"/>
        <v>-0.5</v>
      </c>
      <c r="J267" s="157">
        <v>0</v>
      </c>
      <c r="K267" s="153" t="str">
        <f>CONCATENATE(D872,D267, " Curncy")</f>
        <v>EURJPY Curncy</v>
      </c>
      <c r="L267" s="153">
        <f>IF(D267 = D872,1,_xll.BDP(K267,$L$12))</f>
        <v>1</v>
      </c>
      <c r="M267" s="356">
        <f>IF(D267 = D872,1,_xll.BDP(K267,$M$12)*L267)</f>
        <v>124.18</v>
      </c>
      <c r="N267" s="158">
        <f t="shared" si="138"/>
        <v>0</v>
      </c>
      <c r="O267" s="366">
        <f>N267 / Y872</f>
        <v>0</v>
      </c>
      <c r="P267" s="160">
        <f t="shared" si="139"/>
        <v>0</v>
      </c>
      <c r="Q267" s="374">
        <f>P267 / Y872*100</f>
        <v>0</v>
      </c>
      <c r="R267" s="161">
        <f t="shared" si="140"/>
        <v>0</v>
      </c>
      <c r="S267" s="374">
        <f t="shared" si="141"/>
        <v>0</v>
      </c>
      <c r="T267" s="153">
        <f t="shared" si="142"/>
        <v>1</v>
      </c>
      <c r="U267" s="153">
        <v>0</v>
      </c>
      <c r="V267" s="153">
        <v>1</v>
      </c>
      <c r="W267" s="159">
        <f t="shared" si="143"/>
        <v>0</v>
      </c>
      <c r="X267" s="159">
        <f t="shared" si="144"/>
        <v>0</v>
      </c>
      <c r="Y267" s="70"/>
      <c r="Z267" s="163">
        <f>_xll.BDH(C267,$Z$12,$D$1,$D$1)</f>
        <v>1005</v>
      </c>
      <c r="AA267" s="163">
        <f t="shared" si="145"/>
        <v>-5</v>
      </c>
      <c r="AB267" s="164">
        <f t="shared" si="146"/>
        <v>-0.49751243781094528</v>
      </c>
      <c r="AC267" s="165">
        <v>0</v>
      </c>
      <c r="AD267" s="166">
        <f>IF(D267 = D872,1,_xll.BDP(K267,$AD$12)*L267)</f>
        <v>124.22</v>
      </c>
      <c r="AE267" s="387">
        <f>AA267*AC267*T267/AD267 / AF872</f>
        <v>0</v>
      </c>
      <c r="AF267" s="73"/>
      <c r="AG267" s="69"/>
      <c r="AH267" s="61"/>
    </row>
    <row r="268" spans="1:34" x14ac:dyDescent="0.2">
      <c r="B268" s="153">
        <v>3117</v>
      </c>
      <c r="C268" s="153" t="s">
        <v>708</v>
      </c>
      <c r="D268" s="153" t="str">
        <f>_xll.BDP(C268,$D$12)</f>
        <v>JPY</v>
      </c>
      <c r="E268" s="153" t="s">
        <v>753</v>
      </c>
      <c r="F268" s="154">
        <f>_xll.BDP(C268,$F$12)</f>
        <v>25440</v>
      </c>
      <c r="G268" s="154">
        <f>_xll.BDP(C268,$G$12)</f>
        <v>25785</v>
      </c>
      <c r="H268" s="155">
        <f t="shared" si="136"/>
        <v>345</v>
      </c>
      <c r="I268" s="156">
        <f t="shared" si="137"/>
        <v>1.3561320754716981</v>
      </c>
      <c r="J268" s="157">
        <v>0</v>
      </c>
      <c r="K268" s="153" t="str">
        <f>CONCATENATE(D872,D268, " Curncy")</f>
        <v>EURJPY Curncy</v>
      </c>
      <c r="L268" s="153">
        <f>IF(D268 = D872,1,_xll.BDP(K268,$L$12))</f>
        <v>1</v>
      </c>
      <c r="M268" s="356">
        <f>IF(D268 = D872,1,_xll.BDP(K268,$M$12)*L268)</f>
        <v>124.18</v>
      </c>
      <c r="N268" s="158">
        <f t="shared" si="138"/>
        <v>0</v>
      </c>
      <c r="O268" s="366">
        <f>N268 / Y872</f>
        <v>0</v>
      </c>
      <c r="P268" s="160">
        <f t="shared" si="139"/>
        <v>0</v>
      </c>
      <c r="Q268" s="374">
        <f>P268 / Y872*100</f>
        <v>0</v>
      </c>
      <c r="R268" s="161">
        <f t="shared" si="140"/>
        <v>0</v>
      </c>
      <c r="S268" s="374">
        <f t="shared" si="141"/>
        <v>0</v>
      </c>
      <c r="T268" s="153">
        <f t="shared" si="142"/>
        <v>1</v>
      </c>
      <c r="U268" s="153">
        <v>0</v>
      </c>
      <c r="V268" s="153">
        <v>1</v>
      </c>
      <c r="W268" s="159">
        <f t="shared" si="143"/>
        <v>0</v>
      </c>
      <c r="X268" s="159">
        <f t="shared" si="144"/>
        <v>0</v>
      </c>
      <c r="Y268" s="70"/>
      <c r="Z268" s="163">
        <f>_xll.BDH(C268,$Z$12,$D$1,$D$1)</f>
        <v>24520</v>
      </c>
      <c r="AA268" s="163">
        <f t="shared" si="145"/>
        <v>920</v>
      </c>
      <c r="AB268" s="164">
        <f t="shared" si="146"/>
        <v>3.7520391517128875</v>
      </c>
      <c r="AC268" s="165">
        <v>0</v>
      </c>
      <c r="AD268" s="166">
        <f>IF(D268 = D872,1,_xll.BDP(K268,$AD$12)*L268)</f>
        <v>124.22</v>
      </c>
      <c r="AE268" s="387">
        <f>AA268*AC268*T268/AD268 / AF872</f>
        <v>0</v>
      </c>
      <c r="AF268" s="73"/>
      <c r="AG268" s="69"/>
      <c r="AH268" s="61"/>
    </row>
    <row r="269" spans="1:34" x14ac:dyDescent="0.2">
      <c r="B269" s="153">
        <v>27960</v>
      </c>
      <c r="C269" s="153" t="s">
        <v>709</v>
      </c>
      <c r="D269" s="153" t="str">
        <f>_xll.BDP(C269,$D$12)</f>
        <v>JPY</v>
      </c>
      <c r="E269" s="153" t="s">
        <v>1195</v>
      </c>
      <c r="F269" s="154">
        <f>_xll.BDP(C269,$F$12)</f>
        <v>1409</v>
      </c>
      <c r="G269" s="154">
        <f>_xll.BDP(C269,$G$12)</f>
        <v>1427</v>
      </c>
      <c r="H269" s="155">
        <f t="shared" si="136"/>
        <v>18</v>
      </c>
      <c r="I269" s="156">
        <f t="shared" si="137"/>
        <v>1.2775017743080199</v>
      </c>
      <c r="J269" s="157">
        <v>0</v>
      </c>
      <c r="K269" s="153" t="str">
        <f>CONCATENATE(D872,D269, " Curncy")</f>
        <v>EURJPY Curncy</v>
      </c>
      <c r="L269" s="153">
        <f>IF(D269 = D872,1,_xll.BDP(K269,$L$12))</f>
        <v>1</v>
      </c>
      <c r="M269" s="356">
        <f>IF(D269 = D872,1,_xll.BDP(K269,$M$12)*L269)</f>
        <v>124.18</v>
      </c>
      <c r="N269" s="158">
        <f t="shared" si="138"/>
        <v>0</v>
      </c>
      <c r="O269" s="366">
        <f>N269 / Y872</f>
        <v>0</v>
      </c>
      <c r="P269" s="160">
        <f t="shared" si="139"/>
        <v>0</v>
      </c>
      <c r="Q269" s="374">
        <f>P269 / Y872*100</f>
        <v>0</v>
      </c>
      <c r="R269" s="161">
        <f t="shared" si="140"/>
        <v>0</v>
      </c>
      <c r="S269" s="374">
        <f t="shared" si="141"/>
        <v>0</v>
      </c>
      <c r="T269" s="153">
        <f t="shared" si="142"/>
        <v>1</v>
      </c>
      <c r="U269" s="153">
        <v>0</v>
      </c>
      <c r="V269" s="153">
        <v>1</v>
      </c>
      <c r="W269" s="159">
        <f t="shared" si="143"/>
        <v>0</v>
      </c>
      <c r="X269" s="159">
        <f t="shared" si="144"/>
        <v>0</v>
      </c>
      <c r="Y269" s="70"/>
      <c r="Z269" s="163">
        <f>_xll.BDH(C269,$Z$12,$D$1,$D$1)</f>
        <v>1411</v>
      </c>
      <c r="AA269" s="163">
        <f t="shared" si="145"/>
        <v>-2</v>
      </c>
      <c r="AB269" s="164">
        <f t="shared" si="146"/>
        <v>-0.14174344436569808</v>
      </c>
      <c r="AC269" s="165">
        <v>0</v>
      </c>
      <c r="AD269" s="166">
        <f>IF(D269 = D872,1,_xll.BDP(K269,$AD$12)*L269)</f>
        <v>124.22</v>
      </c>
      <c r="AE269" s="387">
        <f>AA269*AC269*T269/AD269 / AF872</f>
        <v>0</v>
      </c>
      <c r="AF269" s="73"/>
      <c r="AG269" s="69"/>
      <c r="AH269" s="61"/>
    </row>
    <row r="270" spans="1:34" x14ac:dyDescent="0.2">
      <c r="B270" s="153">
        <v>560</v>
      </c>
      <c r="C270" s="153" t="s">
        <v>710</v>
      </c>
      <c r="D270" s="153" t="str">
        <f>_xll.BDP(C270,$D$12)</f>
        <v>JPY</v>
      </c>
      <c r="E270" s="153" t="s">
        <v>754</v>
      </c>
      <c r="F270" s="154">
        <f>_xll.BDP(C270,$F$12)</f>
        <v>1179</v>
      </c>
      <c r="G270" s="154">
        <f>_xll.BDP(C270,$G$12)</f>
        <v>1175</v>
      </c>
      <c r="H270" s="155">
        <f t="shared" si="136"/>
        <v>-4</v>
      </c>
      <c r="I270" s="156">
        <f t="shared" si="137"/>
        <v>-0.33927056827820185</v>
      </c>
      <c r="J270" s="157">
        <v>0</v>
      </c>
      <c r="K270" s="153" t="str">
        <f>CONCATENATE(D872,D270, " Curncy")</f>
        <v>EURJPY Curncy</v>
      </c>
      <c r="L270" s="153">
        <f>IF(D270 = D872,1,_xll.BDP(K270,$L$12))</f>
        <v>1</v>
      </c>
      <c r="M270" s="356">
        <f>IF(D270 = D872,1,_xll.BDP(K270,$M$12)*L270)</f>
        <v>124.18</v>
      </c>
      <c r="N270" s="158">
        <f t="shared" si="138"/>
        <v>0</v>
      </c>
      <c r="O270" s="366">
        <f>N270 / Y872</f>
        <v>0</v>
      </c>
      <c r="P270" s="160">
        <f t="shared" si="139"/>
        <v>0</v>
      </c>
      <c r="Q270" s="374">
        <f>P270 / Y872*100</f>
        <v>0</v>
      </c>
      <c r="R270" s="161">
        <f t="shared" si="140"/>
        <v>0</v>
      </c>
      <c r="S270" s="374">
        <f t="shared" si="141"/>
        <v>0</v>
      </c>
      <c r="T270" s="153">
        <f t="shared" si="142"/>
        <v>1</v>
      </c>
      <c r="U270" s="153">
        <v>0</v>
      </c>
      <c r="V270" s="153">
        <v>1</v>
      </c>
      <c r="W270" s="159">
        <f t="shared" si="143"/>
        <v>0</v>
      </c>
      <c r="X270" s="159">
        <f t="shared" si="144"/>
        <v>0</v>
      </c>
      <c r="Y270" s="70"/>
      <c r="Z270" s="163">
        <f>_xll.BDH(C270,$Z$12,$D$1,$D$1)</f>
        <v>1171</v>
      </c>
      <c r="AA270" s="163">
        <f t="shared" si="145"/>
        <v>8</v>
      </c>
      <c r="AB270" s="164">
        <f t="shared" si="146"/>
        <v>0.68317677198975235</v>
      </c>
      <c r="AC270" s="165">
        <v>0</v>
      </c>
      <c r="AD270" s="166">
        <f>IF(D270 = D872,1,_xll.BDP(K270,$AD$12)*L270)</f>
        <v>124.22</v>
      </c>
      <c r="AE270" s="387">
        <f>AA270*AC270*T270/AD270 / AF872</f>
        <v>0</v>
      </c>
      <c r="AF270" s="73"/>
      <c r="AG270" s="69"/>
      <c r="AH270" s="61"/>
    </row>
    <row r="271" spans="1:34" x14ac:dyDescent="0.2">
      <c r="A271" s="111"/>
      <c r="B271" s="153">
        <v>25510</v>
      </c>
      <c r="C271" s="153" t="s">
        <v>1426</v>
      </c>
      <c r="D271" s="153" t="str">
        <f>_xll.BDP(C271,$D$12)</f>
        <v>JPY</v>
      </c>
      <c r="E271" s="153" t="s">
        <v>1427</v>
      </c>
      <c r="F271" s="154">
        <f>_xll.BDP(C271,$F$12)</f>
        <v>2222</v>
      </c>
      <c r="G271" s="154">
        <f>_xll.BDP(C271,$G$12)</f>
        <v>2247</v>
      </c>
      <c r="H271" s="155">
        <f t="shared" si="136"/>
        <v>25</v>
      </c>
      <c r="I271" s="156">
        <f t="shared" si="137"/>
        <v>1.1251125112511251</v>
      </c>
      <c r="J271" s="157">
        <v>0</v>
      </c>
      <c r="K271" s="153" t="str">
        <f>CONCATENATE(D872,D271, " Curncy")</f>
        <v>EURJPY Curncy</v>
      </c>
      <c r="L271" s="153">
        <f>IF(D271 = D872,1,_xll.BDP(K271,$L$12))</f>
        <v>1</v>
      </c>
      <c r="M271" s="356">
        <f>IF(D271 = D872,1,_xll.BDP(K271,$M$12)*L271)</f>
        <v>124.18</v>
      </c>
      <c r="N271" s="158">
        <f t="shared" si="138"/>
        <v>0</v>
      </c>
      <c r="O271" s="366">
        <f>N271 / Y872</f>
        <v>0</v>
      </c>
      <c r="P271" s="160">
        <f t="shared" si="139"/>
        <v>0</v>
      </c>
      <c r="Q271" s="374">
        <f>P271 / Y872*100</f>
        <v>0</v>
      </c>
      <c r="R271" s="161">
        <f t="shared" si="140"/>
        <v>0</v>
      </c>
      <c r="S271" s="374">
        <f t="shared" si="141"/>
        <v>0</v>
      </c>
      <c r="T271" s="153">
        <f t="shared" si="142"/>
        <v>1</v>
      </c>
      <c r="U271" s="153">
        <v>0</v>
      </c>
      <c r="V271" s="153">
        <v>1</v>
      </c>
      <c r="W271" s="159">
        <f t="shared" si="143"/>
        <v>0</v>
      </c>
      <c r="X271" s="159">
        <f t="shared" si="144"/>
        <v>0</v>
      </c>
      <c r="Y271" s="111"/>
      <c r="Z271" s="163">
        <f>_xll.BDH(C271,$Z$12,$D$1,$D$1)</f>
        <v>2209</v>
      </c>
      <c r="AA271" s="163">
        <f t="shared" si="145"/>
        <v>13</v>
      </c>
      <c r="AB271" s="164">
        <f t="shared" si="146"/>
        <v>0.58850158442734268</v>
      </c>
      <c r="AC271" s="165">
        <v>0</v>
      </c>
      <c r="AD271" s="166">
        <f>IF(D271 = D872,1,_xll.BDP(K271,$AD$12)*L271)</f>
        <v>124.22</v>
      </c>
      <c r="AE271" s="387">
        <f>AA271*AC271*T271/AD271 / AF872</f>
        <v>0</v>
      </c>
      <c r="AF271" s="124"/>
      <c r="AG271" s="69"/>
      <c r="AH271" s="61"/>
    </row>
    <row r="272" spans="1:34" x14ac:dyDescent="0.2">
      <c r="B272" s="153">
        <v>25450</v>
      </c>
      <c r="C272" s="153" t="s">
        <v>712</v>
      </c>
      <c r="D272" s="153" t="str">
        <f>_xll.BDP(C272,$D$12)</f>
        <v>JPY</v>
      </c>
      <c r="E272" s="153" t="s">
        <v>756</v>
      </c>
      <c r="F272" s="154">
        <f>_xll.BDP(C272,$F$12)</f>
        <v>606</v>
      </c>
      <c r="G272" s="154">
        <f>_xll.BDP(C272,$G$12)</f>
        <v>595</v>
      </c>
      <c r="H272" s="155">
        <f t="shared" si="136"/>
        <v>-11</v>
      </c>
      <c r="I272" s="156">
        <f t="shared" si="137"/>
        <v>-1.8151815181518154</v>
      </c>
      <c r="J272" s="157">
        <v>0</v>
      </c>
      <c r="K272" s="153" t="str">
        <f>CONCATENATE(D872,D272, " Curncy")</f>
        <v>EURJPY Curncy</v>
      </c>
      <c r="L272" s="153">
        <f>IF(D272 = D872,1,_xll.BDP(K272,$L$12))</f>
        <v>1</v>
      </c>
      <c r="M272" s="356">
        <f>IF(D272 = D872,1,_xll.BDP(K272,$M$12)*L272)</f>
        <v>124.18</v>
      </c>
      <c r="N272" s="158">
        <f t="shared" si="138"/>
        <v>0</v>
      </c>
      <c r="O272" s="366">
        <f>N272 / Y872</f>
        <v>0</v>
      </c>
      <c r="P272" s="160">
        <f t="shared" si="139"/>
        <v>0</v>
      </c>
      <c r="Q272" s="374">
        <f>P272 / Y872*100</f>
        <v>0</v>
      </c>
      <c r="R272" s="161">
        <f t="shared" si="140"/>
        <v>0</v>
      </c>
      <c r="S272" s="374">
        <f t="shared" si="141"/>
        <v>0</v>
      </c>
      <c r="T272" s="153">
        <f t="shared" si="142"/>
        <v>1</v>
      </c>
      <c r="U272" s="153">
        <v>0</v>
      </c>
      <c r="V272" s="153">
        <v>1</v>
      </c>
      <c r="W272" s="159">
        <f t="shared" si="143"/>
        <v>0</v>
      </c>
      <c r="X272" s="159">
        <f t="shared" si="144"/>
        <v>0</v>
      </c>
      <c r="Y272" s="70"/>
      <c r="Z272" s="163">
        <f>_xll.BDH(C272,$Z$12,$D$1,$D$1)</f>
        <v>590</v>
      </c>
      <c r="AA272" s="163">
        <f t="shared" si="145"/>
        <v>16</v>
      </c>
      <c r="AB272" s="164">
        <f t="shared" si="146"/>
        <v>2.7118644067796609</v>
      </c>
      <c r="AC272" s="165">
        <v>0</v>
      </c>
      <c r="AD272" s="166">
        <f>IF(D272 = D872,1,_xll.BDP(K272,$AD$12)*L272)</f>
        <v>124.22</v>
      </c>
      <c r="AE272" s="387">
        <f>AA272*AC272*T272/AD272 / AF872</f>
        <v>0</v>
      </c>
      <c r="AF272" s="73"/>
      <c r="AG272" s="69"/>
      <c r="AH272" s="61"/>
    </row>
    <row r="273" spans="1:34" x14ac:dyDescent="0.2">
      <c r="B273" s="153">
        <v>20499</v>
      </c>
      <c r="C273" s="153" t="s">
        <v>713</v>
      </c>
      <c r="D273" s="153" t="str">
        <f>_xll.BDP(C273,$D$12)</f>
        <v>JPY</v>
      </c>
      <c r="E273" s="153" t="s">
        <v>757</v>
      </c>
      <c r="F273" s="154">
        <f>_xll.BDP(C273,$F$12)</f>
        <v>1030</v>
      </c>
      <c r="G273" s="154">
        <f>_xll.BDP(C273,$G$12)</f>
        <v>1062</v>
      </c>
      <c r="H273" s="155">
        <f t="shared" si="136"/>
        <v>32</v>
      </c>
      <c r="I273" s="156">
        <f t="shared" si="137"/>
        <v>3.1067961165048543</v>
      </c>
      <c r="J273" s="157">
        <v>0</v>
      </c>
      <c r="K273" s="153" t="str">
        <f>CONCATENATE(D872,D273, " Curncy")</f>
        <v>EURJPY Curncy</v>
      </c>
      <c r="L273" s="153">
        <f>IF(D273 = D872,1,_xll.BDP(K273,$L$12))</f>
        <v>1</v>
      </c>
      <c r="M273" s="356">
        <f>IF(D273 = D872,1,_xll.BDP(K273,$M$12)*L273)</f>
        <v>124.18</v>
      </c>
      <c r="N273" s="158">
        <f t="shared" si="138"/>
        <v>0</v>
      </c>
      <c r="O273" s="366">
        <f>N273 / Y872</f>
        <v>0</v>
      </c>
      <c r="P273" s="160">
        <f t="shared" si="139"/>
        <v>0</v>
      </c>
      <c r="Q273" s="374">
        <f>P273 / Y872*100</f>
        <v>0</v>
      </c>
      <c r="R273" s="161">
        <f t="shared" si="140"/>
        <v>0</v>
      </c>
      <c r="S273" s="374">
        <f t="shared" si="141"/>
        <v>0</v>
      </c>
      <c r="T273" s="153">
        <f t="shared" si="142"/>
        <v>1</v>
      </c>
      <c r="U273" s="153">
        <v>0</v>
      </c>
      <c r="V273" s="153">
        <v>1</v>
      </c>
      <c r="W273" s="159">
        <f t="shared" si="143"/>
        <v>0</v>
      </c>
      <c r="X273" s="159">
        <f t="shared" si="144"/>
        <v>0</v>
      </c>
      <c r="Y273" s="70"/>
      <c r="Z273" s="163">
        <f>_xll.BDH(C273,$Z$12,$D$1,$D$1)</f>
        <v>1003</v>
      </c>
      <c r="AA273" s="163">
        <f t="shared" si="145"/>
        <v>27</v>
      </c>
      <c r="AB273" s="164">
        <f t="shared" si="146"/>
        <v>2.6919242273180455</v>
      </c>
      <c r="AC273" s="165">
        <v>0</v>
      </c>
      <c r="AD273" s="166">
        <f>IF(D273 = D872,1,_xll.BDP(K273,$AD$12)*L273)</f>
        <v>124.22</v>
      </c>
      <c r="AE273" s="387">
        <f>AA273*AC273*T273/AD273 / AF872</f>
        <v>0</v>
      </c>
      <c r="AF273" s="73"/>
      <c r="AG273" s="69"/>
      <c r="AH273" s="61"/>
    </row>
    <row r="274" spans="1:34" x14ac:dyDescent="0.2">
      <c r="A274" s="153"/>
      <c r="B274" s="153">
        <v>20260</v>
      </c>
      <c r="C274" s="153" t="s">
        <v>1616</v>
      </c>
      <c r="D274" s="153" t="str">
        <f>_xll.BDP(C274,$D$12)</f>
        <v>JPY</v>
      </c>
      <c r="E274" s="153" t="s">
        <v>1617</v>
      </c>
      <c r="F274" s="154">
        <f>_xll.BDP(C274,$F$12)</f>
        <v>2828</v>
      </c>
      <c r="G274" s="154">
        <f>_xll.BDP(C274,$G$12)</f>
        <v>2829</v>
      </c>
      <c r="H274" s="155">
        <f t="shared" si="136"/>
        <v>1</v>
      </c>
      <c r="I274" s="156">
        <f t="shared" si="137"/>
        <v>3.536067892503536E-2</v>
      </c>
      <c r="J274" s="157">
        <v>58200</v>
      </c>
      <c r="K274" s="153" t="str">
        <f>CONCATENATE(D872,D274, " Curncy")</f>
        <v>EURJPY Curncy</v>
      </c>
      <c r="L274" s="153">
        <f>IF(D274 = D872,1,_xll.BDP(K274,$L$12))</f>
        <v>1</v>
      </c>
      <c r="M274" s="356">
        <f>IF(D274 = D872,1,_xll.BDP(K274,$M$12)*L274)</f>
        <v>124.18</v>
      </c>
      <c r="N274" s="158">
        <f t="shared" si="138"/>
        <v>468.67450475116766</v>
      </c>
      <c r="O274" s="366">
        <f>N274 / Y872</f>
        <v>3.7863652580798462E-6</v>
      </c>
      <c r="P274" s="160">
        <f t="shared" si="139"/>
        <v>1325880.1739410532</v>
      </c>
      <c r="Q274" s="374">
        <f>P274 / Y872*100</f>
        <v>1.0711627315107883</v>
      </c>
      <c r="R274" s="161">
        <f t="shared" si="140"/>
        <v>0</v>
      </c>
      <c r="S274" s="374">
        <f t="shared" si="141"/>
        <v>1.0711627315107883</v>
      </c>
      <c r="T274" s="153">
        <f t="shared" si="142"/>
        <v>1</v>
      </c>
      <c r="U274" s="153">
        <v>0</v>
      </c>
      <c r="V274" s="153">
        <v>1</v>
      </c>
      <c r="W274" s="159">
        <f t="shared" si="143"/>
        <v>0</v>
      </c>
      <c r="X274" s="159">
        <f t="shared" si="144"/>
        <v>3.7863652580798462E-6</v>
      </c>
      <c r="Y274" s="162"/>
      <c r="Z274" s="163">
        <f>_xll.BDH(C274,$Z$12,$D$1,$D$1)</f>
        <v>2764.5</v>
      </c>
      <c r="AA274" s="163">
        <f t="shared" si="145"/>
        <v>63.5</v>
      </c>
      <c r="AB274" s="164">
        <f t="shared" si="146"/>
        <v>2.2969795623078317</v>
      </c>
      <c r="AC274" s="165">
        <v>58200</v>
      </c>
      <c r="AD274" s="166">
        <f>IF(D274 = D872,1,_xll.BDP(K274,$AD$12)*L274)</f>
        <v>124.22</v>
      </c>
      <c r="AE274" s="387">
        <f>AA274*AC274*T274/AD274 / AF872</f>
        <v>2.4166919844225218E-4</v>
      </c>
      <c r="AF274" s="167"/>
      <c r="AG274" s="69"/>
      <c r="AH274" s="61"/>
    </row>
    <row r="275" spans="1:34" x14ac:dyDescent="0.2">
      <c r="B275" s="153">
        <v>26549</v>
      </c>
      <c r="C275" s="153" t="s">
        <v>138</v>
      </c>
      <c r="D275" s="153" t="str">
        <f>_xll.BDP(C275,$D$12)</f>
        <v>JPY</v>
      </c>
      <c r="E275" s="153" t="s">
        <v>365</v>
      </c>
      <c r="F275" s="154">
        <f>_xll.BDP(C275,$F$12)</f>
        <v>50</v>
      </c>
      <c r="G275" s="154">
        <f>_xll.BDP(C275,$G$12)</f>
        <v>50</v>
      </c>
      <c r="H275" s="155">
        <f t="shared" si="136"/>
        <v>0</v>
      </c>
      <c r="I275" s="156">
        <f t="shared" si="137"/>
        <v>0</v>
      </c>
      <c r="J275" s="157">
        <v>0</v>
      </c>
      <c r="K275" s="153" t="str">
        <f>CONCATENATE(D872,D275, " Curncy")</f>
        <v>EURJPY Curncy</v>
      </c>
      <c r="L275" s="153">
        <f>IF(D275 = D872,1,_xll.BDP(K275,$L$12))</f>
        <v>1</v>
      </c>
      <c r="M275" s="356">
        <f>IF(D275 = D872,1,_xll.BDP(K275,$M$12)*L275)</f>
        <v>124.18</v>
      </c>
      <c r="N275" s="158">
        <f t="shared" si="138"/>
        <v>0</v>
      </c>
      <c r="O275" s="366">
        <f>N275 / Y872</f>
        <v>0</v>
      </c>
      <c r="P275" s="160">
        <f t="shared" si="139"/>
        <v>0</v>
      </c>
      <c r="Q275" s="374">
        <f>P275 / Y872*100</f>
        <v>0</v>
      </c>
      <c r="R275" s="161">
        <f t="shared" si="140"/>
        <v>0</v>
      </c>
      <c r="S275" s="374">
        <f t="shared" si="141"/>
        <v>0</v>
      </c>
      <c r="T275" s="153">
        <f t="shared" si="142"/>
        <v>1</v>
      </c>
      <c r="U275" s="153">
        <v>0</v>
      </c>
      <c r="V275" s="153">
        <v>1</v>
      </c>
      <c r="W275" s="159">
        <f t="shared" si="143"/>
        <v>0</v>
      </c>
      <c r="X275" s="159">
        <f t="shared" si="144"/>
        <v>0</v>
      </c>
      <c r="Y275" s="70"/>
      <c r="Z275" s="163">
        <f>_xll.BDH(C275,$Z$12,$D$1,$D$1)</f>
        <v>50</v>
      </c>
      <c r="AA275" s="163">
        <f t="shared" si="145"/>
        <v>0</v>
      </c>
      <c r="AB275" s="164">
        <f t="shared" si="146"/>
        <v>0</v>
      </c>
      <c r="AC275" s="165">
        <v>0</v>
      </c>
      <c r="AD275" s="166">
        <f>IF(D275 = D872,1,_xll.BDP(K275,$AD$12)*L275)</f>
        <v>124.22</v>
      </c>
      <c r="AE275" s="387">
        <f>AA275*AC275*T275/AD275 / AF872</f>
        <v>0</v>
      </c>
      <c r="AF275" s="73"/>
      <c r="AG275" s="69"/>
      <c r="AH275" s="61"/>
    </row>
    <row r="276" spans="1:34" x14ac:dyDescent="0.2">
      <c r="B276" s="153">
        <v>23205</v>
      </c>
      <c r="C276" s="153" t="s">
        <v>714</v>
      </c>
      <c r="D276" s="153" t="str">
        <f>_xll.BDP(C276,$D$12)</f>
        <v>JPY</v>
      </c>
      <c r="E276" s="153" t="s">
        <v>758</v>
      </c>
      <c r="F276" s="154">
        <f>_xll.BDP(C276,$F$12)</f>
        <v>1820</v>
      </c>
      <c r="G276" s="154">
        <f>_xll.BDP(C276,$G$12)</f>
        <v>1800</v>
      </c>
      <c r="H276" s="155">
        <f t="shared" si="136"/>
        <v>-20</v>
      </c>
      <c r="I276" s="156">
        <f t="shared" si="137"/>
        <v>-1.098901098901099</v>
      </c>
      <c r="J276" s="157">
        <v>0</v>
      </c>
      <c r="K276" s="153" t="str">
        <f>CONCATENATE(D872,D276, " Curncy")</f>
        <v>EURJPY Curncy</v>
      </c>
      <c r="L276" s="153">
        <f>IF(D276 = D872,1,_xll.BDP(K276,$L$12))</f>
        <v>1</v>
      </c>
      <c r="M276" s="356">
        <f>IF(D276 = D872,1,_xll.BDP(K276,$M$12)*L276)</f>
        <v>124.18</v>
      </c>
      <c r="N276" s="158">
        <f t="shared" si="138"/>
        <v>0</v>
      </c>
      <c r="O276" s="366">
        <f>N276 / Y872</f>
        <v>0</v>
      </c>
      <c r="P276" s="160">
        <f t="shared" si="139"/>
        <v>0</v>
      </c>
      <c r="Q276" s="374">
        <f>P276 / Y872*100</f>
        <v>0</v>
      </c>
      <c r="R276" s="161">
        <f t="shared" si="140"/>
        <v>0</v>
      </c>
      <c r="S276" s="374">
        <f t="shared" si="141"/>
        <v>0</v>
      </c>
      <c r="T276" s="153">
        <f t="shared" si="142"/>
        <v>1</v>
      </c>
      <c r="U276" s="153">
        <v>0</v>
      </c>
      <c r="V276" s="153">
        <v>1</v>
      </c>
      <c r="W276" s="159">
        <f t="shared" si="143"/>
        <v>0</v>
      </c>
      <c r="X276" s="159">
        <f t="shared" si="144"/>
        <v>0</v>
      </c>
      <c r="Y276" s="70"/>
      <c r="Z276" s="163">
        <f>_xll.BDH(C276,$Z$12,$D$1,$D$1)</f>
        <v>1800</v>
      </c>
      <c r="AA276" s="163">
        <f t="shared" si="145"/>
        <v>20</v>
      </c>
      <c r="AB276" s="164">
        <f t="shared" si="146"/>
        <v>1.1111111111111112</v>
      </c>
      <c r="AC276" s="165">
        <v>0</v>
      </c>
      <c r="AD276" s="166">
        <f>IF(D276 = D872,1,_xll.BDP(K276,$AD$12)*L276)</f>
        <v>124.22</v>
      </c>
      <c r="AE276" s="387">
        <f>AA276*AC276*T276/AD276 / AF872</f>
        <v>0</v>
      </c>
      <c r="AF276" s="73"/>
      <c r="AG276" s="69"/>
      <c r="AH276" s="61"/>
    </row>
    <row r="277" spans="1:34" x14ac:dyDescent="0.2">
      <c r="B277" s="153">
        <v>101</v>
      </c>
      <c r="C277" s="153" t="s">
        <v>715</v>
      </c>
      <c r="D277" s="153" t="str">
        <f>_xll.BDP(C277,$D$12)</f>
        <v>JPY</v>
      </c>
      <c r="E277" s="153" t="s">
        <v>759</v>
      </c>
      <c r="F277" s="154">
        <f>_xll.BDP(C277,$F$12)</f>
        <v>164700</v>
      </c>
      <c r="G277" s="154">
        <f>_xll.BDP(C277,$G$12)</f>
        <v>167800</v>
      </c>
      <c r="H277" s="155">
        <f t="shared" si="136"/>
        <v>3100</v>
      </c>
      <c r="I277" s="156">
        <f t="shared" si="137"/>
        <v>1.8822100789313905</v>
      </c>
      <c r="J277" s="157">
        <v>0</v>
      </c>
      <c r="K277" s="153" t="str">
        <f>CONCATENATE(D872,D277, " Curncy")</f>
        <v>EURJPY Curncy</v>
      </c>
      <c r="L277" s="153">
        <f>IF(D277 = D872,1,_xll.BDP(K277,$L$12))</f>
        <v>1</v>
      </c>
      <c r="M277" s="356">
        <f>IF(D277 = D872,1,_xll.BDP(K277,$M$12)*L277)</f>
        <v>124.18</v>
      </c>
      <c r="N277" s="158">
        <f t="shared" si="138"/>
        <v>0</v>
      </c>
      <c r="O277" s="366">
        <f>N277 / Y872</f>
        <v>0</v>
      </c>
      <c r="P277" s="160">
        <f t="shared" si="139"/>
        <v>0</v>
      </c>
      <c r="Q277" s="374">
        <f>P277 / Y872*100</f>
        <v>0</v>
      </c>
      <c r="R277" s="161">
        <f t="shared" si="140"/>
        <v>0</v>
      </c>
      <c r="S277" s="374">
        <f t="shared" si="141"/>
        <v>0</v>
      </c>
      <c r="T277" s="153">
        <f t="shared" si="142"/>
        <v>1</v>
      </c>
      <c r="U277" s="153">
        <v>0</v>
      </c>
      <c r="V277" s="153">
        <v>1</v>
      </c>
      <c r="W277" s="159">
        <f t="shared" si="143"/>
        <v>0</v>
      </c>
      <c r="X277" s="159">
        <f t="shared" si="144"/>
        <v>0</v>
      </c>
      <c r="Y277" s="70"/>
      <c r="Z277" s="163">
        <f>_xll.BDH(C277,$Z$12,$D$1,$D$1)</f>
        <v>161900</v>
      </c>
      <c r="AA277" s="163">
        <f t="shared" si="145"/>
        <v>2800</v>
      </c>
      <c r="AB277" s="164">
        <f t="shared" si="146"/>
        <v>1.7294626312538603</v>
      </c>
      <c r="AC277" s="165">
        <v>0</v>
      </c>
      <c r="AD277" s="166">
        <f>IF(D277 = D872,1,_xll.BDP(K277,$AD$12)*L277)</f>
        <v>124.22</v>
      </c>
      <c r="AE277" s="387">
        <f>AA277*AC277*T277/AD277 / AF872</f>
        <v>0</v>
      </c>
      <c r="AF277" s="73"/>
      <c r="AG277" s="69"/>
      <c r="AH277" s="61"/>
    </row>
    <row r="278" spans="1:34" x14ac:dyDescent="0.2">
      <c r="B278" s="153">
        <v>25511</v>
      </c>
      <c r="C278" s="153" t="s">
        <v>366</v>
      </c>
      <c r="D278" s="153" t="str">
        <f>_xll.BDP(C278,$D$12)</f>
        <v>JPY</v>
      </c>
      <c r="E278" s="153" t="s">
        <v>1301</v>
      </c>
      <c r="F278" s="154">
        <f>_xll.BDP(C278,$F$12)</f>
        <v>376.9</v>
      </c>
      <c r="G278" s="154">
        <f>_xll.BDP(C278,$G$12)</f>
        <v>378.4</v>
      </c>
      <c r="H278" s="155">
        <f t="shared" si="136"/>
        <v>1.5</v>
      </c>
      <c r="I278" s="156">
        <f t="shared" si="137"/>
        <v>0.39798355001326613</v>
      </c>
      <c r="J278" s="157">
        <v>0</v>
      </c>
      <c r="K278" s="153" t="str">
        <f>CONCATENATE(D872,D278, " Curncy")</f>
        <v>EURJPY Curncy</v>
      </c>
      <c r="L278" s="153">
        <f>IF(D278 = D872,1,_xll.BDP(K278,$L$12))</f>
        <v>1</v>
      </c>
      <c r="M278" s="356">
        <f>IF(D278 = D872,1,_xll.BDP(K278,$M$12)*L278)</f>
        <v>124.18</v>
      </c>
      <c r="N278" s="158">
        <f t="shared" si="138"/>
        <v>0</v>
      </c>
      <c r="O278" s="366">
        <f>N278 / Y872</f>
        <v>0</v>
      </c>
      <c r="P278" s="160">
        <f t="shared" si="139"/>
        <v>0</v>
      </c>
      <c r="Q278" s="374">
        <f>P278 / Y872*100</f>
        <v>0</v>
      </c>
      <c r="R278" s="161">
        <f t="shared" si="140"/>
        <v>0</v>
      </c>
      <c r="S278" s="374">
        <f t="shared" si="141"/>
        <v>0</v>
      </c>
      <c r="T278" s="153">
        <f t="shared" si="142"/>
        <v>1</v>
      </c>
      <c r="U278" s="153">
        <v>0</v>
      </c>
      <c r="V278" s="153">
        <v>1</v>
      </c>
      <c r="W278" s="159">
        <f t="shared" si="143"/>
        <v>0</v>
      </c>
      <c r="X278" s="159">
        <f t="shared" si="144"/>
        <v>0</v>
      </c>
      <c r="Y278" s="70"/>
      <c r="Z278" s="163">
        <f>_xll.BDH(C278,$Z$12,$D$1,$D$1)</f>
        <v>374.6</v>
      </c>
      <c r="AA278" s="163">
        <f t="shared" si="145"/>
        <v>2.2999999999999545</v>
      </c>
      <c r="AB278" s="164">
        <f t="shared" si="146"/>
        <v>0.61398825413773472</v>
      </c>
      <c r="AC278" s="165">
        <v>0</v>
      </c>
      <c r="AD278" s="166">
        <f>IF(D278 = D872,1,_xll.BDP(K278,$AD$12)*L278)</f>
        <v>124.22</v>
      </c>
      <c r="AE278" s="387">
        <f>AA278*AC278*T278/AD278 / AF872</f>
        <v>0</v>
      </c>
      <c r="AF278" s="73"/>
      <c r="AG278" s="69"/>
      <c r="AH278" s="61"/>
    </row>
    <row r="279" spans="1:34" x14ac:dyDescent="0.2">
      <c r="A279" s="153"/>
      <c r="B279" s="153">
        <v>27117</v>
      </c>
      <c r="C279" s="153" t="s">
        <v>1271</v>
      </c>
      <c r="D279" s="153" t="str">
        <f>_xll.BDP(C279,$D$12)</f>
        <v>JPY</v>
      </c>
      <c r="E279" s="153" t="s">
        <v>1272</v>
      </c>
      <c r="F279" s="154">
        <f>_xll.BDP(C279,$F$12)</f>
        <v>3135</v>
      </c>
      <c r="G279" s="154">
        <f>_xll.BDP(C279,$G$12)</f>
        <v>3140</v>
      </c>
      <c r="H279" s="155">
        <f t="shared" si="136"/>
        <v>5</v>
      </c>
      <c r="I279" s="156">
        <f t="shared" si="137"/>
        <v>0.15948963317384371</v>
      </c>
      <c r="J279" s="157">
        <v>0</v>
      </c>
      <c r="K279" s="153" t="str">
        <f>CONCATENATE(D872,D279, " Curncy")</f>
        <v>EURJPY Curncy</v>
      </c>
      <c r="L279" s="153">
        <f>IF(D279 = D872,1,_xll.BDP(K279,$L$12))</f>
        <v>1</v>
      </c>
      <c r="M279" s="356">
        <f>IF(D279 = D872,1,_xll.BDP(K279,$M$12)*L279)</f>
        <v>124.18</v>
      </c>
      <c r="N279" s="158">
        <f t="shared" si="138"/>
        <v>0</v>
      </c>
      <c r="O279" s="366">
        <f>N279 / Y872</f>
        <v>0</v>
      </c>
      <c r="P279" s="160">
        <f t="shared" si="139"/>
        <v>0</v>
      </c>
      <c r="Q279" s="374">
        <f>P279 / Y872*100</f>
        <v>0</v>
      </c>
      <c r="R279" s="161">
        <f t="shared" si="140"/>
        <v>0</v>
      </c>
      <c r="S279" s="374">
        <f t="shared" si="141"/>
        <v>0</v>
      </c>
      <c r="T279" s="153">
        <f t="shared" si="142"/>
        <v>1</v>
      </c>
      <c r="U279" s="153">
        <v>0</v>
      </c>
      <c r="V279" s="153">
        <v>1</v>
      </c>
      <c r="W279" s="159">
        <f t="shared" si="143"/>
        <v>0</v>
      </c>
      <c r="X279" s="159">
        <f t="shared" si="144"/>
        <v>0</v>
      </c>
      <c r="Y279" s="162"/>
      <c r="Z279" s="163">
        <f>_xll.BDH(C279,$Z$12,$D$1,$D$1)</f>
        <v>3065</v>
      </c>
      <c r="AA279" s="163">
        <f t="shared" si="145"/>
        <v>70</v>
      </c>
      <c r="AB279" s="164">
        <f t="shared" si="146"/>
        <v>2.2838499184339316</v>
      </c>
      <c r="AC279" s="165">
        <v>0</v>
      </c>
      <c r="AD279" s="166">
        <f>IF(D279 = D872,1,_xll.BDP(K279,$AD$12)*L279)</f>
        <v>124.22</v>
      </c>
      <c r="AE279" s="387">
        <f>AA279*AC279*T279/AD279 / AF872</f>
        <v>0</v>
      </c>
      <c r="AF279" s="167"/>
      <c r="AG279" s="69"/>
      <c r="AH279" s="61"/>
    </row>
    <row r="280" spans="1:34" x14ac:dyDescent="0.2">
      <c r="B280" s="153">
        <v>20426</v>
      </c>
      <c r="C280" s="153" t="s">
        <v>717</v>
      </c>
      <c r="D280" s="153" t="str">
        <f>_xll.BDP(C280,$D$12)</f>
        <v>JPY</v>
      </c>
      <c r="E280" s="153" t="s">
        <v>762</v>
      </c>
      <c r="F280" s="154">
        <f>_xll.BDP(C280,$F$12)</f>
        <v>1600</v>
      </c>
      <c r="G280" s="154">
        <f>_xll.BDP(C280,$G$12)</f>
        <v>1611</v>
      </c>
      <c r="H280" s="155">
        <f t="shared" si="136"/>
        <v>11</v>
      </c>
      <c r="I280" s="156">
        <f t="shared" si="137"/>
        <v>0.6875</v>
      </c>
      <c r="J280" s="157">
        <v>0</v>
      </c>
      <c r="K280" s="153" t="str">
        <f>CONCATENATE(D872,D280, " Curncy")</f>
        <v>EURJPY Curncy</v>
      </c>
      <c r="L280" s="153">
        <f>IF(D280 = D872,1,_xll.BDP(K280,$L$12))</f>
        <v>1</v>
      </c>
      <c r="M280" s="356">
        <f>IF(D280 = D872,1,_xll.BDP(K280,$M$12)*L280)</f>
        <v>124.18</v>
      </c>
      <c r="N280" s="158">
        <f t="shared" si="138"/>
        <v>0</v>
      </c>
      <c r="O280" s="366">
        <f>N280 / Y872</f>
        <v>0</v>
      </c>
      <c r="P280" s="160">
        <f t="shared" si="139"/>
        <v>0</v>
      </c>
      <c r="Q280" s="374">
        <f>P280 / Y872*100</f>
        <v>0</v>
      </c>
      <c r="R280" s="161">
        <f t="shared" si="140"/>
        <v>0</v>
      </c>
      <c r="S280" s="374">
        <f t="shared" si="141"/>
        <v>0</v>
      </c>
      <c r="T280" s="153">
        <f t="shared" si="142"/>
        <v>1</v>
      </c>
      <c r="U280" s="153">
        <v>0</v>
      </c>
      <c r="V280" s="153">
        <v>1</v>
      </c>
      <c r="W280" s="159">
        <f t="shared" si="143"/>
        <v>0</v>
      </c>
      <c r="X280" s="159">
        <f t="shared" si="144"/>
        <v>0</v>
      </c>
      <c r="Y280" s="70"/>
      <c r="Z280" s="163">
        <f>_xll.BDH(C280,$Z$12,$D$1,$D$1)</f>
        <v>1588</v>
      </c>
      <c r="AA280" s="163">
        <f t="shared" si="145"/>
        <v>12</v>
      </c>
      <c r="AB280" s="164">
        <f t="shared" si="146"/>
        <v>0.75566750629722923</v>
      </c>
      <c r="AC280" s="165">
        <v>0</v>
      </c>
      <c r="AD280" s="166">
        <f>IF(D280 = D872,1,_xll.BDP(K280,$AD$12)*L280)</f>
        <v>124.22</v>
      </c>
      <c r="AE280" s="387">
        <f>AA280*AC280*T280/AD280 / AF872</f>
        <v>0</v>
      </c>
      <c r="AF280" s="73"/>
      <c r="AG280" s="69"/>
      <c r="AH280" s="61"/>
    </row>
    <row r="281" spans="1:34" x14ac:dyDescent="0.2">
      <c r="B281" s="153">
        <v>20651</v>
      </c>
      <c r="C281" s="153" t="s">
        <v>718</v>
      </c>
      <c r="D281" s="153" t="str">
        <f>_xll.BDP(C281,$D$12)</f>
        <v>JPY</v>
      </c>
      <c r="E281" s="153" t="s">
        <v>763</v>
      </c>
      <c r="F281" s="154">
        <f>_xll.BDP(C281,$F$12)</f>
        <v>2273</v>
      </c>
      <c r="G281" s="154">
        <f>_xll.BDP(C281,$G$12)</f>
        <v>2258.5</v>
      </c>
      <c r="H281" s="155">
        <f t="shared" si="136"/>
        <v>-14.5</v>
      </c>
      <c r="I281" s="156">
        <f t="shared" si="137"/>
        <v>-0.63792344918609767</v>
      </c>
      <c r="J281" s="157">
        <v>0</v>
      </c>
      <c r="K281" s="153" t="str">
        <f>CONCATENATE(D872,D281, " Curncy")</f>
        <v>EURJPY Curncy</v>
      </c>
      <c r="L281" s="153">
        <f>IF(D281 = D872,1,_xll.BDP(K281,$L$12))</f>
        <v>1</v>
      </c>
      <c r="M281" s="356">
        <f>IF(D281 = D872,1,_xll.BDP(K281,$M$12)*L281)</f>
        <v>124.18</v>
      </c>
      <c r="N281" s="158">
        <f t="shared" si="138"/>
        <v>0</v>
      </c>
      <c r="O281" s="366">
        <f>N281 / Y872</f>
        <v>0</v>
      </c>
      <c r="P281" s="160">
        <f t="shared" si="139"/>
        <v>0</v>
      </c>
      <c r="Q281" s="374">
        <f>P281 / Y872*100</f>
        <v>0</v>
      </c>
      <c r="R281" s="161">
        <f t="shared" si="140"/>
        <v>0</v>
      </c>
      <c r="S281" s="374">
        <f t="shared" si="141"/>
        <v>0</v>
      </c>
      <c r="T281" s="153">
        <f t="shared" si="142"/>
        <v>1</v>
      </c>
      <c r="U281" s="153">
        <v>0</v>
      </c>
      <c r="V281" s="153">
        <v>1</v>
      </c>
      <c r="W281" s="159">
        <f t="shared" si="143"/>
        <v>0</v>
      </c>
      <c r="X281" s="159">
        <f t="shared" si="144"/>
        <v>0</v>
      </c>
      <c r="Y281" s="70"/>
      <c r="Z281" s="163">
        <f>_xll.BDH(C281,$Z$12,$D$1,$D$1)</f>
        <v>2232</v>
      </c>
      <c r="AA281" s="163">
        <f t="shared" si="145"/>
        <v>41</v>
      </c>
      <c r="AB281" s="164">
        <f t="shared" si="146"/>
        <v>1.8369175627240144</v>
      </c>
      <c r="AC281" s="165">
        <v>0</v>
      </c>
      <c r="AD281" s="166">
        <f>IF(D281 = D872,1,_xll.BDP(K281,$AD$12)*L281)</f>
        <v>124.22</v>
      </c>
      <c r="AE281" s="387">
        <f>AA281*AC281*T281/AD281 / AF872</f>
        <v>0</v>
      </c>
      <c r="AF281" s="73"/>
      <c r="AG281" s="69"/>
      <c r="AH281" s="61"/>
    </row>
    <row r="282" spans="1:34" x14ac:dyDescent="0.2">
      <c r="B282" s="153">
        <v>27628</v>
      </c>
      <c r="C282" s="153" t="s">
        <v>719</v>
      </c>
      <c r="D282" s="153" t="str">
        <f>_xll.BDP(C282,$D$12)</f>
        <v>JPY</v>
      </c>
      <c r="E282" s="153" t="s">
        <v>764</v>
      </c>
      <c r="F282" s="154">
        <f>_xll.BDP(C282,$F$12)</f>
        <v>161</v>
      </c>
      <c r="G282" s="154">
        <f>_xll.BDP(C282,$G$12)</f>
        <v>158</v>
      </c>
      <c r="H282" s="155">
        <f t="shared" si="136"/>
        <v>-3</v>
      </c>
      <c r="I282" s="156">
        <f t="shared" si="137"/>
        <v>-1.8633540372670807</v>
      </c>
      <c r="J282" s="157">
        <v>2391133</v>
      </c>
      <c r="K282" s="153" t="str">
        <f>CONCATENATE(D872,D282, " Curncy")</f>
        <v>EURJPY Curncy</v>
      </c>
      <c r="L282" s="153">
        <f>IF(D282 = D872,1,_xll.BDP(K282,$L$12))</f>
        <v>1</v>
      </c>
      <c r="M282" s="356">
        <f>IF(D282 = D872,1,_xll.BDP(K282,$M$12)*L282)</f>
        <v>124.18</v>
      </c>
      <c r="N282" s="158">
        <f t="shared" si="138"/>
        <v>-57766.137864390395</v>
      </c>
      <c r="O282" s="366">
        <f>N282 / Y872</f>
        <v>-4.6668571745609464E-4</v>
      </c>
      <c r="P282" s="160">
        <f t="shared" si="139"/>
        <v>3042349.9275245611</v>
      </c>
      <c r="Q282" s="374">
        <f>P282 / Y872*100</f>
        <v>2.457878111935432</v>
      </c>
      <c r="R282" s="161">
        <f t="shared" si="140"/>
        <v>0</v>
      </c>
      <c r="S282" s="374">
        <f t="shared" si="141"/>
        <v>2.457878111935432</v>
      </c>
      <c r="T282" s="153">
        <f t="shared" si="142"/>
        <v>1</v>
      </c>
      <c r="U282" s="153">
        <v>0</v>
      </c>
      <c r="V282" s="153">
        <v>1</v>
      </c>
      <c r="W282" s="159">
        <f t="shared" si="143"/>
        <v>0</v>
      </c>
      <c r="X282" s="159">
        <f t="shared" si="144"/>
        <v>0</v>
      </c>
      <c r="Y282" s="70"/>
      <c r="Z282" s="163">
        <f>_xll.BDH(C282,$Z$12,$D$1,$D$1)</f>
        <v>158</v>
      </c>
      <c r="AA282" s="163">
        <f t="shared" si="145"/>
        <v>3</v>
      </c>
      <c r="AB282" s="164">
        <f t="shared" si="146"/>
        <v>1.89873417721519</v>
      </c>
      <c r="AC282" s="165">
        <v>2391133</v>
      </c>
      <c r="AD282" s="166">
        <f>IF(D282 = D872,1,_xll.BDP(K282,$AD$12)*L282)</f>
        <v>124.22</v>
      </c>
      <c r="AE282" s="387">
        <f>AA282*AC282*T282/AD282 / AF872</f>
        <v>4.6908287643381588E-4</v>
      </c>
      <c r="AF282" s="73"/>
      <c r="AG282" s="69"/>
      <c r="AH282" s="61"/>
    </row>
    <row r="283" spans="1:34" x14ac:dyDescent="0.2">
      <c r="B283" s="153">
        <v>18271</v>
      </c>
      <c r="C283" s="153" t="s">
        <v>720</v>
      </c>
      <c r="D283" s="153" t="str">
        <f>_xll.BDP(C283,$D$12)</f>
        <v>JPY</v>
      </c>
      <c r="E283" s="153" t="s">
        <v>765</v>
      </c>
      <c r="F283" s="154">
        <f>_xll.BDP(C283,$F$12)</f>
        <v>667</v>
      </c>
      <c r="G283" s="154">
        <f>_xll.BDP(C283,$G$12)</f>
        <v>669</v>
      </c>
      <c r="H283" s="155">
        <f t="shared" si="136"/>
        <v>2</v>
      </c>
      <c r="I283" s="156">
        <f t="shared" si="137"/>
        <v>0.29985007496251875</v>
      </c>
      <c r="J283" s="157">
        <v>0</v>
      </c>
      <c r="K283" s="153" t="str">
        <f>CONCATENATE(D872,D283, " Curncy")</f>
        <v>EURJPY Curncy</v>
      </c>
      <c r="L283" s="153">
        <f>IF(D283 = D872,1,_xll.BDP(K283,$L$12))</f>
        <v>1</v>
      </c>
      <c r="M283" s="356">
        <f>IF(D283 = D872,1,_xll.BDP(K283,$M$12)*L283)</f>
        <v>124.18</v>
      </c>
      <c r="N283" s="158">
        <f t="shared" si="138"/>
        <v>0</v>
      </c>
      <c r="O283" s="366">
        <f>N283 / Y872</f>
        <v>0</v>
      </c>
      <c r="P283" s="160">
        <f t="shared" si="139"/>
        <v>0</v>
      </c>
      <c r="Q283" s="374">
        <f>P283 / Y872*100</f>
        <v>0</v>
      </c>
      <c r="R283" s="161">
        <f t="shared" si="140"/>
        <v>0</v>
      </c>
      <c r="S283" s="374">
        <f t="shared" si="141"/>
        <v>0</v>
      </c>
      <c r="T283" s="153">
        <f t="shared" si="142"/>
        <v>1</v>
      </c>
      <c r="U283" s="153">
        <v>0</v>
      </c>
      <c r="V283" s="153">
        <v>1</v>
      </c>
      <c r="W283" s="159">
        <f t="shared" si="143"/>
        <v>0</v>
      </c>
      <c r="X283" s="159">
        <f t="shared" si="144"/>
        <v>0</v>
      </c>
      <c r="Y283" s="70"/>
      <c r="Z283" s="163">
        <f>_xll.BDH(C283,$Z$12,$D$1,$D$1)</f>
        <v>636</v>
      </c>
      <c r="AA283" s="163">
        <f t="shared" si="145"/>
        <v>31</v>
      </c>
      <c r="AB283" s="164">
        <f t="shared" si="146"/>
        <v>4.8742138364779874</v>
      </c>
      <c r="AC283" s="165">
        <v>0</v>
      </c>
      <c r="AD283" s="166">
        <f>IF(D283 = D872,1,_xll.BDP(K283,$AD$12)*L283)</f>
        <v>124.22</v>
      </c>
      <c r="AE283" s="387">
        <f>AA283*AC283*T283/AD283 / AF872</f>
        <v>0</v>
      </c>
      <c r="AF283" s="73"/>
      <c r="AG283" s="69"/>
      <c r="AH283" s="61"/>
    </row>
    <row r="284" spans="1:34" x14ac:dyDescent="0.2">
      <c r="B284" s="153">
        <v>578</v>
      </c>
      <c r="C284" s="153" t="s">
        <v>721</v>
      </c>
      <c r="D284" s="153" t="str">
        <f>_xll.BDP(C284,$D$12)</f>
        <v>JPY</v>
      </c>
      <c r="E284" s="153" t="s">
        <v>766</v>
      </c>
      <c r="F284" s="154">
        <f>_xll.BDP(C284,$F$12)</f>
        <v>1850</v>
      </c>
      <c r="G284" s="154">
        <f>_xll.BDP(C284,$G$12)</f>
        <v>1845.5</v>
      </c>
      <c r="H284" s="155">
        <f t="shared" si="136"/>
        <v>-4.5</v>
      </c>
      <c r="I284" s="156">
        <f t="shared" si="137"/>
        <v>-0.24324324324324323</v>
      </c>
      <c r="J284" s="157">
        <v>0</v>
      </c>
      <c r="K284" s="153" t="str">
        <f>CONCATENATE(D872,D284, " Curncy")</f>
        <v>EURJPY Curncy</v>
      </c>
      <c r="L284" s="153">
        <f>IF(D284 = D872,1,_xll.BDP(K284,$L$12))</f>
        <v>1</v>
      </c>
      <c r="M284" s="356">
        <f>IF(D284 = D872,1,_xll.BDP(K284,$M$12)*L284)</f>
        <v>124.18</v>
      </c>
      <c r="N284" s="158">
        <f t="shared" si="138"/>
        <v>0</v>
      </c>
      <c r="O284" s="366">
        <f>N284 / Y872</f>
        <v>0</v>
      </c>
      <c r="P284" s="160">
        <f t="shared" si="139"/>
        <v>0</v>
      </c>
      <c r="Q284" s="374">
        <f>P284 / Y872*100</f>
        <v>0</v>
      </c>
      <c r="R284" s="161">
        <f t="shared" si="140"/>
        <v>0</v>
      </c>
      <c r="S284" s="374">
        <f t="shared" si="141"/>
        <v>0</v>
      </c>
      <c r="T284" s="153">
        <f t="shared" si="142"/>
        <v>1</v>
      </c>
      <c r="U284" s="153">
        <v>0</v>
      </c>
      <c r="V284" s="153">
        <v>1</v>
      </c>
      <c r="W284" s="159">
        <f t="shared" si="143"/>
        <v>0</v>
      </c>
      <c r="X284" s="159">
        <f t="shared" si="144"/>
        <v>0</v>
      </c>
      <c r="Y284" s="70"/>
      <c r="Z284" s="163">
        <f>_xll.BDH(C284,$Z$12,$D$1,$D$1)</f>
        <v>1796</v>
      </c>
      <c r="AA284" s="163">
        <f t="shared" si="145"/>
        <v>54</v>
      </c>
      <c r="AB284" s="164">
        <f t="shared" si="146"/>
        <v>3.0066815144766146</v>
      </c>
      <c r="AC284" s="165">
        <v>0</v>
      </c>
      <c r="AD284" s="166">
        <f>IF(D284 = D872,1,_xll.BDP(K284,$AD$12)*L284)</f>
        <v>124.22</v>
      </c>
      <c r="AE284" s="387">
        <f>AA284*AC284*T284/AD284 / AF872</f>
        <v>0</v>
      </c>
      <c r="AF284" s="73"/>
      <c r="AG284" s="69"/>
      <c r="AH284" s="61"/>
    </row>
    <row r="285" spans="1:34" x14ac:dyDescent="0.2">
      <c r="B285" s="153">
        <v>122</v>
      </c>
      <c r="C285" s="153" t="s">
        <v>137</v>
      </c>
      <c r="D285" s="153" t="str">
        <f>_xll.BDP(C285,$D$12)</f>
        <v>JPY</v>
      </c>
      <c r="E285" s="153" t="s">
        <v>307</v>
      </c>
      <c r="F285" s="154">
        <f>_xll.BDP(C285,$F$12)</f>
        <v>471.4</v>
      </c>
      <c r="G285" s="154">
        <f>_xll.BDP(C285,$G$12)</f>
        <v>473</v>
      </c>
      <c r="H285" s="155">
        <f t="shared" si="136"/>
        <v>1.6000000000000227</v>
      </c>
      <c r="I285" s="156">
        <f t="shared" si="137"/>
        <v>0.33941450997030609</v>
      </c>
      <c r="J285" s="157">
        <v>0</v>
      </c>
      <c r="K285" s="153" t="str">
        <f>CONCATENATE(D872,D285, " Curncy")</f>
        <v>EURJPY Curncy</v>
      </c>
      <c r="L285" s="153">
        <f>IF(D285 = D872,1,_xll.BDP(K285,$L$12))</f>
        <v>1</v>
      </c>
      <c r="M285" s="356">
        <f>IF(D285 = D872,1,_xll.BDP(K285,$M$12)*L285)</f>
        <v>124.18</v>
      </c>
      <c r="N285" s="158">
        <f t="shared" si="138"/>
        <v>0</v>
      </c>
      <c r="O285" s="366">
        <f>N285 / Y872</f>
        <v>0</v>
      </c>
      <c r="P285" s="160">
        <f t="shared" si="139"/>
        <v>0</v>
      </c>
      <c r="Q285" s="374">
        <f>P285 / Y872*100</f>
        <v>0</v>
      </c>
      <c r="R285" s="161">
        <f t="shared" si="140"/>
        <v>0</v>
      </c>
      <c r="S285" s="374">
        <f t="shared" si="141"/>
        <v>0</v>
      </c>
      <c r="T285" s="153">
        <f t="shared" si="142"/>
        <v>1</v>
      </c>
      <c r="U285" s="153">
        <v>0</v>
      </c>
      <c r="V285" s="153">
        <v>1</v>
      </c>
      <c r="W285" s="159">
        <f t="shared" si="143"/>
        <v>0</v>
      </c>
      <c r="X285" s="159">
        <f t="shared" si="144"/>
        <v>0</v>
      </c>
      <c r="Y285" s="70"/>
      <c r="Z285" s="163">
        <f>_xll.BDH(C285,$Z$12,$D$1,$D$1)</f>
        <v>464.1</v>
      </c>
      <c r="AA285" s="163">
        <f t="shared" si="145"/>
        <v>7.2999999999999545</v>
      </c>
      <c r="AB285" s="164">
        <f t="shared" si="146"/>
        <v>1.5729368670545043</v>
      </c>
      <c r="AC285" s="165">
        <v>0</v>
      </c>
      <c r="AD285" s="166">
        <f>IF(D285 = D872,1,_xll.BDP(K285,$AD$12)*L285)</f>
        <v>124.22</v>
      </c>
      <c r="AE285" s="387">
        <f>AA285*AC285*T285/AD285 / AF872</f>
        <v>0</v>
      </c>
      <c r="AF285" s="73"/>
      <c r="AG285" s="69"/>
      <c r="AH285" s="61"/>
    </row>
    <row r="286" spans="1:34" x14ac:dyDescent="0.2">
      <c r="B286" s="153">
        <v>19989</v>
      </c>
      <c r="C286" s="153" t="s">
        <v>722</v>
      </c>
      <c r="D286" s="153" t="str">
        <f>_xll.BDP(C286,$D$12)</f>
        <v>JPY</v>
      </c>
      <c r="E286" s="153" t="s">
        <v>767</v>
      </c>
      <c r="F286" s="154">
        <f>_xll.BDP(C286,$F$12)</f>
        <v>2237.5</v>
      </c>
      <c r="G286" s="154">
        <f>_xll.BDP(C286,$G$12)</f>
        <v>2269.5</v>
      </c>
      <c r="H286" s="155">
        <f t="shared" si="136"/>
        <v>32</v>
      </c>
      <c r="I286" s="156">
        <f t="shared" si="137"/>
        <v>1.4301675977653632</v>
      </c>
      <c r="J286" s="157">
        <v>0</v>
      </c>
      <c r="K286" s="153" t="str">
        <f>CONCATENATE(D872,D286, " Curncy")</f>
        <v>EURJPY Curncy</v>
      </c>
      <c r="L286" s="153">
        <f>IF(D286 = D872,1,_xll.BDP(K286,$L$12))</f>
        <v>1</v>
      </c>
      <c r="M286" s="356">
        <f>IF(D286 = D872,1,_xll.BDP(K286,$M$12)*L286)</f>
        <v>124.18</v>
      </c>
      <c r="N286" s="158">
        <f t="shared" si="138"/>
        <v>0</v>
      </c>
      <c r="O286" s="366">
        <f>N286 / Y872</f>
        <v>0</v>
      </c>
      <c r="P286" s="160">
        <f t="shared" si="139"/>
        <v>0</v>
      </c>
      <c r="Q286" s="374">
        <f>P286 / Y872*100</f>
        <v>0</v>
      </c>
      <c r="R286" s="161">
        <f t="shared" si="140"/>
        <v>0</v>
      </c>
      <c r="S286" s="374">
        <f t="shared" si="141"/>
        <v>0</v>
      </c>
      <c r="T286" s="153">
        <f t="shared" si="142"/>
        <v>1</v>
      </c>
      <c r="U286" s="153">
        <v>0</v>
      </c>
      <c r="V286" s="153">
        <v>1</v>
      </c>
      <c r="W286" s="159">
        <f t="shared" si="143"/>
        <v>0</v>
      </c>
      <c r="X286" s="159">
        <f t="shared" si="144"/>
        <v>0</v>
      </c>
      <c r="Y286" s="70"/>
      <c r="Z286" s="163">
        <f>_xll.BDH(C286,$Z$12,$D$1,$D$1)</f>
        <v>2178.5</v>
      </c>
      <c r="AA286" s="163">
        <f t="shared" si="145"/>
        <v>59</v>
      </c>
      <c r="AB286" s="164">
        <f t="shared" si="146"/>
        <v>2.7082855175579525</v>
      </c>
      <c r="AC286" s="165">
        <v>0</v>
      </c>
      <c r="AD286" s="166">
        <f>IF(D286 = D872,1,_xll.BDP(K286,$AD$12)*L286)</f>
        <v>124.22</v>
      </c>
      <c r="AE286" s="387">
        <f>AA286*AC286*T286/AD286 / AF872</f>
        <v>0</v>
      </c>
      <c r="AF286" s="73"/>
      <c r="AG286" s="69"/>
      <c r="AH286" s="61"/>
    </row>
    <row r="287" spans="1:34" x14ac:dyDescent="0.2">
      <c r="B287" s="153">
        <v>23221</v>
      </c>
      <c r="C287" s="153" t="s">
        <v>723</v>
      </c>
      <c r="D287" s="153" t="str">
        <f>_xll.BDP(C287,$D$12)</f>
        <v>JPY</v>
      </c>
      <c r="E287" s="153" t="s">
        <v>768</v>
      </c>
      <c r="F287" s="154">
        <f>_xll.BDP(C287,$F$12)</f>
        <v>8523</v>
      </c>
      <c r="G287" s="154">
        <f>_xll.BDP(C287,$G$12)</f>
        <v>8660</v>
      </c>
      <c r="H287" s="155">
        <f t="shared" si="136"/>
        <v>137</v>
      </c>
      <c r="I287" s="156">
        <f t="shared" si="137"/>
        <v>1.6074152293793265</v>
      </c>
      <c r="J287" s="157">
        <v>0</v>
      </c>
      <c r="K287" s="153" t="str">
        <f>CONCATENATE(D872,D287, " Curncy")</f>
        <v>EURJPY Curncy</v>
      </c>
      <c r="L287" s="153">
        <f>IF(D287 = D872,1,_xll.BDP(K287,$L$12))</f>
        <v>1</v>
      </c>
      <c r="M287" s="356">
        <f>IF(D287 = D872,1,_xll.BDP(K287,$M$12)*L287)</f>
        <v>124.18</v>
      </c>
      <c r="N287" s="158">
        <f t="shared" si="138"/>
        <v>0</v>
      </c>
      <c r="O287" s="366">
        <f>N287 / Y872</f>
        <v>0</v>
      </c>
      <c r="P287" s="160">
        <f t="shared" si="139"/>
        <v>0</v>
      </c>
      <c r="Q287" s="374">
        <f>P287 / Y872*100</f>
        <v>0</v>
      </c>
      <c r="R287" s="161">
        <f t="shared" si="140"/>
        <v>0</v>
      </c>
      <c r="S287" s="374">
        <f t="shared" si="141"/>
        <v>0</v>
      </c>
      <c r="T287" s="153">
        <f t="shared" si="142"/>
        <v>1</v>
      </c>
      <c r="U287" s="153">
        <v>0</v>
      </c>
      <c r="V287" s="153">
        <v>1</v>
      </c>
      <c r="W287" s="159">
        <f t="shared" si="143"/>
        <v>0</v>
      </c>
      <c r="X287" s="159">
        <f t="shared" si="144"/>
        <v>0</v>
      </c>
      <c r="Y287" s="70"/>
      <c r="Z287" s="163">
        <f>_xll.BDH(C287,$Z$12,$D$1,$D$1)</f>
        <v>8282</v>
      </c>
      <c r="AA287" s="163">
        <f t="shared" si="145"/>
        <v>241</v>
      </c>
      <c r="AB287" s="164">
        <f t="shared" si="146"/>
        <v>2.9099251388553493</v>
      </c>
      <c r="AC287" s="165">
        <v>0</v>
      </c>
      <c r="AD287" s="166">
        <f>IF(D287 = D872,1,_xll.BDP(K287,$AD$12)*L287)</f>
        <v>124.22</v>
      </c>
      <c r="AE287" s="387">
        <f>AA287*AC287*T287/AD287 / AF872</f>
        <v>0</v>
      </c>
      <c r="AF287" s="73"/>
      <c r="AG287" s="69"/>
      <c r="AH287" s="61"/>
    </row>
    <row r="288" spans="1:34" x14ac:dyDescent="0.2">
      <c r="B288" s="153">
        <v>66</v>
      </c>
      <c r="C288" s="153" t="s">
        <v>726</v>
      </c>
      <c r="D288" s="153" t="str">
        <f>_xll.BDP(C288,$D$12)</f>
        <v>JPY</v>
      </c>
      <c r="E288" s="153" t="s">
        <v>769</v>
      </c>
      <c r="F288" s="154">
        <f>_xll.BDP(C288,$F$12)</f>
        <v>570000</v>
      </c>
      <c r="G288" s="154">
        <f>_xll.BDP(C288,$G$12)</f>
        <v>573000</v>
      </c>
      <c r="H288" s="155">
        <f t="shared" si="136"/>
        <v>3000</v>
      </c>
      <c r="I288" s="156">
        <f t="shared" si="137"/>
        <v>0.52631578947368418</v>
      </c>
      <c r="J288" s="157">
        <v>0</v>
      </c>
      <c r="K288" s="153" t="str">
        <f>CONCATENATE(D872,D288, " Curncy")</f>
        <v>EURJPY Curncy</v>
      </c>
      <c r="L288" s="153">
        <f>IF(D288 = D872,1,_xll.BDP(K288,$L$12))</f>
        <v>1</v>
      </c>
      <c r="M288" s="356">
        <f>IF(D288 = D872,1,_xll.BDP(K288,$M$12)*L288)</f>
        <v>124.18</v>
      </c>
      <c r="N288" s="158">
        <f t="shared" si="138"/>
        <v>0</v>
      </c>
      <c r="O288" s="366">
        <f>N288 / Y872</f>
        <v>0</v>
      </c>
      <c r="P288" s="160">
        <f t="shared" si="139"/>
        <v>0</v>
      </c>
      <c r="Q288" s="374">
        <f>P288 / Y872*100</f>
        <v>0</v>
      </c>
      <c r="R288" s="161">
        <f t="shared" si="140"/>
        <v>0</v>
      </c>
      <c r="S288" s="374">
        <f t="shared" si="141"/>
        <v>0</v>
      </c>
      <c r="T288" s="153">
        <f t="shared" si="142"/>
        <v>1</v>
      </c>
      <c r="U288" s="153">
        <v>0</v>
      </c>
      <c r="V288" s="153">
        <v>1</v>
      </c>
      <c r="W288" s="159">
        <f t="shared" si="143"/>
        <v>0</v>
      </c>
      <c r="X288" s="159">
        <f t="shared" si="144"/>
        <v>0</v>
      </c>
      <c r="Y288" s="70"/>
      <c r="Z288" s="163">
        <f>_xll.BDH(C288,$Z$12,$D$1,$D$1)</f>
        <v>570000</v>
      </c>
      <c r="AA288" s="163">
        <f t="shared" si="145"/>
        <v>0</v>
      </c>
      <c r="AB288" s="164">
        <f t="shared" si="146"/>
        <v>0</v>
      </c>
      <c r="AC288" s="165">
        <v>0</v>
      </c>
      <c r="AD288" s="166">
        <f>IF(D288 = D872,1,_xll.BDP(K288,$AD$12)*L288)</f>
        <v>124.22</v>
      </c>
      <c r="AE288" s="387">
        <f>AA288*AC288*T288/AD288 / AF872</f>
        <v>0</v>
      </c>
      <c r="AF288" s="73"/>
      <c r="AG288" s="69"/>
      <c r="AH288" s="61"/>
    </row>
    <row r="289" spans="1:34" x14ac:dyDescent="0.2">
      <c r="B289" s="153">
        <v>3250</v>
      </c>
      <c r="C289" s="153" t="s">
        <v>725</v>
      </c>
      <c r="D289" s="153" t="str">
        <f>_xll.BDP(C289,$D$12)</f>
        <v>JPY</v>
      </c>
      <c r="E289" s="153" t="s">
        <v>1196</v>
      </c>
      <c r="F289" s="154">
        <f>_xll.BDP(C289,$F$12)</f>
        <v>415</v>
      </c>
      <c r="G289" s="154">
        <f>_xll.BDP(C289,$G$12)</f>
        <v>438</v>
      </c>
      <c r="H289" s="155">
        <f t="shared" si="136"/>
        <v>23</v>
      </c>
      <c r="I289" s="156">
        <f t="shared" si="137"/>
        <v>5.5421686746987948</v>
      </c>
      <c r="J289" s="157">
        <v>0</v>
      </c>
      <c r="K289" s="153" t="str">
        <f>CONCATENATE(D872,D289, " Curncy")</f>
        <v>EURJPY Curncy</v>
      </c>
      <c r="L289" s="153">
        <f>IF(D289 = D872,1,_xll.BDP(K289,$L$12))</f>
        <v>1</v>
      </c>
      <c r="M289" s="356">
        <f>IF(D289 = D872,1,_xll.BDP(K289,$M$12)*L289)</f>
        <v>124.18</v>
      </c>
      <c r="N289" s="158">
        <f t="shared" si="138"/>
        <v>0</v>
      </c>
      <c r="O289" s="366">
        <f>N289 / Y872</f>
        <v>0</v>
      </c>
      <c r="P289" s="160">
        <f t="shared" si="139"/>
        <v>0</v>
      </c>
      <c r="Q289" s="374">
        <f>P289 / Y872*100</f>
        <v>0</v>
      </c>
      <c r="R289" s="161">
        <f t="shared" si="140"/>
        <v>0</v>
      </c>
      <c r="S289" s="374">
        <f t="shared" si="141"/>
        <v>0</v>
      </c>
      <c r="T289" s="153">
        <f t="shared" si="142"/>
        <v>1</v>
      </c>
      <c r="U289" s="153">
        <v>0</v>
      </c>
      <c r="V289" s="153">
        <v>1</v>
      </c>
      <c r="W289" s="159">
        <f t="shared" si="143"/>
        <v>0</v>
      </c>
      <c r="X289" s="159">
        <f t="shared" si="144"/>
        <v>0</v>
      </c>
      <c r="Y289" s="70"/>
      <c r="Z289" s="163">
        <f>_xll.BDH(C289,$Z$12,$D$1,$D$1)</f>
        <v>407</v>
      </c>
      <c r="AA289" s="163">
        <f t="shared" si="145"/>
        <v>8</v>
      </c>
      <c r="AB289" s="164">
        <f t="shared" si="146"/>
        <v>1.9656019656019657</v>
      </c>
      <c r="AC289" s="165">
        <v>0</v>
      </c>
      <c r="AD289" s="166">
        <f>IF(D289 = D872,1,_xll.BDP(K289,$AD$12)*L289)</f>
        <v>124.22</v>
      </c>
      <c r="AE289" s="387">
        <f>AA289*AC289*T289/AD289 / AF872</f>
        <v>0</v>
      </c>
      <c r="AF289" s="73"/>
      <c r="AG289" s="69"/>
      <c r="AH289" s="61"/>
    </row>
    <row r="290" spans="1:34" x14ac:dyDescent="0.2">
      <c r="B290" s="153">
        <v>677</v>
      </c>
      <c r="C290" s="153" t="s">
        <v>729</v>
      </c>
      <c r="D290" s="153" t="str">
        <f>_xll.BDP(C290,$D$12)</f>
        <v>JPY</v>
      </c>
      <c r="E290" s="153" t="s">
        <v>772</v>
      </c>
      <c r="F290" s="154">
        <f>_xll.BDP(C290,$F$12)</f>
        <v>1277</v>
      </c>
      <c r="G290" s="154">
        <f>_xll.BDP(C290,$G$12)</f>
        <v>1329</v>
      </c>
      <c r="H290" s="155">
        <f t="shared" si="136"/>
        <v>52</v>
      </c>
      <c r="I290" s="156">
        <f t="shared" si="137"/>
        <v>4.0720438527799532</v>
      </c>
      <c r="J290" s="157">
        <v>0</v>
      </c>
      <c r="K290" s="153" t="str">
        <f>CONCATENATE(D872,D290, " Curncy")</f>
        <v>EURJPY Curncy</v>
      </c>
      <c r="L290" s="153">
        <f>IF(D290 = D872,1,_xll.BDP(K290,$L$12))</f>
        <v>1</v>
      </c>
      <c r="M290" s="356">
        <f>IF(D290 = D872,1,_xll.BDP(K290,$M$12)*L290)</f>
        <v>124.18</v>
      </c>
      <c r="N290" s="158">
        <f t="shared" si="138"/>
        <v>0</v>
      </c>
      <c r="O290" s="366">
        <f>N290 / Y872</f>
        <v>0</v>
      </c>
      <c r="P290" s="160">
        <f t="shared" si="139"/>
        <v>0</v>
      </c>
      <c r="Q290" s="374">
        <f>P290 / Y872*100</f>
        <v>0</v>
      </c>
      <c r="R290" s="161">
        <f t="shared" si="140"/>
        <v>0</v>
      </c>
      <c r="S290" s="374">
        <f t="shared" si="141"/>
        <v>0</v>
      </c>
      <c r="T290" s="153">
        <f t="shared" si="142"/>
        <v>1</v>
      </c>
      <c r="U290" s="153">
        <v>0</v>
      </c>
      <c r="V290" s="153">
        <v>1</v>
      </c>
      <c r="W290" s="159">
        <f t="shared" si="143"/>
        <v>0</v>
      </c>
      <c r="X290" s="159">
        <f t="shared" si="144"/>
        <v>0</v>
      </c>
      <c r="Y290" s="70"/>
      <c r="Z290" s="163">
        <f>_xll.BDH(C290,$Z$12,$D$1,$D$1)</f>
        <v>1217</v>
      </c>
      <c r="AA290" s="163">
        <f t="shared" si="145"/>
        <v>60</v>
      </c>
      <c r="AB290" s="164">
        <f t="shared" si="146"/>
        <v>4.9301561216105174</v>
      </c>
      <c r="AC290" s="165">
        <v>0</v>
      </c>
      <c r="AD290" s="166">
        <f>IF(D290 = D872,1,_xll.BDP(K290,$AD$12)*L290)</f>
        <v>124.22</v>
      </c>
      <c r="AE290" s="387">
        <f>AA290*AC290*T290/AD290 / AF872</f>
        <v>0</v>
      </c>
      <c r="AF290" s="73"/>
      <c r="AG290" s="69"/>
      <c r="AH290" s="61"/>
    </row>
    <row r="291" spans="1:34" x14ac:dyDescent="0.2">
      <c r="B291" s="153">
        <v>24030</v>
      </c>
      <c r="C291" s="153" t="s">
        <v>727</v>
      </c>
      <c r="D291" s="153" t="str">
        <f>_xll.BDP(C291,$D$12)</f>
        <v>JPY</v>
      </c>
      <c r="E291" s="153" t="s">
        <v>770</v>
      </c>
      <c r="F291" s="154">
        <f>_xll.BDP(C291,$F$12)</f>
        <v>2007</v>
      </c>
      <c r="G291" s="154">
        <f>_xll.BDP(C291,$G$12)</f>
        <v>1990</v>
      </c>
      <c r="H291" s="155">
        <f t="shared" ref="H291:H314" si="147">IF(OR(OR(G291="#N/A N/A",G291="#N/A Real Time"),OR(F291="#N/A N/A",F291="#N/A Real Time")),0,  G291 - F291)</f>
        <v>-17</v>
      </c>
      <c r="I291" s="156">
        <f t="shared" ref="I291:I314" si="148">IF(OR(F291=0,F291="#N/A N/A"),0,H291 / F291*100)</f>
        <v>-0.84703537618335822</v>
      </c>
      <c r="J291" s="157">
        <v>0</v>
      </c>
      <c r="K291" s="153" t="str">
        <f>CONCATENATE(D872,D291, " Curncy")</f>
        <v>EURJPY Curncy</v>
      </c>
      <c r="L291" s="153">
        <f>IF(D291 = D872,1,_xll.BDP(K291,$L$12))</f>
        <v>1</v>
      </c>
      <c r="M291" s="356">
        <f>IF(D291 = D872,1,_xll.BDP(K291,$M$12)*L291)</f>
        <v>124.18</v>
      </c>
      <c r="N291" s="158">
        <f t="shared" ref="N291:N314" si="149">H291*J291*T291/M291</f>
        <v>0</v>
      </c>
      <c r="O291" s="366">
        <f>N291 / Y872</f>
        <v>0</v>
      </c>
      <c r="P291" s="160">
        <f t="shared" ref="P291:P314" si="150">IF(OR(OR(J291=0,G291 = "#N/A N/A"),G291="#N/A Real Time"),0,G291*J291*T291/M291)</f>
        <v>0</v>
      </c>
      <c r="Q291" s="374">
        <f>P291 / Y872*100</f>
        <v>0</v>
      </c>
      <c r="R291" s="161">
        <f t="shared" ref="R291:R314" si="151">IF(Q291&lt;0,Q291,0)</f>
        <v>0</v>
      </c>
      <c r="S291" s="374">
        <f t="shared" ref="S291:S314" si="152">IF(Q291&gt;0,Q291,0)</f>
        <v>0</v>
      </c>
      <c r="T291" s="153">
        <f t="shared" ref="T291:T314" si="153">IF(EXACT(D291,UPPER(D291)),1,0.01)/V291</f>
        <v>1</v>
      </c>
      <c r="U291" s="153">
        <v>0</v>
      </c>
      <c r="V291" s="153">
        <v>1</v>
      </c>
      <c r="W291" s="159">
        <f t="shared" ref="W291:W314" si="154">IF(AND(Q291&lt;0,O291&gt;0),O291,0)</f>
        <v>0</v>
      </c>
      <c r="X291" s="159">
        <f t="shared" ref="X291:X314" si="155">IF(AND(Q291&gt;0,O291&gt;0),O291,0)</f>
        <v>0</v>
      </c>
      <c r="Y291" s="70"/>
      <c r="Z291" s="163">
        <f>_xll.BDH(C291,$Z$12,$D$1,$D$1)</f>
        <v>1984</v>
      </c>
      <c r="AA291" s="163">
        <f t="shared" ref="AA291:AA314" si="156">IF(OR(OR(F291="#N/A N/A",F291="#N/A Real Time"),OR(Z291="#N/A N/A",Z291="#N/A Real Time")),0,  F291 - Z291)</f>
        <v>23</v>
      </c>
      <c r="AB291" s="164">
        <f t="shared" ref="AB291:AB314" si="157">IF(OR(Z291=0,Z291="#N/A N/A"),0,AA291 / Z291*100)</f>
        <v>1.159274193548387</v>
      </c>
      <c r="AC291" s="165">
        <v>0</v>
      </c>
      <c r="AD291" s="166">
        <f>IF(D291 = D872,1,_xll.BDP(K291,$AD$12)*L291)</f>
        <v>124.22</v>
      </c>
      <c r="AE291" s="387">
        <f>AA291*AC291*T291/AD291 / AF872</f>
        <v>0</v>
      </c>
      <c r="AF291" s="73"/>
      <c r="AG291" s="69"/>
      <c r="AH291" s="61"/>
    </row>
    <row r="292" spans="1:34" x14ac:dyDescent="0.2">
      <c r="B292" s="153">
        <v>169</v>
      </c>
      <c r="C292" s="153" t="s">
        <v>728</v>
      </c>
      <c r="D292" s="153" t="str">
        <f>_xll.BDP(C292,$D$12)</f>
        <v>JPY</v>
      </c>
      <c r="E292" s="153" t="s">
        <v>771</v>
      </c>
      <c r="F292" s="154">
        <f>_xll.BDP(C292,$F$12)</f>
        <v>528.20000000000005</v>
      </c>
      <c r="G292" s="154">
        <f>_xll.BDP(C292,$G$12)</f>
        <v>538.5</v>
      </c>
      <c r="H292" s="155">
        <f t="shared" si="147"/>
        <v>10.299999999999955</v>
      </c>
      <c r="I292" s="156">
        <f t="shared" si="148"/>
        <v>1.950018932222634</v>
      </c>
      <c r="J292" s="157">
        <v>0</v>
      </c>
      <c r="K292" s="153" t="str">
        <f>CONCATENATE(D872,D292, " Curncy")</f>
        <v>EURJPY Curncy</v>
      </c>
      <c r="L292" s="153">
        <f>IF(D292 = D872,1,_xll.BDP(K292,$L$12))</f>
        <v>1</v>
      </c>
      <c r="M292" s="356">
        <f>IF(D292 = D872,1,_xll.BDP(K292,$M$12)*L292)</f>
        <v>124.18</v>
      </c>
      <c r="N292" s="158">
        <f t="shared" si="149"/>
        <v>0</v>
      </c>
      <c r="O292" s="366">
        <f>N292 / Y872</f>
        <v>0</v>
      </c>
      <c r="P292" s="160">
        <f t="shared" si="150"/>
        <v>0</v>
      </c>
      <c r="Q292" s="374">
        <f>P292 / Y872*100</f>
        <v>0</v>
      </c>
      <c r="R292" s="161">
        <f t="shared" si="151"/>
        <v>0</v>
      </c>
      <c r="S292" s="374">
        <f t="shared" si="152"/>
        <v>0</v>
      </c>
      <c r="T292" s="153">
        <f t="shared" si="153"/>
        <v>1</v>
      </c>
      <c r="U292" s="153">
        <v>0</v>
      </c>
      <c r="V292" s="153">
        <v>1</v>
      </c>
      <c r="W292" s="159">
        <f t="shared" si="154"/>
        <v>0</v>
      </c>
      <c r="X292" s="159">
        <f t="shared" si="155"/>
        <v>0</v>
      </c>
      <c r="Y292" s="70"/>
      <c r="Z292" s="163">
        <f>_xll.BDH(C292,$Z$12,$D$1,$D$1)</f>
        <v>509</v>
      </c>
      <c r="AA292" s="163">
        <f t="shared" si="156"/>
        <v>19.200000000000045</v>
      </c>
      <c r="AB292" s="164">
        <f t="shared" si="157"/>
        <v>3.7721021611002055</v>
      </c>
      <c r="AC292" s="165">
        <v>0</v>
      </c>
      <c r="AD292" s="166">
        <f>IF(D292 = D872,1,_xll.BDP(K292,$AD$12)*L292)</f>
        <v>124.22</v>
      </c>
      <c r="AE292" s="387">
        <f>AA292*AC292*T292/AD292 / AF872</f>
        <v>0</v>
      </c>
      <c r="AF292" s="73"/>
      <c r="AG292" s="69"/>
      <c r="AH292" s="61"/>
    </row>
    <row r="293" spans="1:34" x14ac:dyDescent="0.2">
      <c r="B293" s="153">
        <v>18458</v>
      </c>
      <c r="C293" s="153" t="s">
        <v>20</v>
      </c>
      <c r="D293" s="153" t="str">
        <f>_xll.BDP(C293,$D$12)</f>
        <v>JPY</v>
      </c>
      <c r="E293" s="153" t="s">
        <v>241</v>
      </c>
      <c r="F293" s="154">
        <f>_xll.BDP(C293,$F$12)</f>
        <v>1580.5</v>
      </c>
      <c r="G293" s="154">
        <f>_xll.BDP(C293,$G$12)</f>
        <v>1624</v>
      </c>
      <c r="H293" s="155">
        <f t="shared" si="147"/>
        <v>43.5</v>
      </c>
      <c r="I293" s="156">
        <f t="shared" si="148"/>
        <v>2.7522935779816518</v>
      </c>
      <c r="J293" s="157">
        <v>0</v>
      </c>
      <c r="K293" s="153" t="str">
        <f>CONCATENATE(D872,D293, " Curncy")</f>
        <v>EURJPY Curncy</v>
      </c>
      <c r="L293" s="153">
        <f>IF(D293 = D872,1,_xll.BDP(K293,$L$12))</f>
        <v>1</v>
      </c>
      <c r="M293" s="356">
        <f>IF(D293 = D872,1,_xll.BDP(K293,$M$12)*L293)</f>
        <v>124.18</v>
      </c>
      <c r="N293" s="158">
        <f t="shared" si="149"/>
        <v>0</v>
      </c>
      <c r="O293" s="366">
        <f>N293 / Y872</f>
        <v>0</v>
      </c>
      <c r="P293" s="160">
        <f t="shared" si="150"/>
        <v>0</v>
      </c>
      <c r="Q293" s="374">
        <f>P293 / Y872*100</f>
        <v>0</v>
      </c>
      <c r="R293" s="161">
        <f t="shared" si="151"/>
        <v>0</v>
      </c>
      <c r="S293" s="374">
        <f t="shared" si="152"/>
        <v>0</v>
      </c>
      <c r="T293" s="153">
        <f t="shared" si="153"/>
        <v>1</v>
      </c>
      <c r="U293" s="153">
        <v>0</v>
      </c>
      <c r="V293" s="153">
        <v>1</v>
      </c>
      <c r="W293" s="159">
        <f t="shared" si="154"/>
        <v>0</v>
      </c>
      <c r="X293" s="159">
        <f t="shared" si="155"/>
        <v>0</v>
      </c>
      <c r="Y293" s="70"/>
      <c r="Z293" s="163">
        <f>_xll.BDH(C293,$Z$12,$D$1,$D$1)</f>
        <v>1525</v>
      </c>
      <c r="AA293" s="163">
        <f t="shared" si="156"/>
        <v>55.5</v>
      </c>
      <c r="AB293" s="164">
        <f t="shared" si="157"/>
        <v>3.639344262295082</v>
      </c>
      <c r="AC293" s="165">
        <v>0</v>
      </c>
      <c r="AD293" s="166">
        <f>IF(D293 = D872,1,_xll.BDP(K293,$AD$12)*L293)</f>
        <v>124.22</v>
      </c>
      <c r="AE293" s="387">
        <f>AA293*AC293*T293/AD293 / AF872</f>
        <v>0</v>
      </c>
      <c r="AF293" s="73"/>
      <c r="AG293" s="69"/>
      <c r="AH293" s="61"/>
    </row>
    <row r="294" spans="1:34" x14ac:dyDescent="0.2">
      <c r="B294" s="153">
        <v>27649</v>
      </c>
      <c r="C294" s="153" t="s">
        <v>367</v>
      </c>
      <c r="D294" s="153" t="str">
        <f>_xll.BDP(C294,$D$12)</f>
        <v>JPY</v>
      </c>
      <c r="E294" s="153" t="s">
        <v>368</v>
      </c>
      <c r="F294" s="154">
        <f>_xll.BDP(C294,$F$12)</f>
        <v>869</v>
      </c>
      <c r="G294" s="154">
        <f>_xll.BDP(C294,$G$12)</f>
        <v>875</v>
      </c>
      <c r="H294" s="155">
        <f t="shared" si="147"/>
        <v>6</v>
      </c>
      <c r="I294" s="156">
        <f t="shared" si="148"/>
        <v>0.69044879171461448</v>
      </c>
      <c r="J294" s="157">
        <v>0</v>
      </c>
      <c r="K294" s="153" t="str">
        <f>CONCATENATE(D872,D294, " Curncy")</f>
        <v>EURJPY Curncy</v>
      </c>
      <c r="L294" s="153">
        <f>IF(D294 = D872,1,_xll.BDP(K294,$L$12))</f>
        <v>1</v>
      </c>
      <c r="M294" s="356">
        <f>IF(D294 = D872,1,_xll.BDP(K294,$M$12)*L294)</f>
        <v>124.18</v>
      </c>
      <c r="N294" s="158">
        <f t="shared" si="149"/>
        <v>0</v>
      </c>
      <c r="O294" s="366">
        <f>N294 / Y872</f>
        <v>0</v>
      </c>
      <c r="P294" s="160">
        <f t="shared" si="150"/>
        <v>0</v>
      </c>
      <c r="Q294" s="374">
        <f>P294 / Y872*100</f>
        <v>0</v>
      </c>
      <c r="R294" s="161">
        <f t="shared" si="151"/>
        <v>0</v>
      </c>
      <c r="S294" s="374">
        <f t="shared" si="152"/>
        <v>0</v>
      </c>
      <c r="T294" s="153">
        <f t="shared" si="153"/>
        <v>1</v>
      </c>
      <c r="U294" s="153">
        <v>0</v>
      </c>
      <c r="V294" s="153">
        <v>1</v>
      </c>
      <c r="W294" s="159">
        <f t="shared" si="154"/>
        <v>0</v>
      </c>
      <c r="X294" s="159">
        <f t="shared" si="155"/>
        <v>0</v>
      </c>
      <c r="Y294" s="70"/>
      <c r="Z294" s="163">
        <f>_xll.BDH(C294,$Z$12,$D$1,$D$1)</f>
        <v>838</v>
      </c>
      <c r="AA294" s="163">
        <f t="shared" si="156"/>
        <v>31</v>
      </c>
      <c r="AB294" s="164">
        <f t="shared" si="157"/>
        <v>3.6992840095465391</v>
      </c>
      <c r="AC294" s="165">
        <v>0</v>
      </c>
      <c r="AD294" s="166">
        <f>IF(D294 = D872,1,_xll.BDP(K294,$AD$12)*L294)</f>
        <v>124.22</v>
      </c>
      <c r="AE294" s="387">
        <f>AA294*AC294*T294/AD294 / AF872</f>
        <v>0</v>
      </c>
      <c r="AF294" s="73"/>
      <c r="AG294" s="69"/>
      <c r="AH294" s="61"/>
    </row>
    <row r="295" spans="1:34" x14ac:dyDescent="0.2">
      <c r="B295" s="153">
        <v>24215</v>
      </c>
      <c r="C295" s="153" t="s">
        <v>731</v>
      </c>
      <c r="D295" s="153" t="str">
        <f>_xll.BDP(C295,$D$12)</f>
        <v>JPY</v>
      </c>
      <c r="E295" s="153" t="s">
        <v>774</v>
      </c>
      <c r="F295" s="154">
        <f>_xll.BDP(C295,$F$12)</f>
        <v>8900</v>
      </c>
      <c r="G295" s="154">
        <f>_xll.BDP(C295,$G$12)</f>
        <v>8820</v>
      </c>
      <c r="H295" s="155">
        <f t="shared" si="147"/>
        <v>-80</v>
      </c>
      <c r="I295" s="156">
        <f t="shared" si="148"/>
        <v>-0.89887640449438211</v>
      </c>
      <c r="J295" s="157">
        <v>0</v>
      </c>
      <c r="K295" s="153" t="str">
        <f>CONCATENATE(D872,D295, " Curncy")</f>
        <v>EURJPY Curncy</v>
      </c>
      <c r="L295" s="153">
        <f>IF(D295 = D872,1,_xll.BDP(K295,$L$12))</f>
        <v>1</v>
      </c>
      <c r="M295" s="356">
        <f>IF(D295 = D872,1,_xll.BDP(K295,$M$12)*L295)</f>
        <v>124.18</v>
      </c>
      <c r="N295" s="158">
        <f t="shared" si="149"/>
        <v>0</v>
      </c>
      <c r="O295" s="366">
        <f>N295 / Y872</f>
        <v>0</v>
      </c>
      <c r="P295" s="160">
        <f t="shared" si="150"/>
        <v>0</v>
      </c>
      <c r="Q295" s="374">
        <f>P295 / Y872*100</f>
        <v>0</v>
      </c>
      <c r="R295" s="161">
        <f t="shared" si="151"/>
        <v>0</v>
      </c>
      <c r="S295" s="374">
        <f t="shared" si="152"/>
        <v>0</v>
      </c>
      <c r="T295" s="153">
        <f t="shared" si="153"/>
        <v>1</v>
      </c>
      <c r="U295" s="153">
        <v>0</v>
      </c>
      <c r="V295" s="153">
        <v>1</v>
      </c>
      <c r="W295" s="159">
        <f t="shared" si="154"/>
        <v>0</v>
      </c>
      <c r="X295" s="159">
        <f t="shared" si="155"/>
        <v>0</v>
      </c>
      <c r="Y295" s="70"/>
      <c r="Z295" s="163">
        <f>_xll.BDH(C295,$Z$12,$D$1,$D$1)</f>
        <v>8750</v>
      </c>
      <c r="AA295" s="163">
        <f t="shared" si="156"/>
        <v>150</v>
      </c>
      <c r="AB295" s="164">
        <f t="shared" si="157"/>
        <v>1.7142857142857144</v>
      </c>
      <c r="AC295" s="165">
        <v>0</v>
      </c>
      <c r="AD295" s="166">
        <f>IF(D295 = D872,1,_xll.BDP(K295,$AD$12)*L295)</f>
        <v>124.22</v>
      </c>
      <c r="AE295" s="387">
        <f>AA295*AC295*T295/AD295 / AF872</f>
        <v>0</v>
      </c>
      <c r="AF295" s="73"/>
      <c r="AG295" s="69"/>
      <c r="AH295" s="61"/>
    </row>
    <row r="296" spans="1:34" x14ac:dyDescent="0.2">
      <c r="A296" s="153"/>
      <c r="B296" s="153">
        <v>25489</v>
      </c>
      <c r="C296" s="153" t="s">
        <v>1507</v>
      </c>
      <c r="D296" s="153" t="str">
        <f>_xll.BDP(C296,$D$12)</f>
        <v>JPY</v>
      </c>
      <c r="E296" s="153" t="s">
        <v>1508</v>
      </c>
      <c r="F296" s="154">
        <f>_xll.BDP(C296,$F$12)</f>
        <v>1691</v>
      </c>
      <c r="G296" s="154">
        <f>_xll.BDP(C296,$G$12)</f>
        <v>1694</v>
      </c>
      <c r="H296" s="155">
        <f t="shared" si="147"/>
        <v>3</v>
      </c>
      <c r="I296" s="156">
        <f t="shared" si="148"/>
        <v>0.17740981667652278</v>
      </c>
      <c r="J296" s="157">
        <v>0</v>
      </c>
      <c r="K296" s="153" t="str">
        <f>CONCATENATE(D872,D296, " Curncy")</f>
        <v>EURJPY Curncy</v>
      </c>
      <c r="L296" s="153">
        <f>IF(D296 = D872,1,_xll.BDP(K296,$L$12))</f>
        <v>1</v>
      </c>
      <c r="M296" s="356">
        <f>IF(D296 = D872,1,_xll.BDP(K296,$M$12)*L296)</f>
        <v>124.18</v>
      </c>
      <c r="N296" s="158">
        <f t="shared" si="149"/>
        <v>0</v>
      </c>
      <c r="O296" s="366">
        <f>N296 / Y872</f>
        <v>0</v>
      </c>
      <c r="P296" s="160">
        <f t="shared" si="150"/>
        <v>0</v>
      </c>
      <c r="Q296" s="374">
        <f>P296 / Y872*100</f>
        <v>0</v>
      </c>
      <c r="R296" s="161">
        <f t="shared" si="151"/>
        <v>0</v>
      </c>
      <c r="S296" s="374">
        <f t="shared" si="152"/>
        <v>0</v>
      </c>
      <c r="T296" s="153">
        <f t="shared" si="153"/>
        <v>1</v>
      </c>
      <c r="U296" s="153">
        <v>0</v>
      </c>
      <c r="V296" s="153">
        <v>1</v>
      </c>
      <c r="W296" s="159">
        <f t="shared" si="154"/>
        <v>0</v>
      </c>
      <c r="X296" s="159">
        <f t="shared" si="155"/>
        <v>0</v>
      </c>
      <c r="Y296" s="162"/>
      <c r="Z296" s="163">
        <f>_xll.BDH(C296,$Z$12,$D$1,$D$1)</f>
        <v>1646</v>
      </c>
      <c r="AA296" s="163">
        <f t="shared" si="156"/>
        <v>45</v>
      </c>
      <c r="AB296" s="164">
        <f t="shared" si="157"/>
        <v>2.7339003645200486</v>
      </c>
      <c r="AC296" s="165">
        <v>0</v>
      </c>
      <c r="AD296" s="166">
        <f>IF(D296 = D872,1,_xll.BDP(K296,$AD$12)*L296)</f>
        <v>124.22</v>
      </c>
      <c r="AE296" s="387">
        <f>AA296*AC296*T296/AD296 / AF872</f>
        <v>0</v>
      </c>
      <c r="AF296" s="167"/>
      <c r="AG296" s="69"/>
      <c r="AH296" s="61"/>
    </row>
    <row r="297" spans="1:34" x14ac:dyDescent="0.2">
      <c r="B297" s="153">
        <v>23459</v>
      </c>
      <c r="C297" s="153" t="s">
        <v>733</v>
      </c>
      <c r="D297" s="153" t="str">
        <f>_xll.BDP(C297,$D$12)</f>
        <v>JPY</v>
      </c>
      <c r="E297" s="153" t="s">
        <v>776</v>
      </c>
      <c r="F297" s="154">
        <f>_xll.BDP(C297,$F$12)</f>
        <v>5820</v>
      </c>
      <c r="G297" s="154">
        <f>_xll.BDP(C297,$G$12)</f>
        <v>5840</v>
      </c>
      <c r="H297" s="155">
        <f t="shared" si="147"/>
        <v>20</v>
      </c>
      <c r="I297" s="156">
        <f t="shared" si="148"/>
        <v>0.3436426116838488</v>
      </c>
      <c r="J297" s="157">
        <v>0</v>
      </c>
      <c r="K297" s="153" t="str">
        <f>CONCATENATE(D872,D297, " Curncy")</f>
        <v>EURJPY Curncy</v>
      </c>
      <c r="L297" s="153">
        <f>IF(D297 = D872,1,_xll.BDP(K297,$L$12))</f>
        <v>1</v>
      </c>
      <c r="M297" s="356">
        <f>IF(D297 = D872,1,_xll.BDP(K297,$M$12)*L297)</f>
        <v>124.18</v>
      </c>
      <c r="N297" s="158">
        <f t="shared" si="149"/>
        <v>0</v>
      </c>
      <c r="O297" s="366">
        <f>N297 / Y872</f>
        <v>0</v>
      </c>
      <c r="P297" s="160">
        <f t="shared" si="150"/>
        <v>0</v>
      </c>
      <c r="Q297" s="374">
        <f>P297 / Y872*100</f>
        <v>0</v>
      </c>
      <c r="R297" s="161">
        <f t="shared" si="151"/>
        <v>0</v>
      </c>
      <c r="S297" s="374">
        <f t="shared" si="152"/>
        <v>0</v>
      </c>
      <c r="T297" s="153">
        <f t="shared" si="153"/>
        <v>1</v>
      </c>
      <c r="U297" s="153">
        <v>0</v>
      </c>
      <c r="V297" s="153">
        <v>1</v>
      </c>
      <c r="W297" s="159">
        <f t="shared" si="154"/>
        <v>0</v>
      </c>
      <c r="X297" s="159">
        <f t="shared" si="155"/>
        <v>0</v>
      </c>
      <c r="Y297" s="70"/>
      <c r="Z297" s="163">
        <f>_xll.BDH(C297,$Z$12,$D$1,$D$1)</f>
        <v>5680</v>
      </c>
      <c r="AA297" s="163">
        <f t="shared" si="156"/>
        <v>140</v>
      </c>
      <c r="AB297" s="164">
        <f t="shared" si="157"/>
        <v>2.464788732394366</v>
      </c>
      <c r="AC297" s="165">
        <v>0</v>
      </c>
      <c r="AD297" s="166">
        <f>IF(D297 = D872,1,_xll.BDP(K297,$AD$12)*L297)</f>
        <v>124.22</v>
      </c>
      <c r="AE297" s="387">
        <f>AA297*AC297*T297/AD297 / AF872</f>
        <v>0</v>
      </c>
      <c r="AF297" s="73"/>
      <c r="AG297" s="69"/>
      <c r="AH297" s="61"/>
    </row>
    <row r="298" spans="1:34" x14ac:dyDescent="0.2">
      <c r="B298" s="153">
        <v>583</v>
      </c>
      <c r="C298" s="153" t="s">
        <v>734</v>
      </c>
      <c r="D298" s="153" t="str">
        <f>_xll.BDP(C298,$D$12)</f>
        <v>JPY</v>
      </c>
      <c r="E298" s="153" t="s">
        <v>777</v>
      </c>
      <c r="F298" s="154">
        <f>_xll.BDP(C298,$F$12)</f>
        <v>3387</v>
      </c>
      <c r="G298" s="154">
        <f>_xll.BDP(C298,$G$12)</f>
        <v>3459</v>
      </c>
      <c r="H298" s="155">
        <f t="shared" si="147"/>
        <v>72</v>
      </c>
      <c r="I298" s="156">
        <f t="shared" si="148"/>
        <v>2.1257750221434897</v>
      </c>
      <c r="J298" s="157">
        <v>0</v>
      </c>
      <c r="K298" s="153" t="str">
        <f>CONCATENATE(D872,D298, " Curncy")</f>
        <v>EURJPY Curncy</v>
      </c>
      <c r="L298" s="153">
        <f>IF(D298 = D872,1,_xll.BDP(K298,$L$12))</f>
        <v>1</v>
      </c>
      <c r="M298" s="356">
        <f>IF(D298 = D872,1,_xll.BDP(K298,$M$12)*L298)</f>
        <v>124.18</v>
      </c>
      <c r="N298" s="158">
        <f t="shared" si="149"/>
        <v>0</v>
      </c>
      <c r="O298" s="366">
        <f>N298 / Y872</f>
        <v>0</v>
      </c>
      <c r="P298" s="160">
        <f t="shared" si="150"/>
        <v>0</v>
      </c>
      <c r="Q298" s="374">
        <f>P298 / Y872*100</f>
        <v>0</v>
      </c>
      <c r="R298" s="161">
        <f t="shared" si="151"/>
        <v>0</v>
      </c>
      <c r="S298" s="374">
        <f t="shared" si="152"/>
        <v>0</v>
      </c>
      <c r="T298" s="153">
        <f t="shared" si="153"/>
        <v>1</v>
      </c>
      <c r="U298" s="153">
        <v>0</v>
      </c>
      <c r="V298" s="153">
        <v>1</v>
      </c>
      <c r="W298" s="159">
        <f t="shared" si="154"/>
        <v>0</v>
      </c>
      <c r="X298" s="159">
        <f t="shared" si="155"/>
        <v>0</v>
      </c>
      <c r="Y298" s="70"/>
      <c r="Z298" s="163">
        <f>_xll.BDH(C298,$Z$12,$D$1,$D$1)</f>
        <v>3306</v>
      </c>
      <c r="AA298" s="163">
        <f t="shared" si="156"/>
        <v>81</v>
      </c>
      <c r="AB298" s="164">
        <f t="shared" si="157"/>
        <v>2.4500907441016335</v>
      </c>
      <c r="AC298" s="165">
        <v>0</v>
      </c>
      <c r="AD298" s="166">
        <f>IF(D298 = D872,1,_xll.BDP(K298,$AD$12)*L298)</f>
        <v>124.22</v>
      </c>
      <c r="AE298" s="387">
        <f>AA298*AC298*T298/AD298 / AF872</f>
        <v>0</v>
      </c>
      <c r="AF298" s="73"/>
      <c r="AG298" s="69"/>
      <c r="AH298" s="61"/>
    </row>
    <row r="299" spans="1:34" x14ac:dyDescent="0.2">
      <c r="B299" s="153">
        <v>25547</v>
      </c>
      <c r="C299" s="153" t="s">
        <v>136</v>
      </c>
      <c r="D299" s="153" t="str">
        <f>_xll.BDP(C299,$D$12)</f>
        <v>JPY</v>
      </c>
      <c r="E299" s="153" t="s">
        <v>369</v>
      </c>
      <c r="F299" s="154">
        <f>_xll.BDP(C299,$F$12)</f>
        <v>1383</v>
      </c>
      <c r="G299" s="154">
        <f>_xll.BDP(C299,$G$12)</f>
        <v>1410</v>
      </c>
      <c r="H299" s="155">
        <f t="shared" si="147"/>
        <v>27</v>
      </c>
      <c r="I299" s="156">
        <f t="shared" si="148"/>
        <v>1.9522776572668112</v>
      </c>
      <c r="J299" s="157">
        <v>0</v>
      </c>
      <c r="K299" s="153" t="str">
        <f>CONCATENATE(D872,D299, " Curncy")</f>
        <v>EURJPY Curncy</v>
      </c>
      <c r="L299" s="153">
        <f>IF(D299 = D872,1,_xll.BDP(K299,$L$12))</f>
        <v>1</v>
      </c>
      <c r="M299" s="356">
        <f>IF(D299 = D872,1,_xll.BDP(K299,$M$12)*L299)</f>
        <v>124.18</v>
      </c>
      <c r="N299" s="158">
        <f t="shared" si="149"/>
        <v>0</v>
      </c>
      <c r="O299" s="366">
        <f>N299 / Y872</f>
        <v>0</v>
      </c>
      <c r="P299" s="160">
        <f t="shared" si="150"/>
        <v>0</v>
      </c>
      <c r="Q299" s="374">
        <f>P299 / Y872*100</f>
        <v>0</v>
      </c>
      <c r="R299" s="161">
        <f t="shared" si="151"/>
        <v>0</v>
      </c>
      <c r="S299" s="374">
        <f t="shared" si="152"/>
        <v>0</v>
      </c>
      <c r="T299" s="153">
        <f t="shared" si="153"/>
        <v>1</v>
      </c>
      <c r="U299" s="153">
        <v>0</v>
      </c>
      <c r="V299" s="153">
        <v>1</v>
      </c>
      <c r="W299" s="159">
        <f t="shared" si="154"/>
        <v>0</v>
      </c>
      <c r="X299" s="159">
        <f t="shared" si="155"/>
        <v>0</v>
      </c>
      <c r="Y299" s="70"/>
      <c r="Z299" s="163">
        <f>_xll.BDH(C299,$Z$12,$D$1,$D$1)</f>
        <v>1325</v>
      </c>
      <c r="AA299" s="163">
        <f t="shared" si="156"/>
        <v>58</v>
      </c>
      <c r="AB299" s="164">
        <f t="shared" si="157"/>
        <v>4.3773584905660377</v>
      </c>
      <c r="AC299" s="165">
        <v>0</v>
      </c>
      <c r="AD299" s="166">
        <f>IF(D299 = D872,1,_xll.BDP(K299,$AD$12)*L299)</f>
        <v>124.22</v>
      </c>
      <c r="AE299" s="387">
        <f>AA299*AC299*T299/AD299 / AF872</f>
        <v>0</v>
      </c>
      <c r="AF299" s="73"/>
      <c r="AG299" s="69"/>
      <c r="AH299" s="61"/>
    </row>
    <row r="300" spans="1:34" x14ac:dyDescent="0.2">
      <c r="B300" s="153">
        <v>24443</v>
      </c>
      <c r="C300" s="153" t="s">
        <v>135</v>
      </c>
      <c r="D300" s="153" t="str">
        <f>_xll.BDP(C300,$D$12)</f>
        <v>JPY</v>
      </c>
      <c r="E300" s="153" t="s">
        <v>306</v>
      </c>
      <c r="F300" s="154">
        <f>_xll.BDP(C300,$F$12)</f>
        <v>879</v>
      </c>
      <c r="G300" s="154">
        <f>_xll.BDP(C300,$G$12)</f>
        <v>863</v>
      </c>
      <c r="H300" s="155">
        <f t="shared" si="147"/>
        <v>-16</v>
      </c>
      <c r="I300" s="156">
        <f t="shared" si="148"/>
        <v>-1.8202502844141069</v>
      </c>
      <c r="J300" s="157">
        <v>0</v>
      </c>
      <c r="K300" s="153" t="str">
        <f>CONCATENATE(D872,D300, " Curncy")</f>
        <v>EURJPY Curncy</v>
      </c>
      <c r="L300" s="153">
        <f>IF(D300 = D872,1,_xll.BDP(K300,$L$12))</f>
        <v>1</v>
      </c>
      <c r="M300" s="356">
        <f>IF(D300 = D872,1,_xll.BDP(K300,$M$12)*L300)</f>
        <v>124.18</v>
      </c>
      <c r="N300" s="158">
        <f t="shared" si="149"/>
        <v>0</v>
      </c>
      <c r="O300" s="366">
        <f>N300 / Y872</f>
        <v>0</v>
      </c>
      <c r="P300" s="160">
        <f t="shared" si="150"/>
        <v>0</v>
      </c>
      <c r="Q300" s="374">
        <f>P300 / Y872*100</f>
        <v>0</v>
      </c>
      <c r="R300" s="161">
        <f t="shared" si="151"/>
        <v>0</v>
      </c>
      <c r="S300" s="374">
        <f t="shared" si="152"/>
        <v>0</v>
      </c>
      <c r="T300" s="153">
        <f t="shared" si="153"/>
        <v>1</v>
      </c>
      <c r="U300" s="153">
        <v>0</v>
      </c>
      <c r="V300" s="153">
        <v>1</v>
      </c>
      <c r="W300" s="159">
        <f t="shared" si="154"/>
        <v>0</v>
      </c>
      <c r="X300" s="159">
        <f t="shared" si="155"/>
        <v>0</v>
      </c>
      <c r="Y300" s="70"/>
      <c r="Z300" s="163">
        <f>_xll.BDH(C300,$Z$12,$D$1,$D$1)</f>
        <v>874</v>
      </c>
      <c r="AA300" s="163">
        <f t="shared" si="156"/>
        <v>5</v>
      </c>
      <c r="AB300" s="164">
        <f t="shared" si="157"/>
        <v>0.57208237986270016</v>
      </c>
      <c r="AC300" s="165">
        <v>0</v>
      </c>
      <c r="AD300" s="166">
        <f>IF(D300 = D872,1,_xll.BDP(K300,$AD$12)*L300)</f>
        <v>124.22</v>
      </c>
      <c r="AE300" s="387">
        <f>AA300*AC300*T300/AD300 / AF872</f>
        <v>0</v>
      </c>
      <c r="AF300" s="73"/>
      <c r="AG300" s="69"/>
      <c r="AH300" s="61"/>
    </row>
    <row r="301" spans="1:34" x14ac:dyDescent="0.2">
      <c r="B301" s="153">
        <v>22749</v>
      </c>
      <c r="C301" s="153" t="s">
        <v>134</v>
      </c>
      <c r="D301" s="153" t="str">
        <f>_xll.BDP(C301,$D$12)</f>
        <v>JPY</v>
      </c>
      <c r="E301" s="153" t="s">
        <v>305</v>
      </c>
      <c r="F301" s="154">
        <f>_xll.BDP(C301,$F$12)</f>
        <v>7300</v>
      </c>
      <c r="G301" s="154">
        <f>_xll.BDP(C301,$G$12)</f>
        <v>7388</v>
      </c>
      <c r="H301" s="155">
        <f t="shared" si="147"/>
        <v>88</v>
      </c>
      <c r="I301" s="156">
        <f t="shared" si="148"/>
        <v>1.2054794520547945</v>
      </c>
      <c r="J301" s="157">
        <v>0</v>
      </c>
      <c r="K301" s="153" t="str">
        <f>CONCATENATE(D872,D301, " Curncy")</f>
        <v>EURJPY Curncy</v>
      </c>
      <c r="L301" s="153">
        <f>IF(D301 = D872,1,_xll.BDP(K301,$L$12))</f>
        <v>1</v>
      </c>
      <c r="M301" s="356">
        <f>IF(D301 = D872,1,_xll.BDP(K301,$M$12)*L301)</f>
        <v>124.18</v>
      </c>
      <c r="N301" s="158">
        <f t="shared" si="149"/>
        <v>0</v>
      </c>
      <c r="O301" s="366">
        <f>N301 / Y872</f>
        <v>0</v>
      </c>
      <c r="P301" s="160">
        <f t="shared" si="150"/>
        <v>0</v>
      </c>
      <c r="Q301" s="374">
        <f>P301 / Y872*100</f>
        <v>0</v>
      </c>
      <c r="R301" s="161">
        <f t="shared" si="151"/>
        <v>0</v>
      </c>
      <c r="S301" s="374">
        <f t="shared" si="152"/>
        <v>0</v>
      </c>
      <c r="T301" s="153">
        <f t="shared" si="153"/>
        <v>1</v>
      </c>
      <c r="U301" s="153">
        <v>0</v>
      </c>
      <c r="V301" s="153">
        <v>1</v>
      </c>
      <c r="W301" s="159">
        <f t="shared" si="154"/>
        <v>0</v>
      </c>
      <c r="X301" s="159">
        <f t="shared" si="155"/>
        <v>0</v>
      </c>
      <c r="Y301" s="70"/>
      <c r="Z301" s="163">
        <f>_xll.BDH(C301,$Z$12,$D$1,$D$1)</f>
        <v>7171</v>
      </c>
      <c r="AA301" s="163">
        <f t="shared" si="156"/>
        <v>129</v>
      </c>
      <c r="AB301" s="164">
        <f t="shared" si="157"/>
        <v>1.7989122855947566</v>
      </c>
      <c r="AC301" s="165">
        <v>0</v>
      </c>
      <c r="AD301" s="166">
        <f>IF(D301 = D872,1,_xll.BDP(K301,$AD$12)*L301)</f>
        <v>124.22</v>
      </c>
      <c r="AE301" s="387">
        <f>AA301*AC301*T301/AD301 / AF872</f>
        <v>0</v>
      </c>
      <c r="AF301" s="73"/>
      <c r="AG301" s="69"/>
      <c r="AH301" s="61"/>
    </row>
    <row r="302" spans="1:34" x14ac:dyDescent="0.2">
      <c r="B302" s="153">
        <v>21029</v>
      </c>
      <c r="C302" s="153" t="s">
        <v>735</v>
      </c>
      <c r="D302" s="153" t="str">
        <f>_xll.BDP(C302,$D$12)</f>
        <v>JPY</v>
      </c>
      <c r="E302" s="153" t="s">
        <v>778</v>
      </c>
      <c r="F302" s="154">
        <f>_xll.BDP(C302,$F$12)</f>
        <v>5640</v>
      </c>
      <c r="G302" s="154">
        <f>_xll.BDP(C302,$G$12)</f>
        <v>5630</v>
      </c>
      <c r="H302" s="155">
        <f t="shared" si="147"/>
        <v>-10</v>
      </c>
      <c r="I302" s="156">
        <f t="shared" si="148"/>
        <v>-0.1773049645390071</v>
      </c>
      <c r="J302" s="157">
        <v>0</v>
      </c>
      <c r="K302" s="153" t="str">
        <f>CONCATENATE(D872,D302, " Curncy")</f>
        <v>EURJPY Curncy</v>
      </c>
      <c r="L302" s="153">
        <f>IF(D302 = D872,1,_xll.BDP(K302,$L$12))</f>
        <v>1</v>
      </c>
      <c r="M302" s="356">
        <f>IF(D302 = D872,1,_xll.BDP(K302,$M$12)*L302)</f>
        <v>124.18</v>
      </c>
      <c r="N302" s="158">
        <f t="shared" si="149"/>
        <v>0</v>
      </c>
      <c r="O302" s="366">
        <f>N302 / Y872</f>
        <v>0</v>
      </c>
      <c r="P302" s="160">
        <f t="shared" si="150"/>
        <v>0</v>
      </c>
      <c r="Q302" s="374">
        <f>P302 / Y872*100</f>
        <v>0</v>
      </c>
      <c r="R302" s="161">
        <f t="shared" si="151"/>
        <v>0</v>
      </c>
      <c r="S302" s="374">
        <f t="shared" si="152"/>
        <v>0</v>
      </c>
      <c r="T302" s="153">
        <f t="shared" si="153"/>
        <v>1</v>
      </c>
      <c r="U302" s="153">
        <v>0</v>
      </c>
      <c r="V302" s="153">
        <v>1</v>
      </c>
      <c r="W302" s="159">
        <f t="shared" si="154"/>
        <v>0</v>
      </c>
      <c r="X302" s="159">
        <f t="shared" si="155"/>
        <v>0</v>
      </c>
      <c r="Y302" s="70"/>
      <c r="Z302" s="163">
        <f>_xll.BDH(C302,$Z$12,$D$1,$D$1)</f>
        <v>5500</v>
      </c>
      <c r="AA302" s="163">
        <f t="shared" si="156"/>
        <v>140</v>
      </c>
      <c r="AB302" s="164">
        <f t="shared" si="157"/>
        <v>2.5454545454545454</v>
      </c>
      <c r="AC302" s="165">
        <v>0</v>
      </c>
      <c r="AD302" s="166">
        <f>IF(D302 = D872,1,_xll.BDP(K302,$AD$12)*L302)</f>
        <v>124.22</v>
      </c>
      <c r="AE302" s="387">
        <f>AA302*AC302*T302/AD302 / AF872</f>
        <v>0</v>
      </c>
      <c r="AF302" s="73"/>
      <c r="AG302" s="69"/>
      <c r="AH302" s="61"/>
    </row>
    <row r="303" spans="1:34" x14ac:dyDescent="0.2">
      <c r="A303" s="153"/>
      <c r="B303" s="153">
        <v>2758</v>
      </c>
      <c r="C303" s="153" t="s">
        <v>1451</v>
      </c>
      <c r="D303" s="153" t="str">
        <f>_xll.BDP(C303,$D$12)</f>
        <v>JPY</v>
      </c>
      <c r="E303" s="153" t="s">
        <v>1452</v>
      </c>
      <c r="F303" s="154">
        <f>_xll.BDP(C303,$F$12)</f>
        <v>9490</v>
      </c>
      <c r="G303" s="154">
        <f>_xll.BDP(C303,$G$12)</f>
        <v>9810</v>
      </c>
      <c r="H303" s="155">
        <f t="shared" si="147"/>
        <v>320</v>
      </c>
      <c r="I303" s="156">
        <f t="shared" si="148"/>
        <v>3.3719704952581662</v>
      </c>
      <c r="J303" s="157">
        <v>0</v>
      </c>
      <c r="K303" s="153" t="str">
        <f>CONCATENATE(D872,D303, " Curncy")</f>
        <v>EURJPY Curncy</v>
      </c>
      <c r="L303" s="153">
        <f>IF(D303 = D872,1,_xll.BDP(K303,$L$12))</f>
        <v>1</v>
      </c>
      <c r="M303" s="356">
        <f>IF(D303 = D872,1,_xll.BDP(K303,$M$12)*L303)</f>
        <v>124.18</v>
      </c>
      <c r="N303" s="158">
        <f t="shared" si="149"/>
        <v>0</v>
      </c>
      <c r="O303" s="366">
        <f>N303 / Y872</f>
        <v>0</v>
      </c>
      <c r="P303" s="160">
        <f t="shared" si="150"/>
        <v>0</v>
      </c>
      <c r="Q303" s="374">
        <f>P303 / Y872*100</f>
        <v>0</v>
      </c>
      <c r="R303" s="161">
        <f t="shared" si="151"/>
        <v>0</v>
      </c>
      <c r="S303" s="374">
        <f t="shared" si="152"/>
        <v>0</v>
      </c>
      <c r="T303" s="153">
        <f t="shared" si="153"/>
        <v>1</v>
      </c>
      <c r="U303" s="153">
        <v>0</v>
      </c>
      <c r="V303" s="153">
        <v>1</v>
      </c>
      <c r="W303" s="159">
        <f t="shared" si="154"/>
        <v>0</v>
      </c>
      <c r="X303" s="159">
        <f t="shared" si="155"/>
        <v>0</v>
      </c>
      <c r="Y303" s="162"/>
      <c r="Z303" s="163">
        <f>_xll.BDH(C303,$Z$12,$D$1,$D$1)</f>
        <v>9235</v>
      </c>
      <c r="AA303" s="163">
        <f t="shared" si="156"/>
        <v>255</v>
      </c>
      <c r="AB303" s="164">
        <f t="shared" si="157"/>
        <v>2.7612344342176502</v>
      </c>
      <c r="AC303" s="165">
        <v>0</v>
      </c>
      <c r="AD303" s="166">
        <f>IF(D303 = D872,1,_xll.BDP(K303,$AD$12)*L303)</f>
        <v>124.22</v>
      </c>
      <c r="AE303" s="387">
        <f>AA303*AC303*T303/AD303 / AF872</f>
        <v>0</v>
      </c>
      <c r="AF303" s="167"/>
      <c r="AG303" s="69"/>
      <c r="AH303" s="61"/>
    </row>
    <row r="304" spans="1:34" x14ac:dyDescent="0.2">
      <c r="B304" s="153">
        <v>23220</v>
      </c>
      <c r="C304" s="153" t="s">
        <v>133</v>
      </c>
      <c r="D304" s="153" t="str">
        <f>_xll.BDP(C304,$D$12)</f>
        <v>JPY</v>
      </c>
      <c r="E304" s="153" t="s">
        <v>239</v>
      </c>
      <c r="F304" s="154">
        <f>_xll.BDP(C304,$F$12)</f>
        <v>5630</v>
      </c>
      <c r="G304" s="154">
        <f>_xll.BDP(C304,$G$12)</f>
        <v>5790</v>
      </c>
      <c r="H304" s="155">
        <f t="shared" si="147"/>
        <v>160</v>
      </c>
      <c r="I304" s="156">
        <f t="shared" si="148"/>
        <v>2.8419182948490231</v>
      </c>
      <c r="J304" s="157">
        <v>0</v>
      </c>
      <c r="K304" s="153" t="str">
        <f>CONCATENATE(D872,D304, " Curncy")</f>
        <v>EURJPY Curncy</v>
      </c>
      <c r="L304" s="153">
        <f>IF(D304 = D872,1,_xll.BDP(K304,$L$12))</f>
        <v>1</v>
      </c>
      <c r="M304" s="356">
        <f>IF(D304 = D872,1,_xll.BDP(K304,$M$12)*L304)</f>
        <v>124.18</v>
      </c>
      <c r="N304" s="158">
        <f t="shared" si="149"/>
        <v>0</v>
      </c>
      <c r="O304" s="366">
        <f>N304 / Y872</f>
        <v>0</v>
      </c>
      <c r="P304" s="160">
        <f t="shared" si="150"/>
        <v>0</v>
      </c>
      <c r="Q304" s="374">
        <f>P304 / Y872*100</f>
        <v>0</v>
      </c>
      <c r="R304" s="161">
        <f t="shared" si="151"/>
        <v>0</v>
      </c>
      <c r="S304" s="374">
        <f t="shared" si="152"/>
        <v>0</v>
      </c>
      <c r="T304" s="153">
        <f t="shared" si="153"/>
        <v>1</v>
      </c>
      <c r="U304" s="153">
        <v>0</v>
      </c>
      <c r="V304" s="153">
        <v>1</v>
      </c>
      <c r="W304" s="159">
        <f t="shared" si="154"/>
        <v>0</v>
      </c>
      <c r="X304" s="159">
        <f t="shared" si="155"/>
        <v>0</v>
      </c>
      <c r="Y304" s="70"/>
      <c r="Z304" s="163">
        <f>_xll.BDH(C304,$Z$12,$D$1,$D$1)</f>
        <v>5360</v>
      </c>
      <c r="AA304" s="163">
        <f t="shared" si="156"/>
        <v>270</v>
      </c>
      <c r="AB304" s="164">
        <f t="shared" si="157"/>
        <v>5.0373134328358207</v>
      </c>
      <c r="AC304" s="165">
        <v>0</v>
      </c>
      <c r="AD304" s="166">
        <f>IF(D304 = D872,1,_xll.BDP(K304,$AD$12)*L304)</f>
        <v>124.22</v>
      </c>
      <c r="AE304" s="387">
        <f>AA304*AC304*T304/AD304 / AF872</f>
        <v>0</v>
      </c>
      <c r="AF304" s="73"/>
      <c r="AG304" s="69"/>
      <c r="AH304" s="61"/>
    </row>
    <row r="305" spans="1:34" x14ac:dyDescent="0.2">
      <c r="A305" s="153"/>
      <c r="B305" s="153">
        <v>26491</v>
      </c>
      <c r="C305" s="153" t="s">
        <v>1467</v>
      </c>
      <c r="D305" s="153" t="str">
        <f>_xll.BDP(C305,$D$12)</f>
        <v>JPY</v>
      </c>
      <c r="E305" s="153" t="s">
        <v>1273</v>
      </c>
      <c r="F305" s="154">
        <f>_xll.BDP(C305,$F$12)</f>
        <v>1502</v>
      </c>
      <c r="G305" s="154">
        <f>_xll.BDP(C305,$G$12)</f>
        <v>1470</v>
      </c>
      <c r="H305" s="155">
        <f t="shared" si="147"/>
        <v>-32</v>
      </c>
      <c r="I305" s="156">
        <f t="shared" si="148"/>
        <v>-2.1304926764314249</v>
      </c>
      <c r="J305" s="157">
        <v>0</v>
      </c>
      <c r="K305" s="153" t="str">
        <f>CONCATENATE(D872,D305, " Curncy")</f>
        <v>EURJPY Curncy</v>
      </c>
      <c r="L305" s="153">
        <f>IF(D305 = D872,1,_xll.BDP(K305,$L$12))</f>
        <v>1</v>
      </c>
      <c r="M305" s="356">
        <f>IF(D305 = D872,1,_xll.BDP(K305,$M$12)*L305)</f>
        <v>124.18</v>
      </c>
      <c r="N305" s="158">
        <f t="shared" si="149"/>
        <v>0</v>
      </c>
      <c r="O305" s="366">
        <f>N305 / Y872</f>
        <v>0</v>
      </c>
      <c r="P305" s="160">
        <f t="shared" si="150"/>
        <v>0</v>
      </c>
      <c r="Q305" s="374">
        <f>P305 / Y872*100</f>
        <v>0</v>
      </c>
      <c r="R305" s="161">
        <f t="shared" si="151"/>
        <v>0</v>
      </c>
      <c r="S305" s="374">
        <f t="shared" si="152"/>
        <v>0</v>
      </c>
      <c r="T305" s="153">
        <f t="shared" si="153"/>
        <v>1</v>
      </c>
      <c r="U305" s="153">
        <v>0</v>
      </c>
      <c r="V305" s="153">
        <v>1</v>
      </c>
      <c r="W305" s="159">
        <f t="shared" si="154"/>
        <v>0</v>
      </c>
      <c r="X305" s="159">
        <f t="shared" si="155"/>
        <v>0</v>
      </c>
      <c r="Y305" s="162"/>
      <c r="Z305" s="163">
        <f>_xll.BDH(C305,$Z$12,$D$1,$D$1)</f>
        <v>1495</v>
      </c>
      <c r="AA305" s="163">
        <f t="shared" si="156"/>
        <v>7</v>
      </c>
      <c r="AB305" s="164">
        <f t="shared" si="157"/>
        <v>0.46822742474916385</v>
      </c>
      <c r="AC305" s="165">
        <v>0</v>
      </c>
      <c r="AD305" s="166">
        <f>IF(D305 = D872,1,_xll.BDP(K305,$AD$12)*L305)</f>
        <v>124.22</v>
      </c>
      <c r="AE305" s="387">
        <f>AA305*AC305*T305/AD305 / AF872</f>
        <v>0</v>
      </c>
      <c r="AF305" s="167"/>
      <c r="AG305" s="69"/>
      <c r="AH305" s="61"/>
    </row>
    <row r="306" spans="1:34" x14ac:dyDescent="0.2">
      <c r="B306" s="153">
        <v>773</v>
      </c>
      <c r="C306" s="153" t="s">
        <v>132</v>
      </c>
      <c r="D306" s="153" t="str">
        <f>_xll.BDP(C306,$D$12)</f>
        <v>JPY</v>
      </c>
      <c r="E306" s="153" t="s">
        <v>304</v>
      </c>
      <c r="F306" s="154">
        <f>_xll.BDP(C306,$F$12)</f>
        <v>3204</v>
      </c>
      <c r="G306" s="154">
        <f>_xll.BDP(C306,$G$12)</f>
        <v>3204</v>
      </c>
      <c r="H306" s="155">
        <f t="shared" si="147"/>
        <v>0</v>
      </c>
      <c r="I306" s="156">
        <f t="shared" si="148"/>
        <v>0</v>
      </c>
      <c r="J306" s="157">
        <v>0</v>
      </c>
      <c r="K306" s="153" t="str">
        <f>CONCATENATE(D872,D306, " Curncy")</f>
        <v>EURJPY Curncy</v>
      </c>
      <c r="L306" s="153">
        <f>IF(D306 = D872,1,_xll.BDP(K306,$L$12))</f>
        <v>1</v>
      </c>
      <c r="M306" s="356">
        <f>IF(D306 = D872,1,_xll.BDP(K306,$M$12)*L306)</f>
        <v>124.18</v>
      </c>
      <c r="N306" s="158">
        <f t="shared" si="149"/>
        <v>0</v>
      </c>
      <c r="O306" s="366">
        <f>N306 / Y872</f>
        <v>0</v>
      </c>
      <c r="P306" s="160">
        <f t="shared" si="150"/>
        <v>0</v>
      </c>
      <c r="Q306" s="374">
        <f>P306 / Y872*100</f>
        <v>0</v>
      </c>
      <c r="R306" s="161">
        <f t="shared" si="151"/>
        <v>0</v>
      </c>
      <c r="S306" s="374">
        <f t="shared" si="152"/>
        <v>0</v>
      </c>
      <c r="T306" s="153">
        <f t="shared" si="153"/>
        <v>1</v>
      </c>
      <c r="U306" s="153">
        <v>0</v>
      </c>
      <c r="V306" s="153">
        <v>1</v>
      </c>
      <c r="W306" s="159">
        <f t="shared" si="154"/>
        <v>0</v>
      </c>
      <c r="X306" s="159">
        <f t="shared" si="155"/>
        <v>0</v>
      </c>
      <c r="Y306" s="70"/>
      <c r="Z306" s="163">
        <f>_xll.BDH(C306,$Z$12,$D$1,$D$1)</f>
        <v>3153</v>
      </c>
      <c r="AA306" s="163">
        <f t="shared" si="156"/>
        <v>51</v>
      </c>
      <c r="AB306" s="164">
        <f t="shared" si="157"/>
        <v>1.6175071360608944</v>
      </c>
      <c r="AC306" s="165">
        <v>0</v>
      </c>
      <c r="AD306" s="166">
        <f>IF(D306 = D872,1,_xll.BDP(K306,$AD$12)*L306)</f>
        <v>124.22</v>
      </c>
      <c r="AE306" s="387">
        <f>AA306*AC306*T306/AD306 / AF872</f>
        <v>0</v>
      </c>
      <c r="AF306" s="73"/>
      <c r="AG306" s="69"/>
      <c r="AH306" s="61"/>
    </row>
    <row r="307" spans="1:34" x14ac:dyDescent="0.2">
      <c r="B307" s="153">
        <v>19476</v>
      </c>
      <c r="C307" s="153" t="s">
        <v>408</v>
      </c>
      <c r="D307" s="153" t="str">
        <f>_xll.BDP(C307,$D$12)</f>
        <v>JPY</v>
      </c>
      <c r="E307" s="153" t="s">
        <v>409</v>
      </c>
      <c r="F307" s="154">
        <f>_xll.BDP(C307,$F$12)</f>
        <v>831</v>
      </c>
      <c r="G307" s="154">
        <f>_xll.BDP(C307,$G$12)</f>
        <v>833</v>
      </c>
      <c r="H307" s="155">
        <f t="shared" si="147"/>
        <v>2</v>
      </c>
      <c r="I307" s="156">
        <f t="shared" si="148"/>
        <v>0.24067388688327318</v>
      </c>
      <c r="J307" s="157">
        <v>0</v>
      </c>
      <c r="K307" s="153" t="str">
        <f>CONCATENATE(D872,D307, " Curncy")</f>
        <v>EURJPY Curncy</v>
      </c>
      <c r="L307" s="153">
        <f>IF(D307 = D872,1,_xll.BDP(K307,$L$12))</f>
        <v>1</v>
      </c>
      <c r="M307" s="356">
        <f>IF(D307 = D872,1,_xll.BDP(K307,$M$12)*L307)</f>
        <v>124.18</v>
      </c>
      <c r="N307" s="158">
        <f t="shared" si="149"/>
        <v>0</v>
      </c>
      <c r="O307" s="366">
        <f>N307 / Y872</f>
        <v>0</v>
      </c>
      <c r="P307" s="160">
        <f t="shared" si="150"/>
        <v>0</v>
      </c>
      <c r="Q307" s="374">
        <f>P307 / Y872*100</f>
        <v>0</v>
      </c>
      <c r="R307" s="161">
        <f t="shared" si="151"/>
        <v>0</v>
      </c>
      <c r="S307" s="374">
        <f t="shared" si="152"/>
        <v>0</v>
      </c>
      <c r="T307" s="153">
        <f t="shared" si="153"/>
        <v>1</v>
      </c>
      <c r="U307" s="153">
        <v>0</v>
      </c>
      <c r="V307" s="153">
        <v>1</v>
      </c>
      <c r="W307" s="159">
        <f t="shared" si="154"/>
        <v>0</v>
      </c>
      <c r="X307" s="159">
        <f t="shared" si="155"/>
        <v>0</v>
      </c>
      <c r="Y307" s="70"/>
      <c r="Z307" s="163">
        <f>_xll.BDH(C307,$Z$12,$D$1,$D$1)</f>
        <v>835</v>
      </c>
      <c r="AA307" s="163">
        <f t="shared" si="156"/>
        <v>-4</v>
      </c>
      <c r="AB307" s="164">
        <f t="shared" si="157"/>
        <v>-0.47904191616766467</v>
      </c>
      <c r="AC307" s="165">
        <v>0</v>
      </c>
      <c r="AD307" s="166">
        <f>IF(D307 = D872,1,_xll.BDP(K307,$AD$12)*L307)</f>
        <v>124.22</v>
      </c>
      <c r="AE307" s="387">
        <f>AA307*AC307*T307/AD307 / AF872</f>
        <v>0</v>
      </c>
      <c r="AF307" s="73"/>
      <c r="AG307" s="69"/>
      <c r="AH307" s="61"/>
    </row>
    <row r="308" spans="1:34" x14ac:dyDescent="0.2">
      <c r="B308" s="153">
        <v>27664</v>
      </c>
      <c r="C308" s="153" t="s">
        <v>370</v>
      </c>
      <c r="D308" s="153" t="str">
        <f>_xll.BDP(C308,$D$12)</f>
        <v>JPY</v>
      </c>
      <c r="E308" s="153" t="s">
        <v>371</v>
      </c>
      <c r="F308" s="154">
        <f>_xll.BDP(C308,$F$12)</f>
        <v>720</v>
      </c>
      <c r="G308" s="154">
        <f>_xll.BDP(C308,$G$12)</f>
        <v>732</v>
      </c>
      <c r="H308" s="155">
        <f t="shared" si="147"/>
        <v>12</v>
      </c>
      <c r="I308" s="156">
        <f t="shared" si="148"/>
        <v>1.6666666666666667</v>
      </c>
      <c r="J308" s="157">
        <v>0</v>
      </c>
      <c r="K308" s="153" t="str">
        <f>CONCATENATE(D872,D308, " Curncy")</f>
        <v>EURJPY Curncy</v>
      </c>
      <c r="L308" s="153">
        <f>IF(D308 = D872,1,_xll.BDP(K308,$L$12))</f>
        <v>1</v>
      </c>
      <c r="M308" s="356">
        <f>IF(D308 = D872,1,_xll.BDP(K308,$M$12)*L308)</f>
        <v>124.18</v>
      </c>
      <c r="N308" s="158">
        <f t="shared" si="149"/>
        <v>0</v>
      </c>
      <c r="O308" s="366">
        <f>N308 / Y872</f>
        <v>0</v>
      </c>
      <c r="P308" s="160">
        <f t="shared" si="150"/>
        <v>0</v>
      </c>
      <c r="Q308" s="374">
        <f>P308 / Y872*100</f>
        <v>0</v>
      </c>
      <c r="R308" s="161">
        <f t="shared" si="151"/>
        <v>0</v>
      </c>
      <c r="S308" s="374">
        <f t="shared" si="152"/>
        <v>0</v>
      </c>
      <c r="T308" s="153">
        <f t="shared" si="153"/>
        <v>1</v>
      </c>
      <c r="U308" s="153">
        <v>0</v>
      </c>
      <c r="V308" s="153">
        <v>1</v>
      </c>
      <c r="W308" s="159">
        <f t="shared" si="154"/>
        <v>0</v>
      </c>
      <c r="X308" s="159">
        <f t="shared" si="155"/>
        <v>0</v>
      </c>
      <c r="Y308" s="70"/>
      <c r="Z308" s="163">
        <f>_xll.BDH(C308,$Z$12,$D$1,$D$1)</f>
        <v>694</v>
      </c>
      <c r="AA308" s="163">
        <f t="shared" si="156"/>
        <v>26</v>
      </c>
      <c r="AB308" s="164">
        <f t="shared" si="157"/>
        <v>3.7463976945244957</v>
      </c>
      <c r="AC308" s="165">
        <v>0</v>
      </c>
      <c r="AD308" s="166">
        <f>IF(D308 = D872,1,_xll.BDP(K308,$AD$12)*L308)</f>
        <v>124.22</v>
      </c>
      <c r="AE308" s="387">
        <f>AA308*AC308*T308/AD308 / AF872</f>
        <v>0</v>
      </c>
      <c r="AF308" s="73"/>
      <c r="AG308" s="69"/>
      <c r="AH308" s="61"/>
    </row>
    <row r="309" spans="1:34" x14ac:dyDescent="0.2">
      <c r="B309" s="153">
        <v>25585</v>
      </c>
      <c r="C309" s="153" t="s">
        <v>737</v>
      </c>
      <c r="D309" s="153" t="str">
        <f>_xll.BDP(C309,$D$12)</f>
        <v>JPY</v>
      </c>
      <c r="E309" s="153" t="s">
        <v>780</v>
      </c>
      <c r="F309" s="154">
        <f>_xll.BDP(C309,$F$12)</f>
        <v>33940</v>
      </c>
      <c r="G309" s="154">
        <f>_xll.BDP(C309,$G$12)</f>
        <v>33890</v>
      </c>
      <c r="H309" s="155">
        <f t="shared" si="147"/>
        <v>-50</v>
      </c>
      <c r="I309" s="156">
        <f t="shared" si="148"/>
        <v>-0.14731879787860933</v>
      </c>
      <c r="J309" s="157">
        <v>0</v>
      </c>
      <c r="K309" s="153" t="str">
        <f>CONCATENATE(D872,D309, " Curncy")</f>
        <v>EURJPY Curncy</v>
      </c>
      <c r="L309" s="153">
        <f>IF(D309 = D872,1,_xll.BDP(K309,$L$12))</f>
        <v>1</v>
      </c>
      <c r="M309" s="356">
        <f>IF(D309 = D872,1,_xll.BDP(K309,$M$12)*L309)</f>
        <v>124.18</v>
      </c>
      <c r="N309" s="158">
        <f t="shared" si="149"/>
        <v>0</v>
      </c>
      <c r="O309" s="366">
        <f>N309 / Y872</f>
        <v>0</v>
      </c>
      <c r="P309" s="160">
        <f t="shared" si="150"/>
        <v>0</v>
      </c>
      <c r="Q309" s="374">
        <f>P309 / Y872*100</f>
        <v>0</v>
      </c>
      <c r="R309" s="161">
        <f t="shared" si="151"/>
        <v>0</v>
      </c>
      <c r="S309" s="374">
        <f t="shared" si="152"/>
        <v>0</v>
      </c>
      <c r="T309" s="153">
        <f t="shared" si="153"/>
        <v>1</v>
      </c>
      <c r="U309" s="153">
        <v>0</v>
      </c>
      <c r="V309" s="153">
        <v>1</v>
      </c>
      <c r="W309" s="159">
        <f t="shared" si="154"/>
        <v>0</v>
      </c>
      <c r="X309" s="159">
        <f t="shared" si="155"/>
        <v>0</v>
      </c>
      <c r="Y309" s="70"/>
      <c r="Z309" s="163">
        <f>_xll.BDH(C309,$Z$12,$D$1,$D$1)</f>
        <v>32140</v>
      </c>
      <c r="AA309" s="163">
        <f t="shared" si="156"/>
        <v>1800</v>
      </c>
      <c r="AB309" s="164">
        <f t="shared" si="157"/>
        <v>5.6004978220286246</v>
      </c>
      <c r="AC309" s="165">
        <v>0</v>
      </c>
      <c r="AD309" s="166">
        <f>IF(D309 = D872,1,_xll.BDP(K309,$AD$12)*L309)</f>
        <v>124.22</v>
      </c>
      <c r="AE309" s="387">
        <f>AA309*AC309*T309/AD309 / AF872</f>
        <v>0</v>
      </c>
      <c r="AF309" s="73"/>
      <c r="AG309" s="69"/>
      <c r="AH309" s="61"/>
    </row>
    <row r="310" spans="1:34" x14ac:dyDescent="0.2">
      <c r="B310" s="153">
        <v>18611</v>
      </c>
      <c r="C310" s="153" t="s">
        <v>738</v>
      </c>
      <c r="D310" s="153" t="str">
        <f>_xll.BDP(C310,$D$12)</f>
        <v>JPY</v>
      </c>
      <c r="E310" s="153" t="s">
        <v>781</v>
      </c>
      <c r="F310" s="154">
        <f>_xll.BDP(C310,$F$12)</f>
        <v>7660</v>
      </c>
      <c r="G310" s="154">
        <f>_xll.BDP(C310,$G$12)</f>
        <v>7720</v>
      </c>
      <c r="H310" s="155">
        <f t="shared" si="147"/>
        <v>60</v>
      </c>
      <c r="I310" s="156">
        <f t="shared" si="148"/>
        <v>0.7832898172323759</v>
      </c>
      <c r="J310" s="157">
        <v>0</v>
      </c>
      <c r="K310" s="153" t="str">
        <f>CONCATENATE(D872,D310, " Curncy")</f>
        <v>EURJPY Curncy</v>
      </c>
      <c r="L310" s="153">
        <f>IF(D310 = D872,1,_xll.BDP(K310,$L$12))</f>
        <v>1</v>
      </c>
      <c r="M310" s="356">
        <f>IF(D310 = D872,1,_xll.BDP(K310,$M$12)*L310)</f>
        <v>124.18</v>
      </c>
      <c r="N310" s="158">
        <f t="shared" si="149"/>
        <v>0</v>
      </c>
      <c r="O310" s="366">
        <f>N310 / Y872</f>
        <v>0</v>
      </c>
      <c r="P310" s="160">
        <f t="shared" si="150"/>
        <v>0</v>
      </c>
      <c r="Q310" s="374">
        <f>P310 / Y872*100</f>
        <v>0</v>
      </c>
      <c r="R310" s="161">
        <f t="shared" si="151"/>
        <v>0</v>
      </c>
      <c r="S310" s="374">
        <f t="shared" si="152"/>
        <v>0</v>
      </c>
      <c r="T310" s="153">
        <f t="shared" si="153"/>
        <v>1</v>
      </c>
      <c r="U310" s="153">
        <v>0</v>
      </c>
      <c r="V310" s="153">
        <v>1</v>
      </c>
      <c r="W310" s="159">
        <f t="shared" si="154"/>
        <v>0</v>
      </c>
      <c r="X310" s="159">
        <f t="shared" si="155"/>
        <v>0</v>
      </c>
      <c r="Y310" s="70"/>
      <c r="Z310" s="163">
        <f>_xll.BDH(C310,$Z$12,$D$1,$D$1)</f>
        <v>7460</v>
      </c>
      <c r="AA310" s="163">
        <f t="shared" si="156"/>
        <v>200</v>
      </c>
      <c r="AB310" s="164">
        <f t="shared" si="157"/>
        <v>2.6809651474530831</v>
      </c>
      <c r="AC310" s="165">
        <v>0</v>
      </c>
      <c r="AD310" s="166">
        <f>IF(D310 = D872,1,_xll.BDP(K310,$AD$12)*L310)</f>
        <v>124.22</v>
      </c>
      <c r="AE310" s="387">
        <f>AA310*AC310*T310/AD310 / AF872</f>
        <v>0</v>
      </c>
      <c r="AF310" s="73"/>
      <c r="AG310" s="69"/>
      <c r="AH310" s="61"/>
    </row>
    <row r="311" spans="1:34" x14ac:dyDescent="0.2">
      <c r="B311" s="153">
        <v>8555</v>
      </c>
      <c r="C311" s="153" t="s">
        <v>739</v>
      </c>
      <c r="D311" s="153" t="str">
        <f>_xll.BDP(C311,$D$12)</f>
        <v>JPY</v>
      </c>
      <c r="E311" s="153" t="s">
        <v>782</v>
      </c>
      <c r="F311" s="154">
        <f>_xll.BDP(C311,$F$12)</f>
        <v>7431</v>
      </c>
      <c r="G311" s="154">
        <f>_xll.BDP(C311,$G$12)</f>
        <v>7350</v>
      </c>
      <c r="H311" s="155">
        <f t="shared" si="147"/>
        <v>-81</v>
      </c>
      <c r="I311" s="156">
        <f t="shared" si="148"/>
        <v>-1.0900282599919258</v>
      </c>
      <c r="J311" s="157">
        <v>0</v>
      </c>
      <c r="K311" s="153" t="str">
        <f>CONCATENATE(D872,D311, " Curncy")</f>
        <v>EURJPY Curncy</v>
      </c>
      <c r="L311" s="153">
        <f>IF(D311 = D872,1,_xll.BDP(K311,$L$12))</f>
        <v>1</v>
      </c>
      <c r="M311" s="356">
        <f>IF(D311 = D872,1,_xll.BDP(K311,$M$12)*L311)</f>
        <v>124.18</v>
      </c>
      <c r="N311" s="158">
        <f t="shared" si="149"/>
        <v>0</v>
      </c>
      <c r="O311" s="366">
        <f>N311 / Y872</f>
        <v>0</v>
      </c>
      <c r="P311" s="160">
        <f t="shared" si="150"/>
        <v>0</v>
      </c>
      <c r="Q311" s="374">
        <f>P311 / Y872*100</f>
        <v>0</v>
      </c>
      <c r="R311" s="161">
        <f t="shared" si="151"/>
        <v>0</v>
      </c>
      <c r="S311" s="374">
        <f t="shared" si="152"/>
        <v>0</v>
      </c>
      <c r="T311" s="153">
        <f t="shared" si="153"/>
        <v>1</v>
      </c>
      <c r="U311" s="153">
        <v>0</v>
      </c>
      <c r="V311" s="153">
        <v>1</v>
      </c>
      <c r="W311" s="159">
        <f t="shared" si="154"/>
        <v>0</v>
      </c>
      <c r="X311" s="159">
        <f t="shared" si="155"/>
        <v>0</v>
      </c>
      <c r="Y311" s="70"/>
      <c r="Z311" s="163">
        <f>_xll.BDH(C311,$Z$12,$D$1,$D$1)</f>
        <v>7352</v>
      </c>
      <c r="AA311" s="163">
        <f t="shared" si="156"/>
        <v>79</v>
      </c>
      <c r="AB311" s="164">
        <f t="shared" si="157"/>
        <v>1.0745375408052231</v>
      </c>
      <c r="AC311" s="165">
        <v>0</v>
      </c>
      <c r="AD311" s="166">
        <f>IF(D311 = D872,1,_xll.BDP(K311,$AD$12)*L311)</f>
        <v>124.22</v>
      </c>
      <c r="AE311" s="387">
        <f>AA311*AC311*T311/AD311 / AF872</f>
        <v>0</v>
      </c>
      <c r="AF311" s="73"/>
      <c r="AG311" s="69"/>
      <c r="AH311" s="61"/>
    </row>
    <row r="312" spans="1:34" x14ac:dyDescent="0.2">
      <c r="B312" s="153">
        <v>27477</v>
      </c>
      <c r="C312" s="153" t="s">
        <v>740</v>
      </c>
      <c r="D312" s="153" t="str">
        <f>_xll.BDP(C312,$D$12)</f>
        <v>JPY</v>
      </c>
      <c r="E312" s="153" t="s">
        <v>783</v>
      </c>
      <c r="F312" s="154">
        <f>_xll.BDP(C312,$F$12)</f>
        <v>1817</v>
      </c>
      <c r="G312" s="154">
        <f>_xll.BDP(C312,$G$12)</f>
        <v>1827</v>
      </c>
      <c r="H312" s="155">
        <f t="shared" si="147"/>
        <v>10</v>
      </c>
      <c r="I312" s="156">
        <f t="shared" si="148"/>
        <v>0.55035773252614206</v>
      </c>
      <c r="J312" s="157">
        <v>0</v>
      </c>
      <c r="K312" s="153" t="str">
        <f>CONCATENATE(D872,D312, " Curncy")</f>
        <v>EURJPY Curncy</v>
      </c>
      <c r="L312" s="153">
        <f>IF(D312 = D872,1,_xll.BDP(K312,$L$12))</f>
        <v>1</v>
      </c>
      <c r="M312" s="356">
        <f>IF(D312 = D872,1,_xll.BDP(K312,$M$12)*L312)</f>
        <v>124.18</v>
      </c>
      <c r="N312" s="158">
        <f t="shared" si="149"/>
        <v>0</v>
      </c>
      <c r="O312" s="366">
        <f>N312 / Y872</f>
        <v>0</v>
      </c>
      <c r="P312" s="160">
        <f t="shared" si="150"/>
        <v>0</v>
      </c>
      <c r="Q312" s="374">
        <f>P312 / Y872*100</f>
        <v>0</v>
      </c>
      <c r="R312" s="161">
        <f t="shared" si="151"/>
        <v>0</v>
      </c>
      <c r="S312" s="374">
        <f t="shared" si="152"/>
        <v>0</v>
      </c>
      <c r="T312" s="153">
        <f t="shared" si="153"/>
        <v>1</v>
      </c>
      <c r="U312" s="153">
        <v>0</v>
      </c>
      <c r="V312" s="153">
        <v>1</v>
      </c>
      <c r="W312" s="159">
        <f t="shared" si="154"/>
        <v>0</v>
      </c>
      <c r="X312" s="159">
        <f t="shared" si="155"/>
        <v>0</v>
      </c>
      <c r="Y312" s="70"/>
      <c r="Z312" s="163">
        <f>_xll.BDH(C312,$Z$12,$D$1,$D$1)</f>
        <v>1822</v>
      </c>
      <c r="AA312" s="163">
        <f t="shared" si="156"/>
        <v>-5</v>
      </c>
      <c r="AB312" s="164">
        <f t="shared" si="157"/>
        <v>-0.27442371020856204</v>
      </c>
      <c r="AC312" s="165">
        <v>0</v>
      </c>
      <c r="AD312" s="166">
        <f>IF(D312 = D872,1,_xll.BDP(K312,$AD$12)*L312)</f>
        <v>124.22</v>
      </c>
      <c r="AE312" s="387">
        <f>AA312*AC312*T312/AD312 / AF872</f>
        <v>0</v>
      </c>
      <c r="AF312" s="73"/>
      <c r="AG312" s="69"/>
      <c r="AH312" s="61"/>
    </row>
    <row r="313" spans="1:34" x14ac:dyDescent="0.2">
      <c r="B313" s="153">
        <v>23869</v>
      </c>
      <c r="C313" s="153" t="s">
        <v>742</v>
      </c>
      <c r="D313" s="153" t="str">
        <f>_xll.BDP(C313,$D$12)</f>
        <v>JPY</v>
      </c>
      <c r="E313" s="153" t="s">
        <v>785</v>
      </c>
      <c r="F313" s="154">
        <f>_xll.BDP(C313,$F$12)</f>
        <v>629.6</v>
      </c>
      <c r="G313" s="154">
        <f>_xll.BDP(C313,$G$12)</f>
        <v>622.1</v>
      </c>
      <c r="H313" s="155">
        <f t="shared" si="147"/>
        <v>-7.5</v>
      </c>
      <c r="I313" s="156">
        <f t="shared" si="148"/>
        <v>-1.1912325285895806</v>
      </c>
      <c r="J313" s="157">
        <v>0</v>
      </c>
      <c r="K313" s="153" t="str">
        <f>CONCATENATE(D872,D313, " Curncy")</f>
        <v>EURJPY Curncy</v>
      </c>
      <c r="L313" s="153">
        <f>IF(D313 = D872,1,_xll.BDP(K313,$L$12))</f>
        <v>1</v>
      </c>
      <c r="M313" s="356">
        <f>IF(D313 = D872,1,_xll.BDP(K313,$M$12)*L313)</f>
        <v>124.18</v>
      </c>
      <c r="N313" s="158">
        <f t="shared" si="149"/>
        <v>0</v>
      </c>
      <c r="O313" s="366">
        <f>N313 / Y872</f>
        <v>0</v>
      </c>
      <c r="P313" s="160">
        <f t="shared" si="150"/>
        <v>0</v>
      </c>
      <c r="Q313" s="374">
        <f>P313 / Y872*100</f>
        <v>0</v>
      </c>
      <c r="R313" s="161">
        <f t="shared" si="151"/>
        <v>0</v>
      </c>
      <c r="S313" s="374">
        <f t="shared" si="152"/>
        <v>0</v>
      </c>
      <c r="T313" s="153">
        <f t="shared" si="153"/>
        <v>1</v>
      </c>
      <c r="U313" s="153">
        <v>0</v>
      </c>
      <c r="V313" s="153">
        <v>1</v>
      </c>
      <c r="W313" s="159">
        <f t="shared" si="154"/>
        <v>0</v>
      </c>
      <c r="X313" s="159">
        <f t="shared" si="155"/>
        <v>0</v>
      </c>
      <c r="Y313" s="70"/>
      <c r="Z313" s="163">
        <f>_xll.BDH(C313,$Z$12,$D$1,$D$1)</f>
        <v>611</v>
      </c>
      <c r="AA313" s="163">
        <f t="shared" si="156"/>
        <v>18.600000000000023</v>
      </c>
      <c r="AB313" s="164">
        <f t="shared" si="157"/>
        <v>3.0441898527004949</v>
      </c>
      <c r="AC313" s="165">
        <v>0</v>
      </c>
      <c r="AD313" s="166">
        <f>IF(D313 = D872,1,_xll.BDP(K313,$AD$12)*L313)</f>
        <v>124.22</v>
      </c>
      <c r="AE313" s="387">
        <f>AA313*AC313*T313/AD313 / AF872</f>
        <v>0</v>
      </c>
      <c r="AF313" s="73"/>
      <c r="AG313" s="69"/>
      <c r="AH313" s="61"/>
    </row>
    <row r="314" spans="1:34" x14ac:dyDescent="0.2">
      <c r="B314" s="153">
        <v>25621</v>
      </c>
      <c r="C314" s="153" t="s">
        <v>743</v>
      </c>
      <c r="D314" s="153" t="str">
        <f>_xll.BDP(C314,$D$12)</f>
        <v>JPY</v>
      </c>
      <c r="E314" s="153" t="s">
        <v>786</v>
      </c>
      <c r="F314" s="154">
        <f>_xll.BDP(C314,$F$12)</f>
        <v>2660</v>
      </c>
      <c r="G314" s="154">
        <f>_xll.BDP(C314,$G$12)</f>
        <v>2705</v>
      </c>
      <c r="H314" s="155">
        <f t="shared" si="147"/>
        <v>45</v>
      </c>
      <c r="I314" s="156">
        <f t="shared" si="148"/>
        <v>1.6917293233082706</v>
      </c>
      <c r="J314" s="157">
        <v>0</v>
      </c>
      <c r="K314" s="153" t="str">
        <f>CONCATENATE(D872,D314, " Curncy")</f>
        <v>EURJPY Curncy</v>
      </c>
      <c r="L314" s="153">
        <f>IF(D314 = D872,1,_xll.BDP(K314,$L$12))</f>
        <v>1</v>
      </c>
      <c r="M314" s="356">
        <f>IF(D314 = D872,1,_xll.BDP(K314,$M$12)*L314)</f>
        <v>124.18</v>
      </c>
      <c r="N314" s="158">
        <f t="shared" si="149"/>
        <v>0</v>
      </c>
      <c r="O314" s="366">
        <f>N314 / Y872</f>
        <v>0</v>
      </c>
      <c r="P314" s="160">
        <f t="shared" si="150"/>
        <v>0</v>
      </c>
      <c r="Q314" s="374">
        <f>P314 / Y872*100</f>
        <v>0</v>
      </c>
      <c r="R314" s="161">
        <f t="shared" si="151"/>
        <v>0</v>
      </c>
      <c r="S314" s="374">
        <f t="shared" si="152"/>
        <v>0</v>
      </c>
      <c r="T314" s="153">
        <f t="shared" si="153"/>
        <v>1</v>
      </c>
      <c r="U314" s="153">
        <v>0</v>
      </c>
      <c r="V314" s="153">
        <v>1</v>
      </c>
      <c r="W314" s="159">
        <f t="shared" si="154"/>
        <v>0</v>
      </c>
      <c r="X314" s="159">
        <f t="shared" si="155"/>
        <v>0</v>
      </c>
      <c r="Y314" s="70"/>
      <c r="Z314" s="163">
        <f>_xll.BDH(C314,$Z$12,$D$1,$D$1)</f>
        <v>2659</v>
      </c>
      <c r="AA314" s="163">
        <f t="shared" si="156"/>
        <v>1</v>
      </c>
      <c r="AB314" s="164">
        <f t="shared" si="157"/>
        <v>3.7608123354644606E-2</v>
      </c>
      <c r="AC314" s="165">
        <v>0</v>
      </c>
      <c r="AD314" s="166">
        <f>IF(D314 = D872,1,_xll.BDP(K314,$AD$12)*L314)</f>
        <v>124.22</v>
      </c>
      <c r="AE314" s="387">
        <f>AA314*AC314*T314/AD314 / AF872</f>
        <v>0</v>
      </c>
      <c r="AF314" s="73"/>
      <c r="AG314" s="69"/>
      <c r="AH314" s="61"/>
    </row>
    <row r="315" spans="1:34" x14ac:dyDescent="0.2">
      <c r="A315" s="187" t="s">
        <v>1648</v>
      </c>
      <c r="B315" s="187"/>
      <c r="C315" s="187"/>
      <c r="D315" s="187"/>
      <c r="E315" s="187" t="s">
        <v>21</v>
      </c>
      <c r="F315" s="188"/>
      <c r="G315" s="188"/>
      <c r="H315" s="189"/>
      <c r="I315" s="190"/>
      <c r="J315" s="191"/>
      <c r="K315" s="187"/>
      <c r="L315" s="187"/>
      <c r="M315" s="357"/>
      <c r="N315" s="192">
        <f t="shared" ref="N315:S315" si="158" xml:space="preserve"> SUM(N258:N314)</f>
        <v>-57297.46335963923</v>
      </c>
      <c r="O315" s="367">
        <f t="shared" si="158"/>
        <v>-4.628993521980148E-4</v>
      </c>
      <c r="P315" s="193">
        <f t="shared" si="158"/>
        <v>4368230.1014656145</v>
      </c>
      <c r="Q315" s="375">
        <f t="shared" si="158"/>
        <v>3.5290408434462206</v>
      </c>
      <c r="R315" s="194">
        <f t="shared" si="158"/>
        <v>0</v>
      </c>
      <c r="S315" s="375">
        <f t="shared" si="158"/>
        <v>3.5290408434462206</v>
      </c>
      <c r="T315" s="187"/>
      <c r="U315" s="187"/>
      <c r="V315" s="187"/>
      <c r="W315" s="195">
        <f xml:space="preserve"> SUM(W258:W314)</f>
        <v>0</v>
      </c>
      <c r="X315" s="195">
        <f xml:space="preserve"> SUM(X258:X314)</f>
        <v>3.7863652580798462E-6</v>
      </c>
      <c r="Y315" s="187"/>
      <c r="Z315" s="196"/>
      <c r="AA315" s="196"/>
      <c r="AB315" s="197"/>
      <c r="AC315" s="198"/>
      <c r="AD315" s="199"/>
      <c r="AE315" s="388">
        <f xml:space="preserve"> SUM(AE258:AE314)</f>
        <v>7.1075207487606806E-4</v>
      </c>
      <c r="AF315" s="267"/>
      <c r="AG315" s="69"/>
      <c r="AH315" s="61"/>
    </row>
    <row r="316" spans="1:34" x14ac:dyDescent="0.2">
      <c r="C316" s="79"/>
      <c r="D316" s="5"/>
      <c r="E316" s="5"/>
      <c r="F316" s="21"/>
      <c r="G316" s="21"/>
      <c r="H316" s="24"/>
      <c r="I316" s="39"/>
      <c r="J316" s="18"/>
      <c r="K316" s="30"/>
      <c r="L316" s="22"/>
      <c r="M316" s="355"/>
      <c r="N316" s="87"/>
      <c r="O316" s="365"/>
      <c r="P316" s="27"/>
      <c r="Q316" s="377"/>
      <c r="R316" s="125"/>
      <c r="S316" s="383"/>
      <c r="T316" s="23"/>
      <c r="U316" s="1"/>
      <c r="V316" s="1"/>
      <c r="W316" s="49"/>
      <c r="X316" s="49"/>
      <c r="Y316" s="70"/>
      <c r="Z316" s="65"/>
      <c r="AA316" s="63"/>
      <c r="AB316" s="54"/>
      <c r="AC316" s="55"/>
      <c r="AD316" s="57"/>
      <c r="AE316" s="386"/>
      <c r="AF316" s="73"/>
      <c r="AG316" s="69"/>
      <c r="AH316" s="61"/>
    </row>
    <row r="317" spans="1:34" x14ac:dyDescent="0.2">
      <c r="A317" s="111"/>
      <c r="B317" s="153">
        <v>28269</v>
      </c>
      <c r="C317" s="153" t="s">
        <v>1405</v>
      </c>
      <c r="D317" s="153" t="str">
        <f>_xll.BDP(C317,$D$12)</f>
        <v>EUR</v>
      </c>
      <c r="E317" s="153" t="s">
        <v>1406</v>
      </c>
      <c r="F317" s="154">
        <f>_xll.BDP(C317,$F$12)</f>
        <v>1551.5</v>
      </c>
      <c r="G317" s="154">
        <f>_xll.BDP(C317,$G$12)</f>
        <v>1565.5</v>
      </c>
      <c r="H317" s="155">
        <f t="shared" ref="H317:H331" si="159">IF(OR(OR(G317="#N/A N/A",G317="#N/A Real Time"),OR(F317="#N/A N/A",F317="#N/A Real Time")),0,  G317 - F317)</f>
        <v>14</v>
      </c>
      <c r="I317" s="156">
        <f t="shared" ref="I317:I331" si="160">IF(OR(F317=0,F317="#N/A N/A"),0,H317 / F317*100)</f>
        <v>0.90235256203673875</v>
      </c>
      <c r="J317" s="157">
        <v>0</v>
      </c>
      <c r="K317" s="153" t="str">
        <f>CONCATENATE(D872,D317, " Curncy")</f>
        <v>EUREUR Curncy</v>
      </c>
      <c r="L317" s="153">
        <f>IF(D317 = D872,1,_xll.BDP(K317,$L$12))</f>
        <v>1</v>
      </c>
      <c r="M317" s="356">
        <f>IF(D317 = D872,1,_xll.BDP(K317,$M$12)*L317)</f>
        <v>1</v>
      </c>
      <c r="N317" s="158">
        <f t="shared" ref="N317:N331" si="161">H317*J317*T317/M317</f>
        <v>0</v>
      </c>
      <c r="O317" s="366">
        <f>N317 / Y872</f>
        <v>0</v>
      </c>
      <c r="P317" s="160">
        <f t="shared" ref="P317:P331" si="162">IF(OR(OR(J317=0,G317 = "#N/A N/A"),G317="#N/A Real Time"),0,G317*J317*T317/M317)</f>
        <v>0</v>
      </c>
      <c r="Q317" s="374">
        <f>P317 / Y872*100</f>
        <v>0</v>
      </c>
      <c r="R317" s="161">
        <f t="shared" ref="R317:R331" si="163">IF(Q317&lt;0,Q317,0)</f>
        <v>0</v>
      </c>
      <c r="S317" s="374">
        <f t="shared" ref="S317:S331" si="164">IF(Q317&gt;0,Q317,0)</f>
        <v>0</v>
      </c>
      <c r="T317" s="153">
        <f t="shared" ref="T317:T331" si="165">IF(EXACT(D317,UPPER(D317)),1,0.01)/V317</f>
        <v>1</v>
      </c>
      <c r="U317" s="153">
        <v>0</v>
      </c>
      <c r="V317" s="153">
        <v>1</v>
      </c>
      <c r="W317" s="159">
        <f t="shared" ref="W317:W331" si="166">IF(AND(Q317&lt;0,O317&gt;0),O317,0)</f>
        <v>0</v>
      </c>
      <c r="X317" s="159">
        <f t="shared" ref="X317:X331" si="167">IF(AND(Q317&gt;0,O317&gt;0),O317,0)</f>
        <v>0</v>
      </c>
      <c r="Y317" s="111"/>
      <c r="Z317" s="163">
        <f>_xll.BDH(C317,$Z$12,$D$1,$D$1)</f>
        <v>1599</v>
      </c>
      <c r="AA317" s="163">
        <f t="shared" ref="AA317:AA331" si="168">IF(OR(OR(F317="#N/A N/A",F317="#N/A Real Time"),OR(Z317="#N/A N/A",Z317="#N/A Real Time")),0,  F317 - Z317)</f>
        <v>-47.5</v>
      </c>
      <c r="AB317" s="164">
        <f t="shared" ref="AB317:AB331" si="169">IF(OR(Z317=0,Z317="#N/A N/A"),0,AA317 / Z317*100)</f>
        <v>-2.9706066291432145</v>
      </c>
      <c r="AC317" s="165">
        <v>0</v>
      </c>
      <c r="AD317" s="166">
        <f>IF(D317 = D872,1,_xll.BDP(K317,$AD$12)*L317)</f>
        <v>1</v>
      </c>
      <c r="AE317" s="387">
        <f>AA317*AC317*T317/AD317 / AF872</f>
        <v>0</v>
      </c>
      <c r="AF317" s="124"/>
      <c r="AG317" s="69"/>
      <c r="AH317" s="61"/>
    </row>
    <row r="318" spans="1:34" x14ac:dyDescent="0.2">
      <c r="B318" s="153">
        <v>112</v>
      </c>
      <c r="C318" s="153" t="s">
        <v>131</v>
      </c>
      <c r="D318" s="153" t="str">
        <f>_xll.BDP(C318,$D$12)</f>
        <v>EUR</v>
      </c>
      <c r="E318" s="153" t="s">
        <v>303</v>
      </c>
      <c r="F318" s="154">
        <f>_xll.BDP(C318,$F$12)</f>
        <v>3.2330000000000001</v>
      </c>
      <c r="G318" s="154">
        <f>_xll.BDP(C318,$G$12)</f>
        <v>3.1030000000000002</v>
      </c>
      <c r="H318" s="155">
        <f t="shared" si="159"/>
        <v>-0.12999999999999989</v>
      </c>
      <c r="I318" s="156">
        <f t="shared" si="160"/>
        <v>-4.021033096195481</v>
      </c>
      <c r="J318" s="157">
        <v>0</v>
      </c>
      <c r="K318" s="153" t="str">
        <f>CONCATENATE(D872,D318, " Curncy")</f>
        <v>EUREUR Curncy</v>
      </c>
      <c r="L318" s="153">
        <f>IF(D318 = D872,1,_xll.BDP(K318,$L$12))</f>
        <v>1</v>
      </c>
      <c r="M318" s="356">
        <f>IF(D318 = D872,1,_xll.BDP(K318,$M$12)*L318)</f>
        <v>1</v>
      </c>
      <c r="N318" s="158">
        <f t="shared" si="161"/>
        <v>0</v>
      </c>
      <c r="O318" s="366">
        <f>N318 / Y872</f>
        <v>0</v>
      </c>
      <c r="P318" s="160">
        <f t="shared" si="162"/>
        <v>0</v>
      </c>
      <c r="Q318" s="374">
        <f>P318 / Y872*100</f>
        <v>0</v>
      </c>
      <c r="R318" s="161">
        <f t="shared" si="163"/>
        <v>0</v>
      </c>
      <c r="S318" s="374">
        <f t="shared" si="164"/>
        <v>0</v>
      </c>
      <c r="T318" s="153">
        <f t="shared" si="165"/>
        <v>1</v>
      </c>
      <c r="U318" s="153">
        <v>0</v>
      </c>
      <c r="V318" s="153">
        <v>1</v>
      </c>
      <c r="W318" s="159">
        <f t="shared" si="166"/>
        <v>0</v>
      </c>
      <c r="X318" s="159">
        <f t="shared" si="167"/>
        <v>0</v>
      </c>
      <c r="Y318" s="70"/>
      <c r="Z318" s="163">
        <f>_xll.BDH(C318,$Z$12,$D$1,$D$1)</f>
        <v>3.0569999999999999</v>
      </c>
      <c r="AA318" s="163">
        <f t="shared" si="168"/>
        <v>0.17600000000000016</v>
      </c>
      <c r="AB318" s="164">
        <f t="shared" si="169"/>
        <v>5.7572783774942806</v>
      </c>
      <c r="AC318" s="165">
        <v>0</v>
      </c>
      <c r="AD318" s="166">
        <f>IF(D318 = D872,1,_xll.BDP(K318,$AD$12)*L318)</f>
        <v>1</v>
      </c>
      <c r="AE318" s="387">
        <f>AA318*AC318*T318/AD318 / AF872</f>
        <v>0</v>
      </c>
      <c r="AF318" s="73"/>
      <c r="AG318" s="69"/>
      <c r="AH318" s="61"/>
    </row>
    <row r="319" spans="1:34" x14ac:dyDescent="0.2">
      <c r="A319" s="153"/>
      <c r="B319" s="153">
        <v>22956</v>
      </c>
      <c r="C319" s="153" t="s">
        <v>1538</v>
      </c>
      <c r="D319" s="153" t="str">
        <f>_xll.BDP(C319,$D$12)</f>
        <v>EUR</v>
      </c>
      <c r="E319" s="153" t="s">
        <v>1539</v>
      </c>
      <c r="F319" s="154">
        <f>_xll.BDP(C319,$F$12)</f>
        <v>4.4210000000000003</v>
      </c>
      <c r="G319" s="154">
        <f>_xll.BDP(C319,$G$12)</f>
        <v>4.3</v>
      </c>
      <c r="H319" s="155">
        <f t="shared" si="159"/>
        <v>-0.12100000000000044</v>
      </c>
      <c r="I319" s="156">
        <f t="shared" si="160"/>
        <v>-2.736937344492206</v>
      </c>
      <c r="J319" s="157">
        <v>-451836</v>
      </c>
      <c r="K319" s="153" t="str">
        <f>CONCATENATE(D872,D319, " Curncy")</f>
        <v>EUREUR Curncy</v>
      </c>
      <c r="L319" s="153">
        <f>IF(D319 = D872,1,_xll.BDP(K319,$L$12))</f>
        <v>1</v>
      </c>
      <c r="M319" s="356">
        <f>IF(D319 = D872,1,_xll.BDP(K319,$M$12)*L319)</f>
        <v>1</v>
      </c>
      <c r="N319" s="158">
        <f t="shared" si="161"/>
        <v>54672.156000000199</v>
      </c>
      <c r="O319" s="366">
        <f>N319 / Y872</f>
        <v>4.4168980809534129E-4</v>
      </c>
      <c r="P319" s="160">
        <f t="shared" si="162"/>
        <v>-1942894.7999999998</v>
      </c>
      <c r="Q319" s="374">
        <f>P319 / Y872*100</f>
        <v>-1.5696414667850913</v>
      </c>
      <c r="R319" s="161">
        <f t="shared" si="163"/>
        <v>-1.5696414667850913</v>
      </c>
      <c r="S319" s="374">
        <f t="shared" si="164"/>
        <v>0</v>
      </c>
      <c r="T319" s="153">
        <f t="shared" si="165"/>
        <v>1</v>
      </c>
      <c r="U319" s="153">
        <v>0</v>
      </c>
      <c r="V319" s="153">
        <v>1</v>
      </c>
      <c r="W319" s="159">
        <f t="shared" si="166"/>
        <v>4.4168980809534129E-4</v>
      </c>
      <c r="X319" s="159">
        <f t="shared" si="167"/>
        <v>0</v>
      </c>
      <c r="Y319" s="162"/>
      <c r="Z319" s="163">
        <f>_xll.BDH(C319,$Z$12,$D$1,$D$1)</f>
        <v>4.4269999999999996</v>
      </c>
      <c r="AA319" s="163">
        <f t="shared" si="168"/>
        <v>-5.9999999999993392E-3</v>
      </c>
      <c r="AB319" s="164">
        <f t="shared" si="169"/>
        <v>-0.13553196295458186</v>
      </c>
      <c r="AC319" s="165">
        <v>-451836</v>
      </c>
      <c r="AD319" s="166">
        <f>IF(D319 = D872,1,_xll.BDP(K319,$AD$12)*L319)</f>
        <v>1</v>
      </c>
      <c r="AE319" s="387">
        <f>AA319*AC319*T319/AD319 / AF872</f>
        <v>2.2021565898431286E-5</v>
      </c>
      <c r="AF319" s="167"/>
      <c r="AG319" s="69"/>
      <c r="AH319" s="61"/>
    </row>
    <row r="320" spans="1:34" x14ac:dyDescent="0.2">
      <c r="B320" s="153">
        <v>3170</v>
      </c>
      <c r="C320" s="153" t="s">
        <v>638</v>
      </c>
      <c r="D320" s="153" t="str">
        <f>_xll.BDP(C320,$D$12)</f>
        <v>EUR</v>
      </c>
      <c r="E320" s="153" t="s">
        <v>669</v>
      </c>
      <c r="F320" s="154">
        <f>_xll.BDP(C320,$F$12)</f>
        <v>33.51</v>
      </c>
      <c r="G320" s="154">
        <f>_xll.BDP(C320,$G$12)</f>
        <v>32.950000000000003</v>
      </c>
      <c r="H320" s="155">
        <f t="shared" si="159"/>
        <v>-0.55999999999999517</v>
      </c>
      <c r="I320" s="156">
        <f t="shared" si="160"/>
        <v>-1.671142942405238</v>
      </c>
      <c r="J320" s="157">
        <v>0</v>
      </c>
      <c r="K320" s="153" t="str">
        <f>CONCATENATE(D872,D320, " Curncy")</f>
        <v>EUREUR Curncy</v>
      </c>
      <c r="L320" s="153">
        <f>IF(D320 = D872,1,_xll.BDP(K320,$L$12))</f>
        <v>1</v>
      </c>
      <c r="M320" s="356">
        <f>IF(D320 = D872,1,_xll.BDP(K320,$M$12)*L320)</f>
        <v>1</v>
      </c>
      <c r="N320" s="158">
        <f t="shared" si="161"/>
        <v>0</v>
      </c>
      <c r="O320" s="366">
        <f>N320 / Y872</f>
        <v>0</v>
      </c>
      <c r="P320" s="160">
        <f t="shared" si="162"/>
        <v>0</v>
      </c>
      <c r="Q320" s="374">
        <f>P320 / Y872*100</f>
        <v>0</v>
      </c>
      <c r="R320" s="161">
        <f t="shared" si="163"/>
        <v>0</v>
      </c>
      <c r="S320" s="374">
        <f t="shared" si="164"/>
        <v>0</v>
      </c>
      <c r="T320" s="153">
        <f t="shared" si="165"/>
        <v>1</v>
      </c>
      <c r="U320" s="153">
        <v>0</v>
      </c>
      <c r="V320" s="153">
        <v>1</v>
      </c>
      <c r="W320" s="159">
        <f t="shared" si="166"/>
        <v>0</v>
      </c>
      <c r="X320" s="159">
        <f t="shared" si="167"/>
        <v>0</v>
      </c>
      <c r="Y320" s="70"/>
      <c r="Z320" s="163">
        <f>_xll.BDH(C320,$Z$12,$D$1,$D$1)</f>
        <v>32.119999999999997</v>
      </c>
      <c r="AA320" s="163">
        <f t="shared" si="168"/>
        <v>1.3900000000000006</v>
      </c>
      <c r="AB320" s="164">
        <f t="shared" si="169"/>
        <v>4.3275217932752197</v>
      </c>
      <c r="AC320" s="165">
        <v>0</v>
      </c>
      <c r="AD320" s="166">
        <f>IF(D320 = D872,1,_xll.BDP(K320,$AD$12)*L320)</f>
        <v>1</v>
      </c>
      <c r="AE320" s="387">
        <f>AA320*AC320*T320/AD320 / AF872</f>
        <v>0</v>
      </c>
      <c r="AF320" s="73"/>
      <c r="AG320" s="69"/>
      <c r="AH320" s="61"/>
    </row>
    <row r="321" spans="1:34" x14ac:dyDescent="0.2">
      <c r="B321" s="153">
        <v>2011</v>
      </c>
      <c r="C321" s="153" t="s">
        <v>130</v>
      </c>
      <c r="D321" s="153" t="str">
        <f>_xll.BDP(C321,$D$12)</f>
        <v>EUR</v>
      </c>
      <c r="E321" s="153" t="s">
        <v>302</v>
      </c>
      <c r="F321" s="154">
        <f>_xll.BDP(C321,$F$12)</f>
        <v>15.364000000000001</v>
      </c>
      <c r="G321" s="154">
        <f>_xll.BDP(C321,$G$12)</f>
        <v>15.321999999999999</v>
      </c>
      <c r="H321" s="155">
        <f t="shared" si="159"/>
        <v>-4.2000000000001592E-2</v>
      </c>
      <c r="I321" s="156">
        <f t="shared" si="160"/>
        <v>-0.27336631085655816</v>
      </c>
      <c r="J321" s="157">
        <v>141539</v>
      </c>
      <c r="K321" s="153" t="str">
        <f>CONCATENATE(D872,D321, " Curncy")</f>
        <v>EUREUR Curncy</v>
      </c>
      <c r="L321" s="153">
        <f>IF(D321 = D872,1,_xll.BDP(K321,$L$12))</f>
        <v>1</v>
      </c>
      <c r="M321" s="356">
        <f>IF(D321 = D872,1,_xll.BDP(K321,$M$12)*L321)</f>
        <v>1</v>
      </c>
      <c r="N321" s="158">
        <f t="shared" si="161"/>
        <v>-5944.6380000002255</v>
      </c>
      <c r="O321" s="366">
        <f>N321 / Y872</f>
        <v>-4.8026019266852461E-5</v>
      </c>
      <c r="P321" s="160">
        <f t="shared" si="162"/>
        <v>2168660.5579999997</v>
      </c>
      <c r="Q321" s="374">
        <f>P321 / Y872*100</f>
        <v>1.7520349219206797</v>
      </c>
      <c r="R321" s="161">
        <f t="shared" si="163"/>
        <v>0</v>
      </c>
      <c r="S321" s="374">
        <f t="shared" si="164"/>
        <v>1.7520349219206797</v>
      </c>
      <c r="T321" s="153">
        <f t="shared" si="165"/>
        <v>1</v>
      </c>
      <c r="U321" s="153">
        <v>0</v>
      </c>
      <c r="V321" s="153">
        <v>1</v>
      </c>
      <c r="W321" s="159">
        <f t="shared" si="166"/>
        <v>0</v>
      </c>
      <c r="X321" s="159">
        <f t="shared" si="167"/>
        <v>0</v>
      </c>
      <c r="Y321" s="70"/>
      <c r="Z321" s="163">
        <f>_xll.BDH(C321,$Z$12,$D$1,$D$1)</f>
        <v>14.36</v>
      </c>
      <c r="AA321" s="163">
        <f t="shared" si="168"/>
        <v>1.0040000000000013</v>
      </c>
      <c r="AB321" s="164">
        <f t="shared" si="169"/>
        <v>6.9916434540390062</v>
      </c>
      <c r="AC321" s="165">
        <v>141539</v>
      </c>
      <c r="AD321" s="166">
        <f>IF(D321 = D872,1,_xll.BDP(K321,$AD$12)*L321)</f>
        <v>1</v>
      </c>
      <c r="AE321" s="387">
        <f>AA321*AC321*T321/AD321 / AF872</f>
        <v>1.1543192874410211E-3</v>
      </c>
      <c r="AF321" s="73"/>
      <c r="AG321" s="69"/>
      <c r="AH321" s="61"/>
    </row>
    <row r="322" spans="1:34" x14ac:dyDescent="0.2">
      <c r="B322" s="153">
        <v>1650</v>
      </c>
      <c r="C322" s="153" t="s">
        <v>639</v>
      </c>
      <c r="D322" s="153" t="str">
        <f>_xll.BDP(C322,$D$12)</f>
        <v>EUR</v>
      </c>
      <c r="E322" s="153" t="s">
        <v>670</v>
      </c>
      <c r="F322" s="154">
        <f>_xll.BDP(C322,$F$12)</f>
        <v>358.9</v>
      </c>
      <c r="G322" s="154">
        <f>_xll.BDP(C322,$G$12)</f>
        <v>355.1</v>
      </c>
      <c r="H322" s="155">
        <f t="shared" si="159"/>
        <v>-3.7999999999999545</v>
      </c>
      <c r="I322" s="156">
        <f t="shared" si="160"/>
        <v>-1.0587907495123865</v>
      </c>
      <c r="J322" s="157">
        <v>0</v>
      </c>
      <c r="K322" s="153" t="str">
        <f>CONCATENATE(D872,D322, " Curncy")</f>
        <v>EUREUR Curncy</v>
      </c>
      <c r="L322" s="153">
        <f>IF(D322 = D872,1,_xll.BDP(K322,$L$12))</f>
        <v>1</v>
      </c>
      <c r="M322" s="356">
        <f>IF(D322 = D872,1,_xll.BDP(K322,$M$12)*L322)</f>
        <v>1</v>
      </c>
      <c r="N322" s="158">
        <f t="shared" si="161"/>
        <v>0</v>
      </c>
      <c r="O322" s="366">
        <f>N322 / Y872</f>
        <v>0</v>
      </c>
      <c r="P322" s="160">
        <f t="shared" si="162"/>
        <v>0</v>
      </c>
      <c r="Q322" s="374">
        <f>P322 / Y872*100</f>
        <v>0</v>
      </c>
      <c r="R322" s="161">
        <f t="shared" si="163"/>
        <v>0</v>
      </c>
      <c r="S322" s="374">
        <f t="shared" si="164"/>
        <v>0</v>
      </c>
      <c r="T322" s="153">
        <f t="shared" si="165"/>
        <v>1</v>
      </c>
      <c r="U322" s="153">
        <v>0</v>
      </c>
      <c r="V322" s="153">
        <v>1</v>
      </c>
      <c r="W322" s="159">
        <f t="shared" si="166"/>
        <v>0</v>
      </c>
      <c r="X322" s="159">
        <f t="shared" si="167"/>
        <v>0</v>
      </c>
      <c r="Y322" s="70"/>
      <c r="Z322" s="163">
        <f>_xll.BDH(C322,$Z$12,$D$1,$D$1)</f>
        <v>357.25</v>
      </c>
      <c r="AA322" s="163">
        <f t="shared" si="168"/>
        <v>1.6499999999999773</v>
      </c>
      <c r="AB322" s="164">
        <f t="shared" si="169"/>
        <v>0.4618614415675234</v>
      </c>
      <c r="AC322" s="165">
        <v>0</v>
      </c>
      <c r="AD322" s="166">
        <f>IF(D322 = D872,1,_xll.BDP(K322,$AD$12)*L322)</f>
        <v>1</v>
      </c>
      <c r="AE322" s="387">
        <f>AA322*AC322*T322/AD322 / AF872</f>
        <v>0</v>
      </c>
      <c r="AF322" s="73"/>
      <c r="AG322" s="69"/>
      <c r="AH322" s="61"/>
    </row>
    <row r="323" spans="1:34" x14ac:dyDescent="0.2">
      <c r="B323" s="153">
        <v>68</v>
      </c>
      <c r="C323" s="153" t="s">
        <v>640</v>
      </c>
      <c r="D323" s="153" t="str">
        <f>_xll.BDP(C323,$D$12)</f>
        <v>EUR</v>
      </c>
      <c r="E323" s="153" t="s">
        <v>671</v>
      </c>
      <c r="F323" s="154">
        <f>_xll.BDP(C323,$F$12)</f>
        <v>5.04</v>
      </c>
      <c r="G323" s="154">
        <f>_xll.BDP(C323,$G$12)</f>
        <v>4.9320000000000004</v>
      </c>
      <c r="H323" s="155">
        <f t="shared" si="159"/>
        <v>-0.10799999999999965</v>
      </c>
      <c r="I323" s="156">
        <f t="shared" si="160"/>
        <v>-2.1428571428571361</v>
      </c>
      <c r="J323" s="157">
        <v>0</v>
      </c>
      <c r="K323" s="153" t="str">
        <f>CONCATENATE(D872,D323, " Curncy")</f>
        <v>EUREUR Curncy</v>
      </c>
      <c r="L323" s="153">
        <f>IF(D323 = D872,1,_xll.BDP(K323,$L$12))</f>
        <v>1</v>
      </c>
      <c r="M323" s="356">
        <f>IF(D323 = D872,1,_xll.BDP(K323,$M$12)*L323)</f>
        <v>1</v>
      </c>
      <c r="N323" s="158">
        <f t="shared" si="161"/>
        <v>0</v>
      </c>
      <c r="O323" s="366">
        <f>N323 / Y872</f>
        <v>0</v>
      </c>
      <c r="P323" s="160">
        <f t="shared" si="162"/>
        <v>0</v>
      </c>
      <c r="Q323" s="374">
        <f>P323 / Y872*100</f>
        <v>0</v>
      </c>
      <c r="R323" s="161">
        <f t="shared" si="163"/>
        <v>0</v>
      </c>
      <c r="S323" s="374">
        <f t="shared" si="164"/>
        <v>0</v>
      </c>
      <c r="T323" s="153">
        <f t="shared" si="165"/>
        <v>1</v>
      </c>
      <c r="U323" s="153">
        <v>0</v>
      </c>
      <c r="V323" s="153">
        <v>1</v>
      </c>
      <c r="W323" s="159">
        <f t="shared" si="166"/>
        <v>0</v>
      </c>
      <c r="X323" s="159">
        <f t="shared" si="167"/>
        <v>0</v>
      </c>
      <c r="Y323" s="70"/>
      <c r="Z323" s="163">
        <f>_xll.BDH(C323,$Z$12,$D$1,$D$1)</f>
        <v>4.5819999999999999</v>
      </c>
      <c r="AA323" s="163">
        <f t="shared" si="168"/>
        <v>0.45800000000000018</v>
      </c>
      <c r="AB323" s="164">
        <f t="shared" si="169"/>
        <v>9.9956350938454861</v>
      </c>
      <c r="AC323" s="165">
        <v>0</v>
      </c>
      <c r="AD323" s="166">
        <f>IF(D323 = D872,1,_xll.BDP(K323,$AD$12)*L323)</f>
        <v>1</v>
      </c>
      <c r="AE323" s="387">
        <f>AA323*AC323*T323/AD323 / AF872</f>
        <v>0</v>
      </c>
      <c r="AF323" s="73"/>
      <c r="AG323" s="69"/>
      <c r="AH323" s="61"/>
    </row>
    <row r="324" spans="1:34" x14ac:dyDescent="0.2">
      <c r="B324" s="153">
        <v>2522</v>
      </c>
      <c r="C324" s="153" t="s">
        <v>641</v>
      </c>
      <c r="D324" s="153" t="str">
        <f>_xll.BDP(C324,$D$12)</f>
        <v>EUR</v>
      </c>
      <c r="E324" s="153" t="s">
        <v>672</v>
      </c>
      <c r="F324" s="154">
        <f>_xll.BDP(C324,$F$12)</f>
        <v>89.88</v>
      </c>
      <c r="G324" s="154">
        <f>_xll.BDP(C324,$G$12)</f>
        <v>89.3</v>
      </c>
      <c r="H324" s="155">
        <f t="shared" si="159"/>
        <v>-0.57999999999999829</v>
      </c>
      <c r="I324" s="156">
        <f t="shared" si="160"/>
        <v>-0.6453048509123257</v>
      </c>
      <c r="J324" s="157">
        <v>0</v>
      </c>
      <c r="K324" s="153" t="str">
        <f>CONCATENATE(D872,D324, " Curncy")</f>
        <v>EUREUR Curncy</v>
      </c>
      <c r="L324" s="153">
        <f>IF(D324 = D872,1,_xll.BDP(K324,$L$12))</f>
        <v>1</v>
      </c>
      <c r="M324" s="356">
        <f>IF(D324 = D872,1,_xll.BDP(K324,$M$12)*L324)</f>
        <v>1</v>
      </c>
      <c r="N324" s="158">
        <f t="shared" si="161"/>
        <v>0</v>
      </c>
      <c r="O324" s="366">
        <f>N324 / Y872</f>
        <v>0</v>
      </c>
      <c r="P324" s="160">
        <f t="shared" si="162"/>
        <v>0</v>
      </c>
      <c r="Q324" s="374">
        <f>P324 / Y872*100</f>
        <v>0</v>
      </c>
      <c r="R324" s="161">
        <f t="shared" si="163"/>
        <v>0</v>
      </c>
      <c r="S324" s="374">
        <f t="shared" si="164"/>
        <v>0</v>
      </c>
      <c r="T324" s="153">
        <f t="shared" si="165"/>
        <v>1</v>
      </c>
      <c r="U324" s="153">
        <v>0</v>
      </c>
      <c r="V324" s="153">
        <v>1</v>
      </c>
      <c r="W324" s="159">
        <f t="shared" si="166"/>
        <v>0</v>
      </c>
      <c r="X324" s="159">
        <f t="shared" si="167"/>
        <v>0</v>
      </c>
      <c r="Y324" s="70"/>
      <c r="Z324" s="163">
        <f>_xll.BDH(C324,$Z$12,$D$1,$D$1)</f>
        <v>89.42</v>
      </c>
      <c r="AA324" s="163">
        <f t="shared" si="168"/>
        <v>0.45999999999999375</v>
      </c>
      <c r="AB324" s="164">
        <f t="shared" si="169"/>
        <v>0.51442630284052082</v>
      </c>
      <c r="AC324" s="165">
        <v>0</v>
      </c>
      <c r="AD324" s="166">
        <f>IF(D324 = D872,1,_xll.BDP(K324,$AD$12)*L324)</f>
        <v>1</v>
      </c>
      <c r="AE324" s="387">
        <f>AA324*AC324*T324/AD324 / AF872</f>
        <v>0</v>
      </c>
      <c r="AF324" s="73"/>
      <c r="AG324" s="69"/>
      <c r="AH324" s="61"/>
    </row>
    <row r="325" spans="1:34" x14ac:dyDescent="0.2">
      <c r="B325" s="153">
        <v>63</v>
      </c>
      <c r="C325" s="153" t="s">
        <v>129</v>
      </c>
      <c r="D325" s="153" t="str">
        <f>_xll.BDP(C325,$D$12)</f>
        <v>EUR</v>
      </c>
      <c r="E325" s="153" t="s">
        <v>301</v>
      </c>
      <c r="F325" s="154">
        <f>_xll.BDP(C325,$F$12)</f>
        <v>54.6</v>
      </c>
      <c r="G325" s="154">
        <f>_xll.BDP(C325,$G$12)</f>
        <v>54.4</v>
      </c>
      <c r="H325" s="155">
        <f t="shared" si="159"/>
        <v>-0.20000000000000284</v>
      </c>
      <c r="I325" s="156">
        <f t="shared" si="160"/>
        <v>-0.36630036630037149</v>
      </c>
      <c r="J325" s="157">
        <v>66442</v>
      </c>
      <c r="K325" s="153" t="str">
        <f>CONCATENATE(D872,D325, " Curncy")</f>
        <v>EUREUR Curncy</v>
      </c>
      <c r="L325" s="153">
        <f>IF(D325 = D872,1,_xll.BDP(K325,$L$12))</f>
        <v>1</v>
      </c>
      <c r="M325" s="356">
        <f>IF(D325 = D872,1,_xll.BDP(K325,$M$12)*L325)</f>
        <v>1</v>
      </c>
      <c r="N325" s="158">
        <f t="shared" si="161"/>
        <v>-13288.400000000189</v>
      </c>
      <c r="O325" s="366">
        <f>N325 / Y872</f>
        <v>-1.0735539395765177E-4</v>
      </c>
      <c r="P325" s="160">
        <f t="shared" si="162"/>
        <v>3614444.8</v>
      </c>
      <c r="Q325" s="374">
        <f>P325 / Y872*100</f>
        <v>2.9200667156480864</v>
      </c>
      <c r="R325" s="161">
        <f t="shared" si="163"/>
        <v>0</v>
      </c>
      <c r="S325" s="374">
        <f t="shared" si="164"/>
        <v>2.9200667156480864</v>
      </c>
      <c r="T325" s="153">
        <f t="shared" si="165"/>
        <v>1</v>
      </c>
      <c r="U325" s="153">
        <v>0</v>
      </c>
      <c r="V325" s="153">
        <v>1</v>
      </c>
      <c r="W325" s="159">
        <f t="shared" si="166"/>
        <v>0</v>
      </c>
      <c r="X325" s="159">
        <f t="shared" si="167"/>
        <v>0</v>
      </c>
      <c r="Y325" s="70"/>
      <c r="Z325" s="163">
        <f>_xll.BDH(C325,$Z$12,$D$1,$D$1)</f>
        <v>54.6</v>
      </c>
      <c r="AA325" s="163">
        <f t="shared" si="168"/>
        <v>0</v>
      </c>
      <c r="AB325" s="164">
        <f t="shared" si="169"/>
        <v>0</v>
      </c>
      <c r="AC325" s="165">
        <v>66442</v>
      </c>
      <c r="AD325" s="166">
        <f>IF(D325 = D872,1,_xll.BDP(K325,$AD$12)*L325)</f>
        <v>1</v>
      </c>
      <c r="AE325" s="387">
        <f>AA325*AC325*T325/AD325 / AF872</f>
        <v>0</v>
      </c>
      <c r="AF325" s="73"/>
      <c r="AG325" s="69"/>
      <c r="AH325" s="61"/>
    </row>
    <row r="326" spans="1:34" x14ac:dyDescent="0.2">
      <c r="B326" s="153">
        <v>720</v>
      </c>
      <c r="C326" s="153" t="s">
        <v>637</v>
      </c>
      <c r="D326" s="153" t="str">
        <f>_xll.BDP(C326,$D$12)</f>
        <v>EUR</v>
      </c>
      <c r="E326" s="153" t="s">
        <v>668</v>
      </c>
      <c r="F326" s="154">
        <f>_xll.BDP(C326,$F$12)</f>
        <v>23.34</v>
      </c>
      <c r="G326" s="154">
        <f>_xll.BDP(C326,$G$12)</f>
        <v>23.25</v>
      </c>
      <c r="H326" s="155">
        <f t="shared" si="159"/>
        <v>-8.9999999999999858E-2</v>
      </c>
      <c r="I326" s="156">
        <f t="shared" si="160"/>
        <v>-0.38560411311053922</v>
      </c>
      <c r="J326" s="157">
        <v>0</v>
      </c>
      <c r="K326" s="153" t="str">
        <f>CONCATENATE(D872,D326, " Curncy")</f>
        <v>EUREUR Curncy</v>
      </c>
      <c r="L326" s="153">
        <f>IF(D326 = D872,1,_xll.BDP(K326,$L$12))</f>
        <v>1</v>
      </c>
      <c r="M326" s="356">
        <f>IF(D326 = D872,1,_xll.BDP(K326,$M$12)*L326)</f>
        <v>1</v>
      </c>
      <c r="N326" s="158">
        <f t="shared" si="161"/>
        <v>0</v>
      </c>
      <c r="O326" s="366">
        <f>N326 / Y872</f>
        <v>0</v>
      </c>
      <c r="P326" s="160">
        <f t="shared" si="162"/>
        <v>0</v>
      </c>
      <c r="Q326" s="374">
        <f>P326 / Y872*100</f>
        <v>0</v>
      </c>
      <c r="R326" s="161">
        <f t="shared" si="163"/>
        <v>0</v>
      </c>
      <c r="S326" s="374">
        <f t="shared" si="164"/>
        <v>0</v>
      </c>
      <c r="T326" s="153">
        <f t="shared" si="165"/>
        <v>1</v>
      </c>
      <c r="U326" s="153">
        <v>0</v>
      </c>
      <c r="V326" s="153">
        <v>1</v>
      </c>
      <c r="W326" s="159">
        <f t="shared" si="166"/>
        <v>0</v>
      </c>
      <c r="X326" s="159">
        <f t="shared" si="167"/>
        <v>0</v>
      </c>
      <c r="Y326" s="70"/>
      <c r="Z326" s="163">
        <f>_xll.BDH(C326,$Z$12,$D$1,$D$1)</f>
        <v>23.29</v>
      </c>
      <c r="AA326" s="163">
        <f t="shared" si="168"/>
        <v>5.0000000000000711E-2</v>
      </c>
      <c r="AB326" s="164">
        <f t="shared" si="169"/>
        <v>0.2146844139115531</v>
      </c>
      <c r="AC326" s="165">
        <v>0</v>
      </c>
      <c r="AD326" s="166">
        <f>IF(D326 = D872,1,_xll.BDP(K326,$AD$12)*L326)</f>
        <v>1</v>
      </c>
      <c r="AE326" s="387">
        <f>AA326*AC326*T326/AD326 / AF872</f>
        <v>0</v>
      </c>
      <c r="AF326" s="73"/>
      <c r="AG326" s="69"/>
      <c r="AH326" s="61"/>
    </row>
    <row r="327" spans="1:34" x14ac:dyDescent="0.2">
      <c r="B327" s="153">
        <v>4108</v>
      </c>
      <c r="C327" s="153" t="s">
        <v>642</v>
      </c>
      <c r="D327" s="153" t="str">
        <f>_xll.BDP(C327,$D$12)</f>
        <v>EUR</v>
      </c>
      <c r="E327" s="153" t="s">
        <v>673</v>
      </c>
      <c r="F327" s="154">
        <f>_xll.BDP(C327,$F$12)</f>
        <v>2.4830000000000001</v>
      </c>
      <c r="G327" s="154">
        <f>_xll.BDP(C327,$G$12)</f>
        <v>2.5249999999999999</v>
      </c>
      <c r="H327" s="155">
        <f t="shared" si="159"/>
        <v>4.1999999999999815E-2</v>
      </c>
      <c r="I327" s="156">
        <f t="shared" si="160"/>
        <v>1.691502215062417</v>
      </c>
      <c r="J327" s="157">
        <v>0</v>
      </c>
      <c r="K327" s="153" t="str">
        <f>CONCATENATE(D872,D327, " Curncy")</f>
        <v>EUREUR Curncy</v>
      </c>
      <c r="L327" s="153">
        <f>IF(D327 = D872,1,_xll.BDP(K327,$L$12))</f>
        <v>1</v>
      </c>
      <c r="M327" s="356">
        <f>IF(D327 = D872,1,_xll.BDP(K327,$M$12)*L327)</f>
        <v>1</v>
      </c>
      <c r="N327" s="158">
        <f t="shared" si="161"/>
        <v>0</v>
      </c>
      <c r="O327" s="366">
        <f>N327 / Y872</f>
        <v>0</v>
      </c>
      <c r="P327" s="160">
        <f t="shared" si="162"/>
        <v>0</v>
      </c>
      <c r="Q327" s="374">
        <f>P327 / Y872*100</f>
        <v>0</v>
      </c>
      <c r="R327" s="161">
        <f t="shared" si="163"/>
        <v>0</v>
      </c>
      <c r="S327" s="374">
        <f t="shared" si="164"/>
        <v>0</v>
      </c>
      <c r="T327" s="153">
        <f t="shared" si="165"/>
        <v>1</v>
      </c>
      <c r="U327" s="153">
        <v>0</v>
      </c>
      <c r="V327" s="153">
        <v>1</v>
      </c>
      <c r="W327" s="159">
        <f t="shared" si="166"/>
        <v>0</v>
      </c>
      <c r="X327" s="159">
        <f t="shared" si="167"/>
        <v>0</v>
      </c>
      <c r="Y327" s="70"/>
      <c r="Z327" s="163">
        <f>_xll.BDH(C327,$Z$12,$D$1,$D$1)</f>
        <v>2.492</v>
      </c>
      <c r="AA327" s="163">
        <f t="shared" si="168"/>
        <v>-8.999999999999897E-3</v>
      </c>
      <c r="AB327" s="164">
        <f t="shared" si="169"/>
        <v>-0.36115569823434579</v>
      </c>
      <c r="AC327" s="165">
        <v>0</v>
      </c>
      <c r="AD327" s="166">
        <f>IF(D327 = D872,1,_xll.BDP(K327,$AD$12)*L327)</f>
        <v>1</v>
      </c>
      <c r="AE327" s="387">
        <f>AA327*AC327*T327/AD327 / AF872</f>
        <v>0</v>
      </c>
      <c r="AF327" s="73"/>
      <c r="AG327" s="69"/>
      <c r="AH327" s="61"/>
    </row>
    <row r="328" spans="1:34" x14ac:dyDescent="0.2">
      <c r="B328" s="153">
        <v>2876</v>
      </c>
      <c r="C328" s="153" t="s">
        <v>128</v>
      </c>
      <c r="D328" s="153" t="str">
        <f>_xll.BDP(C328,$D$12)</f>
        <v>EUR</v>
      </c>
      <c r="E328" s="153" t="s">
        <v>250</v>
      </c>
      <c r="F328" s="154">
        <f>_xll.BDP(C328,$F$12)</f>
        <v>42.69</v>
      </c>
      <c r="G328" s="154">
        <f>_xll.BDP(C328,$G$12)</f>
        <v>42.81</v>
      </c>
      <c r="H328" s="155">
        <f t="shared" si="159"/>
        <v>0.12000000000000455</v>
      </c>
      <c r="I328" s="156">
        <f t="shared" si="160"/>
        <v>0.28109627547436061</v>
      </c>
      <c r="J328" s="157">
        <v>0</v>
      </c>
      <c r="K328" s="153" t="str">
        <f>CONCATENATE(D872,D328, " Curncy")</f>
        <v>EUREUR Curncy</v>
      </c>
      <c r="L328" s="153">
        <f>IF(D328 = D872,1,_xll.BDP(K328,$L$12))</f>
        <v>1</v>
      </c>
      <c r="M328" s="356">
        <f>IF(D328 = D872,1,_xll.BDP(K328,$M$12)*L328)</f>
        <v>1</v>
      </c>
      <c r="N328" s="158">
        <f t="shared" si="161"/>
        <v>0</v>
      </c>
      <c r="O328" s="366">
        <f>N328 / Y872</f>
        <v>0</v>
      </c>
      <c r="P328" s="160">
        <f t="shared" si="162"/>
        <v>0</v>
      </c>
      <c r="Q328" s="374">
        <f>P328 / Y872*100</f>
        <v>0</v>
      </c>
      <c r="R328" s="161">
        <f t="shared" si="163"/>
        <v>0</v>
      </c>
      <c r="S328" s="374">
        <f t="shared" si="164"/>
        <v>0</v>
      </c>
      <c r="T328" s="153">
        <f t="shared" si="165"/>
        <v>1</v>
      </c>
      <c r="U328" s="153">
        <v>0</v>
      </c>
      <c r="V328" s="153">
        <v>1</v>
      </c>
      <c r="W328" s="159">
        <f t="shared" si="166"/>
        <v>0</v>
      </c>
      <c r="X328" s="159">
        <f t="shared" si="167"/>
        <v>0</v>
      </c>
      <c r="Y328" s="70"/>
      <c r="Z328" s="163">
        <f>_xll.BDH(C328,$Z$12,$D$1,$D$1)</f>
        <v>43.225000000000001</v>
      </c>
      <c r="AA328" s="163">
        <f t="shared" si="168"/>
        <v>-0.53500000000000369</v>
      </c>
      <c r="AB328" s="164">
        <f t="shared" si="169"/>
        <v>-1.2377096587622989</v>
      </c>
      <c r="AC328" s="165">
        <v>0</v>
      </c>
      <c r="AD328" s="166">
        <f>IF(D328 = D872,1,_xll.BDP(K328,$AD$12)*L328)</f>
        <v>1</v>
      </c>
      <c r="AE328" s="387">
        <f>AA328*AC328*T328/AD328 / AF872</f>
        <v>0</v>
      </c>
      <c r="AF328" s="73"/>
      <c r="AG328" s="69"/>
      <c r="AH328" s="61"/>
    </row>
    <row r="329" spans="1:34" x14ac:dyDescent="0.2">
      <c r="B329" s="153">
        <v>24237</v>
      </c>
      <c r="C329" s="153" t="s">
        <v>643</v>
      </c>
      <c r="D329" s="153" t="str">
        <f>_xll.BDP(C329,$D$12)</f>
        <v>EUR</v>
      </c>
      <c r="E329" s="153" t="s">
        <v>1302</v>
      </c>
      <c r="F329" s="154">
        <f>_xll.BDP(C329,$F$12)</f>
        <v>35.67</v>
      </c>
      <c r="G329" s="154">
        <f>_xll.BDP(C329,$G$12)</f>
        <v>35.81</v>
      </c>
      <c r="H329" s="155">
        <f t="shared" si="159"/>
        <v>0.14000000000000057</v>
      </c>
      <c r="I329" s="156">
        <f t="shared" si="160"/>
        <v>0.39248668348752608</v>
      </c>
      <c r="J329" s="157">
        <v>0</v>
      </c>
      <c r="K329" s="153" t="str">
        <f>CONCATENATE(D872,D329, " Curncy")</f>
        <v>EUREUR Curncy</v>
      </c>
      <c r="L329" s="153">
        <f>IF(D329 = D872,1,_xll.BDP(K329,$L$12))</f>
        <v>1</v>
      </c>
      <c r="M329" s="356">
        <f>IF(D329 = D872,1,_xll.BDP(K329,$M$12)*L329)</f>
        <v>1</v>
      </c>
      <c r="N329" s="158">
        <f t="shared" si="161"/>
        <v>0</v>
      </c>
      <c r="O329" s="366">
        <f>N329 / Y872</f>
        <v>0</v>
      </c>
      <c r="P329" s="160">
        <f t="shared" si="162"/>
        <v>0</v>
      </c>
      <c r="Q329" s="374">
        <f>P329 / Y872*100</f>
        <v>0</v>
      </c>
      <c r="R329" s="161">
        <f t="shared" si="163"/>
        <v>0</v>
      </c>
      <c r="S329" s="374">
        <f t="shared" si="164"/>
        <v>0</v>
      </c>
      <c r="T329" s="153">
        <f t="shared" si="165"/>
        <v>1</v>
      </c>
      <c r="U329" s="153">
        <v>0</v>
      </c>
      <c r="V329" s="153">
        <v>1</v>
      </c>
      <c r="W329" s="159">
        <f t="shared" si="166"/>
        <v>0</v>
      </c>
      <c r="X329" s="159">
        <f t="shared" si="167"/>
        <v>0</v>
      </c>
      <c r="Y329" s="70"/>
      <c r="Z329" s="163">
        <f>_xll.BDH(C329,$Z$12,$D$1,$D$1)</f>
        <v>35.619999999999997</v>
      </c>
      <c r="AA329" s="163">
        <f t="shared" si="168"/>
        <v>5.0000000000004263E-2</v>
      </c>
      <c r="AB329" s="164">
        <f t="shared" si="169"/>
        <v>0.1403705783267947</v>
      </c>
      <c r="AC329" s="165">
        <v>0</v>
      </c>
      <c r="AD329" s="166">
        <f>IF(D329 = D872,1,_xll.BDP(K329,$AD$12)*L329)</f>
        <v>1</v>
      </c>
      <c r="AE329" s="387">
        <f>AA329*AC329*T329/AD329 / AF872</f>
        <v>0</v>
      </c>
      <c r="AF329" s="73"/>
      <c r="AG329" s="69"/>
      <c r="AH329" s="61"/>
    </row>
    <row r="330" spans="1:34" x14ac:dyDescent="0.2">
      <c r="B330" s="153">
        <v>1209</v>
      </c>
      <c r="C330" s="153" t="s">
        <v>644</v>
      </c>
      <c r="D330" s="153" t="str">
        <f>_xll.BDP(C330,$D$12)</f>
        <v>EUR</v>
      </c>
      <c r="E330" s="153" t="s">
        <v>674</v>
      </c>
      <c r="F330" s="154">
        <f>_xll.BDP(C330,$F$12)</f>
        <v>15.608000000000001</v>
      </c>
      <c r="G330" s="154">
        <f>_xll.BDP(C330,$G$12)</f>
        <v>15.295999999999999</v>
      </c>
      <c r="H330" s="155">
        <f t="shared" si="159"/>
        <v>-0.31200000000000117</v>
      </c>
      <c r="I330" s="156">
        <f t="shared" si="160"/>
        <v>-1.9989748846745332</v>
      </c>
      <c r="J330" s="157">
        <v>0</v>
      </c>
      <c r="K330" s="153" t="str">
        <f>CONCATENATE(D872,D330, " Curncy")</f>
        <v>EUREUR Curncy</v>
      </c>
      <c r="L330" s="153">
        <f>IF(D330 = D872,1,_xll.BDP(K330,$L$12))</f>
        <v>1</v>
      </c>
      <c r="M330" s="356">
        <f>IF(D330 = D872,1,_xll.BDP(K330,$M$12)*L330)</f>
        <v>1</v>
      </c>
      <c r="N330" s="158">
        <f t="shared" si="161"/>
        <v>0</v>
      </c>
      <c r="O330" s="366">
        <f>N330 / Y872</f>
        <v>0</v>
      </c>
      <c r="P330" s="160">
        <f t="shared" si="162"/>
        <v>0</v>
      </c>
      <c r="Q330" s="374">
        <f>P330 / Y872*100</f>
        <v>0</v>
      </c>
      <c r="R330" s="161">
        <f t="shared" si="163"/>
        <v>0</v>
      </c>
      <c r="S330" s="374">
        <f t="shared" si="164"/>
        <v>0</v>
      </c>
      <c r="T330" s="153">
        <f t="shared" si="165"/>
        <v>1</v>
      </c>
      <c r="U330" s="153">
        <v>0</v>
      </c>
      <c r="V330" s="153">
        <v>1</v>
      </c>
      <c r="W330" s="159">
        <f t="shared" si="166"/>
        <v>0</v>
      </c>
      <c r="X330" s="159">
        <f t="shared" si="167"/>
        <v>0</v>
      </c>
      <c r="Y330" s="70"/>
      <c r="Z330" s="163">
        <f>_xll.BDH(C330,$Z$12,$D$1,$D$1)</f>
        <v>14.75</v>
      </c>
      <c r="AA330" s="163">
        <f t="shared" si="168"/>
        <v>0.85800000000000054</v>
      </c>
      <c r="AB330" s="164">
        <f t="shared" si="169"/>
        <v>5.8169491525423762</v>
      </c>
      <c r="AC330" s="165">
        <v>0</v>
      </c>
      <c r="AD330" s="166">
        <f>IF(D330 = D872,1,_xll.BDP(K330,$AD$12)*L330)</f>
        <v>1</v>
      </c>
      <c r="AE330" s="387">
        <f>AA330*AC330*T330/AD330 / AF872</f>
        <v>0</v>
      </c>
      <c r="AF330" s="73"/>
      <c r="AG330" s="69"/>
      <c r="AH330" s="61"/>
    </row>
    <row r="331" spans="1:34" x14ac:dyDescent="0.2">
      <c r="B331" s="153">
        <v>6889</v>
      </c>
      <c r="C331" s="153" t="s">
        <v>645</v>
      </c>
      <c r="D331" s="153" t="str">
        <f>_xll.BDP(C331,$D$12)</f>
        <v>EUR</v>
      </c>
      <c r="E331" s="153" t="s">
        <v>675</v>
      </c>
      <c r="F331" s="154">
        <f>_xll.BDP(C331,$F$12)</f>
        <v>69.88</v>
      </c>
      <c r="G331" s="154">
        <f>_xll.BDP(C331,$G$12)</f>
        <v>69.94</v>
      </c>
      <c r="H331" s="155">
        <f t="shared" si="159"/>
        <v>6.0000000000002274E-2</v>
      </c>
      <c r="I331" s="156">
        <f t="shared" si="160"/>
        <v>8.5861476817404511E-2</v>
      </c>
      <c r="J331" s="157">
        <v>0</v>
      </c>
      <c r="K331" s="153" t="str">
        <f>CONCATENATE(D872,D331, " Curncy")</f>
        <v>EUREUR Curncy</v>
      </c>
      <c r="L331" s="153">
        <f>IF(D331 = D872,1,_xll.BDP(K331,$L$12))</f>
        <v>1</v>
      </c>
      <c r="M331" s="356">
        <f>IF(D331 = D872,1,_xll.BDP(K331,$M$12)*L331)</f>
        <v>1</v>
      </c>
      <c r="N331" s="158">
        <f t="shared" si="161"/>
        <v>0</v>
      </c>
      <c r="O331" s="366">
        <f>N331 / Y872</f>
        <v>0</v>
      </c>
      <c r="P331" s="160">
        <f t="shared" si="162"/>
        <v>0</v>
      </c>
      <c r="Q331" s="374">
        <f>P331 / Y872*100</f>
        <v>0</v>
      </c>
      <c r="R331" s="161">
        <f t="shared" si="163"/>
        <v>0</v>
      </c>
      <c r="S331" s="374">
        <f t="shared" si="164"/>
        <v>0</v>
      </c>
      <c r="T331" s="153">
        <f t="shared" si="165"/>
        <v>1</v>
      </c>
      <c r="U331" s="153">
        <v>0</v>
      </c>
      <c r="V331" s="153">
        <v>1</v>
      </c>
      <c r="W331" s="159">
        <f t="shared" si="166"/>
        <v>0</v>
      </c>
      <c r="X331" s="159">
        <f t="shared" si="167"/>
        <v>0</v>
      </c>
      <c r="Y331" s="70"/>
      <c r="Z331" s="163">
        <f>_xll.BDH(C331,$Z$12,$D$1,$D$1)</f>
        <v>70.900000000000006</v>
      </c>
      <c r="AA331" s="163">
        <f t="shared" si="168"/>
        <v>-1.0200000000000102</v>
      </c>
      <c r="AB331" s="164">
        <f t="shared" si="169"/>
        <v>-1.4386459802538931</v>
      </c>
      <c r="AC331" s="165">
        <v>0</v>
      </c>
      <c r="AD331" s="166">
        <f>IF(D331 = D872,1,_xll.BDP(K331,$AD$12)*L331)</f>
        <v>1</v>
      </c>
      <c r="AE331" s="387">
        <f>AA331*AC331*T331/AD331 / AF872</f>
        <v>0</v>
      </c>
      <c r="AF331" s="73"/>
      <c r="AG331" s="69"/>
      <c r="AH331" s="61"/>
    </row>
    <row r="332" spans="1:34" x14ac:dyDescent="0.2">
      <c r="A332" s="187" t="s">
        <v>1649</v>
      </c>
      <c r="B332" s="187"/>
      <c r="C332" s="187"/>
      <c r="D332" s="187"/>
      <c r="E332" s="187" t="s">
        <v>127</v>
      </c>
      <c r="F332" s="188"/>
      <c r="G332" s="188"/>
      <c r="H332" s="189"/>
      <c r="I332" s="190"/>
      <c r="J332" s="191"/>
      <c r="K332" s="187"/>
      <c r="L332" s="187"/>
      <c r="M332" s="357"/>
      <c r="N332" s="192">
        <f t="shared" ref="N332:S332" si="170" xml:space="preserve"> SUM(N316:N331)</f>
        <v>35439.117999999784</v>
      </c>
      <c r="O332" s="367">
        <f t="shared" si="170"/>
        <v>2.8630839487083708E-4</v>
      </c>
      <c r="P332" s="193">
        <f t="shared" si="170"/>
        <v>3840210.5579999997</v>
      </c>
      <c r="Q332" s="375">
        <f t="shared" si="170"/>
        <v>3.102460170783675</v>
      </c>
      <c r="R332" s="194">
        <f t="shared" si="170"/>
        <v>-1.5696414667850913</v>
      </c>
      <c r="S332" s="375">
        <f t="shared" si="170"/>
        <v>4.6721016375687663</v>
      </c>
      <c r="T332" s="187"/>
      <c r="U332" s="187"/>
      <c r="V332" s="187"/>
      <c r="W332" s="195">
        <f xml:space="preserve"> SUM(W316:W331)</f>
        <v>4.4168980809534129E-4</v>
      </c>
      <c r="X332" s="195">
        <f xml:space="preserve"> SUM(X316:X331)</f>
        <v>0</v>
      </c>
      <c r="Y332" s="187"/>
      <c r="Z332" s="196"/>
      <c r="AA332" s="196"/>
      <c r="AB332" s="197"/>
      <c r="AC332" s="198"/>
      <c r="AD332" s="199"/>
      <c r="AE332" s="388">
        <f xml:space="preserve"> SUM(AE316:AE331)</f>
        <v>1.1763408533394524E-3</v>
      </c>
      <c r="AF332" s="267"/>
      <c r="AG332" s="69"/>
      <c r="AH332" s="61"/>
    </row>
    <row r="333" spans="1:34" x14ac:dyDescent="0.2">
      <c r="B333" s="31"/>
      <c r="C333" s="47"/>
      <c r="F333" s="36"/>
      <c r="G333" s="36"/>
      <c r="H333" s="37"/>
      <c r="I333" s="40"/>
      <c r="J333" s="17"/>
      <c r="K333" s="31"/>
      <c r="L333" s="31"/>
      <c r="M333" s="358"/>
      <c r="N333" s="93"/>
      <c r="O333" s="368"/>
      <c r="P333" s="38"/>
      <c r="Q333" s="378"/>
      <c r="R333" s="94"/>
      <c r="S333" s="384"/>
      <c r="T333" s="23"/>
      <c r="W333" s="49"/>
      <c r="X333" s="49"/>
      <c r="Y333" s="70"/>
      <c r="Z333" s="64"/>
      <c r="AA333" s="63"/>
      <c r="AB333" s="56"/>
      <c r="AC333" s="55"/>
      <c r="AD333" s="57"/>
      <c r="AE333" s="386"/>
      <c r="AF333" s="73"/>
      <c r="AG333" s="69"/>
      <c r="AH333" s="61"/>
    </row>
    <row r="334" spans="1:34" x14ac:dyDescent="0.2">
      <c r="B334" s="153">
        <v>24498</v>
      </c>
      <c r="C334" s="153" t="s">
        <v>126</v>
      </c>
      <c r="D334" s="153" t="str">
        <f>_xll.BDP(C334,$D$12)</f>
        <v>NOK</v>
      </c>
      <c r="E334" s="153" t="s">
        <v>265</v>
      </c>
      <c r="F334" s="154">
        <f>_xll.BDP(C334,$F$12)</f>
        <v>210.8</v>
      </c>
      <c r="G334" s="154">
        <f>_xll.BDP(C334,$G$12)</f>
        <v>205.5</v>
      </c>
      <c r="H334" s="155">
        <f t="shared" ref="H334:H349" si="171">IF(OR(OR(G334="#N/A N/A",G334="#N/A Real Time"),OR(F334="#N/A N/A",F334="#N/A Real Time")),0,  G334 - F334)</f>
        <v>-5.3000000000000114</v>
      </c>
      <c r="I334" s="156">
        <f t="shared" ref="I334:I349" si="172">IF(OR(F334=0,F334="#N/A N/A"),0,H334 / F334*100)</f>
        <v>-2.5142314990512387</v>
      </c>
      <c r="J334" s="157">
        <v>342055</v>
      </c>
      <c r="K334" s="153" t="str">
        <f>CONCATENATE(D872,D334, " Curncy")</f>
        <v>EURNOK Curncy</v>
      </c>
      <c r="L334" s="153">
        <f>IF(D334 = D872,1,_xll.BDP(K334,$L$12))</f>
        <v>1</v>
      </c>
      <c r="M334" s="356">
        <f>IF(D334 = D872,1,_xll.BDP(K334,$M$12)*L334)</f>
        <v>10.5657</v>
      </c>
      <c r="N334" s="158">
        <f t="shared" ref="N334:N349" si="173">H334*J334*T334/M334</f>
        <v>-171582.71576895085</v>
      </c>
      <c r="O334" s="366">
        <f>N334 / Y872</f>
        <v>-1.3861962348890194E-3</v>
      </c>
      <c r="P334" s="160">
        <f t="shared" ref="P334:P349" si="174">IF(OR(OR(J334=0,G334 = "#N/A N/A"),G334="#N/A Real Time"),0,G334*J334*T334/M334)</f>
        <v>6652876.9982111929</v>
      </c>
      <c r="Q334" s="374">
        <f>P334 / Y872*100</f>
        <v>5.3747797409376012</v>
      </c>
      <c r="R334" s="161">
        <f t="shared" ref="R334:R349" si="175">IF(Q334&lt;0,Q334,0)</f>
        <v>0</v>
      </c>
      <c r="S334" s="374">
        <f t="shared" ref="S334:S349" si="176">IF(Q334&gt;0,Q334,0)</f>
        <v>5.3747797409376012</v>
      </c>
      <c r="T334" s="153">
        <f t="shared" ref="T334:T349" si="177">IF(EXACT(D334,UPPER(D334)),1,0.01)/V334</f>
        <v>1</v>
      </c>
      <c r="U334" s="153">
        <v>0</v>
      </c>
      <c r="V334" s="153">
        <v>1</v>
      </c>
      <c r="W334" s="159">
        <f t="shared" ref="W334:W349" si="178">IF(AND(Q334&lt;0,O334&gt;0),O334,0)</f>
        <v>0</v>
      </c>
      <c r="X334" s="159">
        <f t="shared" ref="X334:X349" si="179">IF(AND(Q334&gt;0,O334&gt;0),O334,0)</f>
        <v>0</v>
      </c>
      <c r="Y334" s="70"/>
      <c r="Z334" s="163">
        <f>_xll.BDH(C334,$Z$12,$D$1,$D$1)</f>
        <v>201.2</v>
      </c>
      <c r="AA334" s="163">
        <f t="shared" ref="AA334:AA349" si="180">IF(OR(OR(F334="#N/A N/A",F334="#N/A Real Time"),OR(Z334="#N/A N/A",Z334="#N/A Real Time")),0,  F334 - Z334)</f>
        <v>9.6000000000000227</v>
      </c>
      <c r="AB334" s="164">
        <f t="shared" ref="AB334:AB349" si="181">IF(OR(Z334=0,Z334="#N/A N/A"),0,AA334 / Z334*100)</f>
        <v>4.7713717693837099</v>
      </c>
      <c r="AC334" s="165">
        <v>342055</v>
      </c>
      <c r="AD334" s="166">
        <f>IF(D334 = D872,1,_xll.BDP(K334,$AD$12)*L334)</f>
        <v>10.6037</v>
      </c>
      <c r="AE334" s="387">
        <f>AA334*AC334*T334/AD334 / AF872</f>
        <v>2.5155089137212251E-3</v>
      </c>
      <c r="AF334" s="73"/>
      <c r="AG334" s="69"/>
      <c r="AH334" s="61"/>
    </row>
    <row r="335" spans="1:34" x14ac:dyDescent="0.2">
      <c r="B335" s="153">
        <v>26358</v>
      </c>
      <c r="C335" s="153" t="s">
        <v>125</v>
      </c>
      <c r="D335" s="153" t="str">
        <f>_xll.BDP(C335,$D$12)</f>
        <v>NOK</v>
      </c>
      <c r="E335" s="153" t="s">
        <v>260</v>
      </c>
      <c r="F335" s="154">
        <f>_xll.BDP(C335,$F$12)</f>
        <v>9.1</v>
      </c>
      <c r="G335" s="154">
        <f>_xll.BDP(C335,$G$12)</f>
        <v>7.62</v>
      </c>
      <c r="H335" s="155">
        <f t="shared" si="171"/>
        <v>-1.4799999999999995</v>
      </c>
      <c r="I335" s="156">
        <f t="shared" si="172"/>
        <v>-16.263736263736259</v>
      </c>
      <c r="J335" s="157">
        <v>0</v>
      </c>
      <c r="K335" s="153" t="str">
        <f>CONCATENATE(D872,D335, " Curncy")</f>
        <v>EURNOK Curncy</v>
      </c>
      <c r="L335" s="153">
        <f>IF(D335 = D872,1,_xll.BDP(K335,$L$12))</f>
        <v>1</v>
      </c>
      <c r="M335" s="356">
        <f>IF(D335 = D872,1,_xll.BDP(K335,$M$12)*L335)</f>
        <v>10.5657</v>
      </c>
      <c r="N335" s="158">
        <f t="shared" si="173"/>
        <v>0</v>
      </c>
      <c r="O335" s="366">
        <f>N335 / Y872</f>
        <v>0</v>
      </c>
      <c r="P335" s="160">
        <f t="shared" si="174"/>
        <v>0</v>
      </c>
      <c r="Q335" s="374">
        <f>P335 / Y872*100</f>
        <v>0</v>
      </c>
      <c r="R335" s="161">
        <f t="shared" si="175"/>
        <v>0</v>
      </c>
      <c r="S335" s="374">
        <f t="shared" si="176"/>
        <v>0</v>
      </c>
      <c r="T335" s="153">
        <f t="shared" si="177"/>
        <v>1</v>
      </c>
      <c r="U335" s="153">
        <v>0</v>
      </c>
      <c r="V335" s="153">
        <v>1</v>
      </c>
      <c r="W335" s="159">
        <f t="shared" si="178"/>
        <v>0</v>
      </c>
      <c r="X335" s="159">
        <f t="shared" si="179"/>
        <v>0</v>
      </c>
      <c r="Y335" s="70"/>
      <c r="Z335" s="163">
        <f>_xll.BDH(C335,$Z$12,$D$1,$D$1)</f>
        <v>6.0549999999999997</v>
      </c>
      <c r="AA335" s="163">
        <f t="shared" si="180"/>
        <v>3.0449999999999999</v>
      </c>
      <c r="AB335" s="164">
        <f t="shared" si="181"/>
        <v>50.289017341040463</v>
      </c>
      <c r="AC335" s="165">
        <v>0</v>
      </c>
      <c r="AD335" s="166">
        <f>IF(D335 = D872,1,_xll.BDP(K335,$AD$12)*L335)</f>
        <v>10.6037</v>
      </c>
      <c r="AE335" s="387">
        <f>AA335*AC335*T335/AD335 / AF872</f>
        <v>0</v>
      </c>
      <c r="AF335" s="73"/>
      <c r="AG335" s="69"/>
      <c r="AH335" s="61"/>
    </row>
    <row r="336" spans="1:34" x14ac:dyDescent="0.2">
      <c r="B336" s="153">
        <v>2981</v>
      </c>
      <c r="C336" s="153" t="s">
        <v>662</v>
      </c>
      <c r="D336" s="153" t="str">
        <f>_xll.BDP(C336,$D$12)</f>
        <v>NOK</v>
      </c>
      <c r="E336" s="153" t="s">
        <v>690</v>
      </c>
      <c r="F336" s="154">
        <f>_xll.BDP(C336,$F$12)</f>
        <v>163.80000000000001</v>
      </c>
      <c r="G336" s="154">
        <f>_xll.BDP(C336,$G$12)</f>
        <v>164.5</v>
      </c>
      <c r="H336" s="155">
        <f t="shared" si="171"/>
        <v>0.69999999999998863</v>
      </c>
      <c r="I336" s="156">
        <f t="shared" si="172"/>
        <v>0.42735042735042039</v>
      </c>
      <c r="J336" s="157">
        <v>0</v>
      </c>
      <c r="K336" s="153" t="str">
        <f>CONCATENATE(D872,D336, " Curncy")</f>
        <v>EURNOK Curncy</v>
      </c>
      <c r="L336" s="153">
        <f>IF(D336 = D872,1,_xll.BDP(K336,$L$12))</f>
        <v>1</v>
      </c>
      <c r="M336" s="356">
        <f>IF(D336 = D872,1,_xll.BDP(K336,$M$12)*L336)</f>
        <v>10.5657</v>
      </c>
      <c r="N336" s="158">
        <f t="shared" si="173"/>
        <v>0</v>
      </c>
      <c r="O336" s="366">
        <f>N336 / Y872</f>
        <v>0</v>
      </c>
      <c r="P336" s="160">
        <f t="shared" si="174"/>
        <v>0</v>
      </c>
      <c r="Q336" s="374">
        <f>P336 / Y872*100</f>
        <v>0</v>
      </c>
      <c r="R336" s="161">
        <f t="shared" si="175"/>
        <v>0</v>
      </c>
      <c r="S336" s="374">
        <f t="shared" si="176"/>
        <v>0</v>
      </c>
      <c r="T336" s="153">
        <f t="shared" si="177"/>
        <v>1</v>
      </c>
      <c r="U336" s="153">
        <v>0</v>
      </c>
      <c r="V336" s="153">
        <v>1</v>
      </c>
      <c r="W336" s="159">
        <f t="shared" si="178"/>
        <v>0</v>
      </c>
      <c r="X336" s="159">
        <f t="shared" si="179"/>
        <v>0</v>
      </c>
      <c r="Y336" s="70"/>
      <c r="Z336" s="163">
        <f>_xll.BDH(C336,$Z$12,$D$1,$D$1)</f>
        <v>159</v>
      </c>
      <c r="AA336" s="163">
        <f t="shared" si="180"/>
        <v>4.8000000000000114</v>
      </c>
      <c r="AB336" s="164">
        <f t="shared" si="181"/>
        <v>3.0188679245283092</v>
      </c>
      <c r="AC336" s="165">
        <v>0</v>
      </c>
      <c r="AD336" s="166">
        <f>IF(D336 = D872,1,_xll.BDP(K336,$AD$12)*L336)</f>
        <v>10.6037</v>
      </c>
      <c r="AE336" s="387">
        <f>AA336*AC336*T336/AD336 / AF872</f>
        <v>0</v>
      </c>
      <c r="AF336" s="73"/>
      <c r="AG336" s="69"/>
      <c r="AH336" s="61"/>
    </row>
    <row r="337" spans="1:34" x14ac:dyDescent="0.2">
      <c r="B337" s="153">
        <v>565</v>
      </c>
      <c r="C337" s="153" t="s">
        <v>124</v>
      </c>
      <c r="D337" s="153" t="str">
        <f>_xll.BDP(C337,$D$12)</f>
        <v>NOK</v>
      </c>
      <c r="E337" s="153" t="s">
        <v>256</v>
      </c>
      <c r="F337" s="154">
        <f>_xll.BDP(C337,$F$12)</f>
        <v>65.7</v>
      </c>
      <c r="G337" s="154">
        <f>_xll.BDP(C337,$G$12)</f>
        <v>60.25</v>
      </c>
      <c r="H337" s="155">
        <f t="shared" si="171"/>
        <v>-5.4500000000000028</v>
      </c>
      <c r="I337" s="156">
        <f t="shared" si="172"/>
        <v>-8.2952815829528195</v>
      </c>
      <c r="J337" s="157">
        <v>0</v>
      </c>
      <c r="K337" s="153" t="str">
        <f>CONCATENATE(D872,D337, " Curncy")</f>
        <v>EURNOK Curncy</v>
      </c>
      <c r="L337" s="153">
        <f>IF(D337 = D872,1,_xll.BDP(K337,$L$12))</f>
        <v>1</v>
      </c>
      <c r="M337" s="356">
        <f>IF(D337 = D872,1,_xll.BDP(K337,$M$12)*L337)</f>
        <v>10.5657</v>
      </c>
      <c r="N337" s="158">
        <f t="shared" si="173"/>
        <v>0</v>
      </c>
      <c r="O337" s="366">
        <f>N337 / Y872</f>
        <v>0</v>
      </c>
      <c r="P337" s="160">
        <f t="shared" si="174"/>
        <v>0</v>
      </c>
      <c r="Q337" s="374">
        <f>P337 / Y872*100</f>
        <v>0</v>
      </c>
      <c r="R337" s="161">
        <f t="shared" si="175"/>
        <v>0</v>
      </c>
      <c r="S337" s="374">
        <f t="shared" si="176"/>
        <v>0</v>
      </c>
      <c r="T337" s="153">
        <f t="shared" si="177"/>
        <v>1</v>
      </c>
      <c r="U337" s="153">
        <v>0</v>
      </c>
      <c r="V337" s="153">
        <v>1</v>
      </c>
      <c r="W337" s="159">
        <f t="shared" si="178"/>
        <v>0</v>
      </c>
      <c r="X337" s="159">
        <f t="shared" si="179"/>
        <v>0</v>
      </c>
      <c r="Y337" s="70"/>
      <c r="Z337" s="163">
        <f>_xll.BDH(C337,$Z$12,$D$1,$D$1)</f>
        <v>64</v>
      </c>
      <c r="AA337" s="163">
        <f t="shared" si="180"/>
        <v>1.7000000000000028</v>
      </c>
      <c r="AB337" s="164">
        <f t="shared" si="181"/>
        <v>2.6562500000000044</v>
      </c>
      <c r="AC337" s="165">
        <v>0</v>
      </c>
      <c r="AD337" s="166">
        <f>IF(D337 = D872,1,_xll.BDP(K337,$AD$12)*L337)</f>
        <v>10.6037</v>
      </c>
      <c r="AE337" s="387">
        <f>AA337*AC337*T337/AD337 / AF872</f>
        <v>0</v>
      </c>
      <c r="AF337" s="73"/>
      <c r="AG337" s="69"/>
      <c r="AH337" s="61"/>
    </row>
    <row r="338" spans="1:34" x14ac:dyDescent="0.2">
      <c r="A338" s="153"/>
      <c r="B338" s="153">
        <v>28128</v>
      </c>
      <c r="C338" s="153" t="s">
        <v>1295</v>
      </c>
      <c r="D338" s="153" t="str">
        <f>_xll.BDP(C338,$D$12)</f>
        <v>NOK</v>
      </c>
      <c r="E338" s="153" t="s">
        <v>1296</v>
      </c>
      <c r="F338" s="154">
        <f>_xll.BDP(C338,$F$12)</f>
        <v>3.6</v>
      </c>
      <c r="G338" s="154">
        <f>_xll.BDP(C338,$G$12)</f>
        <v>3.54</v>
      </c>
      <c r="H338" s="155">
        <f t="shared" si="171"/>
        <v>-6.0000000000000053E-2</v>
      </c>
      <c r="I338" s="156">
        <f t="shared" si="172"/>
        <v>-1.6666666666666681</v>
      </c>
      <c r="J338" s="157">
        <v>0</v>
      </c>
      <c r="K338" s="153" t="str">
        <f>CONCATENATE(D872,D338, " Curncy")</f>
        <v>EURNOK Curncy</v>
      </c>
      <c r="L338" s="153">
        <f>IF(D338 = D872,1,_xll.BDP(K338,$L$12))</f>
        <v>1</v>
      </c>
      <c r="M338" s="356">
        <f>IF(D338 = D872,1,_xll.BDP(K338,$M$12)*L338)</f>
        <v>10.5657</v>
      </c>
      <c r="N338" s="158">
        <f t="shared" si="173"/>
        <v>0</v>
      </c>
      <c r="O338" s="366">
        <f>N338 / Y872</f>
        <v>0</v>
      </c>
      <c r="P338" s="160">
        <f t="shared" si="174"/>
        <v>0</v>
      </c>
      <c r="Q338" s="374">
        <f>P338 / Y872*100</f>
        <v>0</v>
      </c>
      <c r="R338" s="161">
        <f t="shared" si="175"/>
        <v>0</v>
      </c>
      <c r="S338" s="374">
        <f t="shared" si="176"/>
        <v>0</v>
      </c>
      <c r="T338" s="153">
        <f t="shared" si="177"/>
        <v>1</v>
      </c>
      <c r="U338" s="153">
        <v>0</v>
      </c>
      <c r="V338" s="153">
        <v>1</v>
      </c>
      <c r="W338" s="159">
        <f t="shared" si="178"/>
        <v>0</v>
      </c>
      <c r="X338" s="159">
        <f t="shared" si="179"/>
        <v>0</v>
      </c>
      <c r="Y338" s="162"/>
      <c r="Z338" s="163">
        <f>_xll.BDH(C338,$Z$12,$D$1,$D$1)</f>
        <v>3.5300000000000002</v>
      </c>
      <c r="AA338" s="163">
        <f t="shared" si="180"/>
        <v>6.999999999999984E-2</v>
      </c>
      <c r="AB338" s="164">
        <f t="shared" si="181"/>
        <v>1.9830028328611853</v>
      </c>
      <c r="AC338" s="165">
        <v>0</v>
      </c>
      <c r="AD338" s="166">
        <f>IF(D338 = D872,1,_xll.BDP(K338,$AD$12)*L338)</f>
        <v>10.6037</v>
      </c>
      <c r="AE338" s="387">
        <f>AA338*AC338*T338/AD338 / AF872</f>
        <v>0</v>
      </c>
      <c r="AF338" s="167"/>
      <c r="AG338" s="69"/>
      <c r="AH338" s="61"/>
    </row>
    <row r="339" spans="1:34" x14ac:dyDescent="0.2">
      <c r="A339" s="153"/>
      <c r="B339" s="153">
        <v>1464</v>
      </c>
      <c r="C339" s="153" t="s">
        <v>1379</v>
      </c>
      <c r="D339" s="153" t="str">
        <f>_xll.BDP(C339,$D$12)</f>
        <v>NOK</v>
      </c>
      <c r="E339" s="153" t="s">
        <v>246</v>
      </c>
      <c r="F339" s="154">
        <f>_xll.BDP(C339,$F$12)</f>
        <v>176.95</v>
      </c>
      <c r="G339" s="154">
        <f>_xll.BDP(C339,$G$12)</f>
        <v>175.2</v>
      </c>
      <c r="H339" s="155">
        <f t="shared" si="171"/>
        <v>-1.75</v>
      </c>
      <c r="I339" s="156">
        <f t="shared" si="172"/>
        <v>-0.98897993783554683</v>
      </c>
      <c r="J339" s="157">
        <v>0</v>
      </c>
      <c r="K339" s="153" t="str">
        <f>CONCATENATE(D872,D339, " Curncy")</f>
        <v>EURNOK Curncy</v>
      </c>
      <c r="L339" s="153">
        <f>IF(D339 = D872,1,_xll.BDP(K339,$L$12))</f>
        <v>1</v>
      </c>
      <c r="M339" s="356">
        <f>IF(D339 = D872,1,_xll.BDP(K339,$M$12)*L339)</f>
        <v>10.5657</v>
      </c>
      <c r="N339" s="158">
        <f t="shared" si="173"/>
        <v>0</v>
      </c>
      <c r="O339" s="366">
        <f>N339 / Y872</f>
        <v>0</v>
      </c>
      <c r="P339" s="160">
        <f t="shared" si="174"/>
        <v>0</v>
      </c>
      <c r="Q339" s="374">
        <f>P339 / Y872*100</f>
        <v>0</v>
      </c>
      <c r="R339" s="161">
        <f t="shared" si="175"/>
        <v>0</v>
      </c>
      <c r="S339" s="374">
        <f t="shared" si="176"/>
        <v>0</v>
      </c>
      <c r="T339" s="153">
        <f t="shared" si="177"/>
        <v>1</v>
      </c>
      <c r="U339" s="153">
        <v>0</v>
      </c>
      <c r="V339" s="153">
        <v>1</v>
      </c>
      <c r="W339" s="159">
        <f t="shared" si="178"/>
        <v>0</v>
      </c>
      <c r="X339" s="159">
        <f t="shared" si="179"/>
        <v>0</v>
      </c>
      <c r="Y339" s="162"/>
      <c r="Z339" s="163">
        <f>_xll.BDH(C339,$Z$12,$D$1,$D$1)</f>
        <v>175.3</v>
      </c>
      <c r="AA339" s="163">
        <f t="shared" si="180"/>
        <v>1.6499999999999773</v>
      </c>
      <c r="AB339" s="164">
        <f t="shared" si="181"/>
        <v>0.94124358243010664</v>
      </c>
      <c r="AC339" s="165">
        <v>0</v>
      </c>
      <c r="AD339" s="166">
        <f>IF(D339 = D872,1,_xll.BDP(K339,$AD$12)*L339)</f>
        <v>10.6037</v>
      </c>
      <c r="AE339" s="387">
        <f>AA339*AC339*T339/AD339 / AF872</f>
        <v>0</v>
      </c>
      <c r="AF339" s="167"/>
      <c r="AG339" s="69"/>
      <c r="AH339" s="61"/>
    </row>
    <row r="340" spans="1:34" x14ac:dyDescent="0.2">
      <c r="B340" s="153">
        <v>106</v>
      </c>
      <c r="C340" s="153" t="s">
        <v>663</v>
      </c>
      <c r="D340" s="153" t="str">
        <f>_xll.BDP(C340,$D$12)</f>
        <v>NOK</v>
      </c>
      <c r="E340" s="153" t="s">
        <v>691</v>
      </c>
      <c r="F340" s="154">
        <f>_xll.BDP(C340,$F$12)</f>
        <v>37.630000000000003</v>
      </c>
      <c r="G340" s="154">
        <f>_xll.BDP(C340,$G$12)</f>
        <v>36.35</v>
      </c>
      <c r="H340" s="155">
        <f t="shared" si="171"/>
        <v>-1.2800000000000011</v>
      </c>
      <c r="I340" s="156">
        <f t="shared" si="172"/>
        <v>-3.4015413234121739</v>
      </c>
      <c r="J340" s="157">
        <v>0</v>
      </c>
      <c r="K340" s="153" t="str">
        <f>CONCATENATE(D872,D340, " Curncy")</f>
        <v>EURNOK Curncy</v>
      </c>
      <c r="L340" s="153">
        <f>IF(D340 = D872,1,_xll.BDP(K340,$L$12))</f>
        <v>1</v>
      </c>
      <c r="M340" s="356">
        <f>IF(D340 = D872,1,_xll.BDP(K340,$M$12)*L340)</f>
        <v>10.5657</v>
      </c>
      <c r="N340" s="158">
        <f t="shared" si="173"/>
        <v>0</v>
      </c>
      <c r="O340" s="366">
        <f>N340 / Y872</f>
        <v>0</v>
      </c>
      <c r="P340" s="160">
        <f t="shared" si="174"/>
        <v>0</v>
      </c>
      <c r="Q340" s="374">
        <f>P340 / Y872*100</f>
        <v>0</v>
      </c>
      <c r="R340" s="161">
        <f t="shared" si="175"/>
        <v>0</v>
      </c>
      <c r="S340" s="374">
        <f t="shared" si="176"/>
        <v>0</v>
      </c>
      <c r="T340" s="153">
        <f t="shared" si="177"/>
        <v>1</v>
      </c>
      <c r="U340" s="153">
        <v>0</v>
      </c>
      <c r="V340" s="153">
        <v>1</v>
      </c>
      <c r="W340" s="159">
        <f t="shared" si="178"/>
        <v>0</v>
      </c>
      <c r="X340" s="159">
        <f t="shared" si="179"/>
        <v>0</v>
      </c>
      <c r="Y340" s="70"/>
      <c r="Z340" s="163">
        <f>_xll.BDH(C340,$Z$12,$D$1,$D$1)</f>
        <v>36.01</v>
      </c>
      <c r="AA340" s="163">
        <f t="shared" si="180"/>
        <v>1.6200000000000045</v>
      </c>
      <c r="AB340" s="164">
        <f t="shared" si="181"/>
        <v>4.498750347125811</v>
      </c>
      <c r="AC340" s="165">
        <v>0</v>
      </c>
      <c r="AD340" s="166">
        <f>IF(D340 = D872,1,_xll.BDP(K340,$AD$12)*L340)</f>
        <v>10.6037</v>
      </c>
      <c r="AE340" s="387">
        <f>AA340*AC340*T340/AD340 / AF872</f>
        <v>0</v>
      </c>
      <c r="AF340" s="73"/>
      <c r="AG340" s="69"/>
      <c r="AH340" s="61"/>
    </row>
    <row r="341" spans="1:34" x14ac:dyDescent="0.2">
      <c r="B341" s="153">
        <v>26989</v>
      </c>
      <c r="C341" s="153" t="s">
        <v>123</v>
      </c>
      <c r="D341" s="153" t="str">
        <f>_xll.BDP(C341,$D$12)</f>
        <v>NOK</v>
      </c>
      <c r="E341" s="153" t="s">
        <v>242</v>
      </c>
      <c r="F341" s="154">
        <f>_xll.BDP(C341,$F$12)</f>
        <v>6.55</v>
      </c>
      <c r="G341" s="154">
        <f>_xll.BDP(C341,$G$12)</f>
        <v>6.23</v>
      </c>
      <c r="H341" s="155">
        <f t="shared" si="171"/>
        <v>-0.3199999999999994</v>
      </c>
      <c r="I341" s="156">
        <f t="shared" si="172"/>
        <v>-4.8854961832060981</v>
      </c>
      <c r="J341" s="157">
        <v>9519</v>
      </c>
      <c r="K341" s="153" t="str">
        <f>CONCATENATE(D872,D341, " Curncy")</f>
        <v>EURNOK Curncy</v>
      </c>
      <c r="L341" s="153">
        <f>IF(D341 = D872,1,_xll.BDP(K341,$L$12))</f>
        <v>1</v>
      </c>
      <c r="M341" s="356">
        <f>IF(D341 = D872,1,_xll.BDP(K341,$M$12)*L341)</f>
        <v>10.5657</v>
      </c>
      <c r="N341" s="158">
        <f t="shared" si="173"/>
        <v>-288.29892955506921</v>
      </c>
      <c r="O341" s="366">
        <f>N341 / Y872</f>
        <v>-2.3291325637362897E-6</v>
      </c>
      <c r="P341" s="160">
        <f t="shared" si="174"/>
        <v>5612.8197847752635</v>
      </c>
      <c r="Q341" s="374">
        <f>P341 / Y872*100</f>
        <v>4.5345299600240974E-3</v>
      </c>
      <c r="R341" s="161">
        <f t="shared" si="175"/>
        <v>0</v>
      </c>
      <c r="S341" s="374">
        <f t="shared" si="176"/>
        <v>4.5345299600240974E-3</v>
      </c>
      <c r="T341" s="153">
        <f t="shared" si="177"/>
        <v>1</v>
      </c>
      <c r="U341" s="153">
        <v>0</v>
      </c>
      <c r="V341" s="153">
        <v>1</v>
      </c>
      <c r="W341" s="159">
        <f t="shared" si="178"/>
        <v>0</v>
      </c>
      <c r="X341" s="159">
        <f t="shared" si="179"/>
        <v>0</v>
      </c>
      <c r="Y341" s="70"/>
      <c r="Z341" s="163">
        <f>_xll.BDH(C341,$Z$12,$D$1,$D$1)</f>
        <v>5.4</v>
      </c>
      <c r="AA341" s="163">
        <f t="shared" si="180"/>
        <v>1.1499999999999995</v>
      </c>
      <c r="AB341" s="164">
        <f t="shared" si="181"/>
        <v>21.296296296296287</v>
      </c>
      <c r="AC341" s="165">
        <v>9519</v>
      </c>
      <c r="AD341" s="166">
        <f>IF(D341 = D872,1,_xll.BDP(K341,$AD$12)*L341)</f>
        <v>10.6037</v>
      </c>
      <c r="AE341" s="387">
        <f>AA341*AC341*T341/AD341 / AF872</f>
        <v>8.3858647099178477E-6</v>
      </c>
      <c r="AF341" s="73"/>
      <c r="AG341" s="69"/>
      <c r="AH341" s="61"/>
    </row>
    <row r="342" spans="1:34" x14ac:dyDescent="0.2">
      <c r="A342" s="153"/>
      <c r="B342" s="153">
        <v>30032</v>
      </c>
      <c r="C342" s="153" t="s">
        <v>1548</v>
      </c>
      <c r="D342" s="153" t="str">
        <f>_xll.BDP(C342,$D$12)</f>
        <v>NOK</v>
      </c>
      <c r="E342" s="153" t="s">
        <v>1549</v>
      </c>
      <c r="F342" s="154">
        <f>_xll.BDP(C342,$F$12)</f>
        <v>9.1999999999999993</v>
      </c>
      <c r="G342" s="154">
        <f>_xll.BDP(C342,$G$12)</f>
        <v>8.92</v>
      </c>
      <c r="H342" s="155">
        <f t="shared" si="171"/>
        <v>-0.27999999999999936</v>
      </c>
      <c r="I342" s="156">
        <f t="shared" si="172"/>
        <v>-3.0434782608695583</v>
      </c>
      <c r="J342" s="157">
        <v>0</v>
      </c>
      <c r="K342" s="153" t="str">
        <f>CONCATENATE(D872,D342, " Curncy")</f>
        <v>EURNOK Curncy</v>
      </c>
      <c r="L342" s="153">
        <f>IF(D342 = D872,1,_xll.BDP(K342,$L$12))</f>
        <v>1</v>
      </c>
      <c r="M342" s="356">
        <f>IF(D342 = D872,1,_xll.BDP(K342,$M$12)*L342)</f>
        <v>10.5657</v>
      </c>
      <c r="N342" s="158">
        <f t="shared" si="173"/>
        <v>0</v>
      </c>
      <c r="O342" s="366">
        <f>N342 / Y872</f>
        <v>0</v>
      </c>
      <c r="P342" s="160">
        <f t="shared" si="174"/>
        <v>0</v>
      </c>
      <c r="Q342" s="374">
        <f>P342 / Y872*100</f>
        <v>0</v>
      </c>
      <c r="R342" s="161">
        <f t="shared" si="175"/>
        <v>0</v>
      </c>
      <c r="S342" s="374">
        <f t="shared" si="176"/>
        <v>0</v>
      </c>
      <c r="T342" s="153">
        <f t="shared" si="177"/>
        <v>1</v>
      </c>
      <c r="U342" s="153">
        <v>0</v>
      </c>
      <c r="V342" s="153">
        <v>1</v>
      </c>
      <c r="W342" s="159">
        <f t="shared" si="178"/>
        <v>0</v>
      </c>
      <c r="X342" s="159">
        <f t="shared" si="179"/>
        <v>0</v>
      </c>
      <c r="Y342" s="162"/>
      <c r="Z342" s="163">
        <f>_xll.BDH(C342,$Z$12,$D$1,$D$1)</f>
        <v>7.8</v>
      </c>
      <c r="AA342" s="163">
        <f t="shared" si="180"/>
        <v>1.3999999999999995</v>
      </c>
      <c r="AB342" s="164">
        <f t="shared" si="181"/>
        <v>17.948717948717942</v>
      </c>
      <c r="AC342" s="165">
        <v>0</v>
      </c>
      <c r="AD342" s="166">
        <f>IF(D342 = D872,1,_xll.BDP(K342,$AD$12)*L342)</f>
        <v>10.6037</v>
      </c>
      <c r="AE342" s="387">
        <f>AA342*AC342*T342/AD342 / AF872</f>
        <v>0</v>
      </c>
      <c r="AF342" s="167"/>
      <c r="AG342" s="69"/>
      <c r="AH342" s="61"/>
    </row>
    <row r="343" spans="1:34" x14ac:dyDescent="0.2">
      <c r="B343" s="153">
        <v>2836</v>
      </c>
      <c r="C343" s="153" t="s">
        <v>122</v>
      </c>
      <c r="D343" s="153" t="str">
        <f>_xll.BDP(C343,$D$12)</f>
        <v>NOK</v>
      </c>
      <c r="E343" s="153" t="s">
        <v>300</v>
      </c>
      <c r="F343" s="154">
        <f>_xll.BDP(C343,$F$12)</f>
        <v>4.54</v>
      </c>
      <c r="G343" s="154">
        <f>_xll.BDP(C343,$G$12)</f>
        <v>4.2759999999999998</v>
      </c>
      <c r="H343" s="155">
        <f t="shared" si="171"/>
        <v>-0.26400000000000023</v>
      </c>
      <c r="I343" s="156">
        <f t="shared" si="172"/>
        <v>-5.8149779735682872</v>
      </c>
      <c r="J343" s="157">
        <v>0</v>
      </c>
      <c r="K343" s="153" t="str">
        <f>CONCATENATE(D872,D343, " Curncy")</f>
        <v>EURNOK Curncy</v>
      </c>
      <c r="L343" s="153">
        <f>IF(D343 = D872,1,_xll.BDP(K343,$L$12))</f>
        <v>1</v>
      </c>
      <c r="M343" s="356">
        <f>IF(D343 = D872,1,_xll.BDP(K343,$M$12)*L343)</f>
        <v>10.5657</v>
      </c>
      <c r="N343" s="158">
        <f t="shared" si="173"/>
        <v>0</v>
      </c>
      <c r="O343" s="366">
        <f>N343 / Y872</f>
        <v>0</v>
      </c>
      <c r="P343" s="160">
        <f t="shared" si="174"/>
        <v>0</v>
      </c>
      <c r="Q343" s="374">
        <f>P343 / Y872*100</f>
        <v>0</v>
      </c>
      <c r="R343" s="161">
        <f t="shared" si="175"/>
        <v>0</v>
      </c>
      <c r="S343" s="374">
        <f t="shared" si="176"/>
        <v>0</v>
      </c>
      <c r="T343" s="153">
        <f t="shared" si="177"/>
        <v>1</v>
      </c>
      <c r="U343" s="153">
        <v>0</v>
      </c>
      <c r="V343" s="153">
        <v>1</v>
      </c>
      <c r="W343" s="159">
        <f t="shared" si="178"/>
        <v>0</v>
      </c>
      <c r="X343" s="159">
        <f t="shared" si="179"/>
        <v>0</v>
      </c>
      <c r="Y343" s="70"/>
      <c r="Z343" s="163">
        <f>_xll.BDH(C343,$Z$12,$D$1,$D$1)</f>
        <v>4.1630000000000003</v>
      </c>
      <c r="AA343" s="163">
        <f t="shared" si="180"/>
        <v>0.37699999999999978</v>
      </c>
      <c r="AB343" s="164">
        <f t="shared" si="181"/>
        <v>9.0559692529425835</v>
      </c>
      <c r="AC343" s="165">
        <v>0</v>
      </c>
      <c r="AD343" s="166">
        <f>IF(D343 = D872,1,_xll.BDP(K343,$AD$12)*L343)</f>
        <v>10.6037</v>
      </c>
      <c r="AE343" s="387">
        <f>AA343*AC343*T343/AD343 / AF872</f>
        <v>0</v>
      </c>
      <c r="AF343" s="73"/>
      <c r="AG343" s="69"/>
      <c r="AH343" s="61"/>
    </row>
    <row r="344" spans="1:34" x14ac:dyDescent="0.2">
      <c r="B344" s="153">
        <v>2014</v>
      </c>
      <c r="C344" s="153" t="s">
        <v>121</v>
      </c>
      <c r="D344" s="153" t="str">
        <f>_xll.BDP(C344,$D$12)</f>
        <v>NOK</v>
      </c>
      <c r="E344" s="153" t="s">
        <v>299</v>
      </c>
      <c r="F344" s="154">
        <f>_xll.BDP(C344,$F$12)</f>
        <v>2.2400000000000002</v>
      </c>
      <c r="G344" s="154">
        <f>_xll.BDP(C344,$G$12)</f>
        <v>2.19</v>
      </c>
      <c r="H344" s="155">
        <f t="shared" si="171"/>
        <v>-5.0000000000000266E-2</v>
      </c>
      <c r="I344" s="156">
        <f t="shared" si="172"/>
        <v>-2.2321428571428692</v>
      </c>
      <c r="J344" s="157">
        <v>0</v>
      </c>
      <c r="K344" s="153" t="str">
        <f>CONCATENATE(D872,D344, " Curncy")</f>
        <v>EURNOK Curncy</v>
      </c>
      <c r="L344" s="153">
        <f>IF(D344 = D872,1,_xll.BDP(K344,$L$12))</f>
        <v>1</v>
      </c>
      <c r="M344" s="356">
        <f>IF(D344 = D872,1,_xll.BDP(K344,$M$12)*L344)</f>
        <v>10.5657</v>
      </c>
      <c r="N344" s="158">
        <f t="shared" si="173"/>
        <v>0</v>
      </c>
      <c r="O344" s="366">
        <f>N344 / Y872</f>
        <v>0</v>
      </c>
      <c r="P344" s="160">
        <f t="shared" si="174"/>
        <v>0</v>
      </c>
      <c r="Q344" s="374">
        <f>P344 / Y872*100</f>
        <v>0</v>
      </c>
      <c r="R344" s="161">
        <f t="shared" si="175"/>
        <v>0</v>
      </c>
      <c r="S344" s="374">
        <f t="shared" si="176"/>
        <v>0</v>
      </c>
      <c r="T344" s="153">
        <f t="shared" si="177"/>
        <v>1</v>
      </c>
      <c r="U344" s="153">
        <v>0</v>
      </c>
      <c r="V344" s="153">
        <v>1</v>
      </c>
      <c r="W344" s="159">
        <f t="shared" si="178"/>
        <v>0</v>
      </c>
      <c r="X344" s="159">
        <f t="shared" si="179"/>
        <v>0</v>
      </c>
      <c r="Y344" s="70"/>
      <c r="Z344" s="163">
        <f>_xll.BDH(C344,$Z$12,$D$1,$D$1)</f>
        <v>2.0459999999999998</v>
      </c>
      <c r="AA344" s="163">
        <f t="shared" si="180"/>
        <v>0.19400000000000039</v>
      </c>
      <c r="AB344" s="164">
        <f t="shared" si="181"/>
        <v>9.4819159335288568</v>
      </c>
      <c r="AC344" s="165">
        <v>0</v>
      </c>
      <c r="AD344" s="166">
        <f>IF(D344 = D872,1,_xll.BDP(K344,$AD$12)*L344)</f>
        <v>10.6037</v>
      </c>
      <c r="AE344" s="387">
        <f>AA344*AC344*T344/AD344 / AF872</f>
        <v>0</v>
      </c>
      <c r="AF344" s="73"/>
      <c r="AG344" s="69"/>
      <c r="AH344" s="61"/>
    </row>
    <row r="345" spans="1:34" x14ac:dyDescent="0.2">
      <c r="B345" s="153">
        <v>92</v>
      </c>
      <c r="C345" s="153" t="s">
        <v>1274</v>
      </c>
      <c r="D345" s="153" t="str">
        <f>_xll.BDP(C345,$D$12)</f>
        <v>NOK</v>
      </c>
      <c r="E345" s="153" t="s">
        <v>692</v>
      </c>
      <c r="F345" s="154">
        <f>_xll.BDP(C345,$F$12)</f>
        <v>148.65</v>
      </c>
      <c r="G345" s="154">
        <f>_xll.BDP(C345,$G$12)</f>
        <v>146.75</v>
      </c>
      <c r="H345" s="155">
        <f t="shared" si="171"/>
        <v>-1.9000000000000057</v>
      </c>
      <c r="I345" s="156">
        <f t="shared" si="172"/>
        <v>-1.2781701984527449</v>
      </c>
      <c r="J345" s="157">
        <v>0</v>
      </c>
      <c r="K345" s="153" t="str">
        <f>CONCATENATE(D872,D345, " Curncy")</f>
        <v>EURNOK Curncy</v>
      </c>
      <c r="L345" s="153">
        <f>IF(D345 = D872,1,_xll.BDP(K345,$L$12))</f>
        <v>1</v>
      </c>
      <c r="M345" s="356">
        <f>IF(D345 = D872,1,_xll.BDP(K345,$M$12)*L345)</f>
        <v>10.5657</v>
      </c>
      <c r="N345" s="158">
        <f t="shared" si="173"/>
        <v>0</v>
      </c>
      <c r="O345" s="366">
        <f>N345 / Y872</f>
        <v>0</v>
      </c>
      <c r="P345" s="160">
        <f t="shared" si="174"/>
        <v>0</v>
      </c>
      <c r="Q345" s="374">
        <f>P345 / Y872*100</f>
        <v>0</v>
      </c>
      <c r="R345" s="161">
        <f t="shared" si="175"/>
        <v>0</v>
      </c>
      <c r="S345" s="374">
        <f t="shared" si="176"/>
        <v>0</v>
      </c>
      <c r="T345" s="153">
        <f t="shared" si="177"/>
        <v>1</v>
      </c>
      <c r="U345" s="153">
        <v>0</v>
      </c>
      <c r="V345" s="153">
        <v>1</v>
      </c>
      <c r="W345" s="159">
        <f t="shared" si="178"/>
        <v>0</v>
      </c>
      <c r="X345" s="159">
        <f t="shared" si="179"/>
        <v>0</v>
      </c>
      <c r="Y345" s="70"/>
      <c r="Z345" s="163">
        <f>_xll.BDH(C345,$Z$12,$D$1,$D$1)</f>
        <v>141.25</v>
      </c>
      <c r="AA345" s="163">
        <f t="shared" si="180"/>
        <v>7.4000000000000057</v>
      </c>
      <c r="AB345" s="164">
        <f t="shared" si="181"/>
        <v>5.2389380530973497</v>
      </c>
      <c r="AC345" s="165">
        <v>0</v>
      </c>
      <c r="AD345" s="166">
        <f>IF(D345 = D872,1,_xll.BDP(K345,$AD$12)*L345)</f>
        <v>10.6037</v>
      </c>
      <c r="AE345" s="387">
        <f>AA345*AC345*T345/AD345 / AF872</f>
        <v>0</v>
      </c>
      <c r="AF345" s="73"/>
      <c r="AG345" s="69"/>
      <c r="AH345" s="61"/>
    </row>
    <row r="346" spans="1:34" x14ac:dyDescent="0.2">
      <c r="B346" s="153">
        <v>3052</v>
      </c>
      <c r="C346" s="153" t="s">
        <v>664</v>
      </c>
      <c r="D346" s="153" t="str">
        <f>_xll.BDP(C346,$D$12)</f>
        <v>NOK</v>
      </c>
      <c r="E346" s="153" t="s">
        <v>693</v>
      </c>
      <c r="F346" s="154">
        <f>_xll.BDP(C346,$F$12)</f>
        <v>65.459999999999994</v>
      </c>
      <c r="G346" s="154">
        <f>_xll.BDP(C346,$G$12)</f>
        <v>64.7</v>
      </c>
      <c r="H346" s="155">
        <f t="shared" si="171"/>
        <v>-0.75999999999999091</v>
      </c>
      <c r="I346" s="156">
        <f t="shared" si="172"/>
        <v>-1.1610143599144378</v>
      </c>
      <c r="J346" s="157">
        <v>0</v>
      </c>
      <c r="K346" s="153" t="str">
        <f>CONCATENATE(D872,D346, " Curncy")</f>
        <v>EURNOK Curncy</v>
      </c>
      <c r="L346" s="153">
        <f>IF(D346 = D872,1,_xll.BDP(K346,$L$12))</f>
        <v>1</v>
      </c>
      <c r="M346" s="356">
        <f>IF(D346 = D872,1,_xll.BDP(K346,$M$12)*L346)</f>
        <v>10.5657</v>
      </c>
      <c r="N346" s="158">
        <f t="shared" si="173"/>
        <v>0</v>
      </c>
      <c r="O346" s="366">
        <f>N346 / Y872</f>
        <v>0</v>
      </c>
      <c r="P346" s="160">
        <f t="shared" si="174"/>
        <v>0</v>
      </c>
      <c r="Q346" s="374">
        <f>P346 / Y872*100</f>
        <v>0</v>
      </c>
      <c r="R346" s="161">
        <f t="shared" si="175"/>
        <v>0</v>
      </c>
      <c r="S346" s="374">
        <f t="shared" si="176"/>
        <v>0</v>
      </c>
      <c r="T346" s="153">
        <f t="shared" si="177"/>
        <v>1</v>
      </c>
      <c r="U346" s="153">
        <v>0</v>
      </c>
      <c r="V346" s="153">
        <v>1</v>
      </c>
      <c r="W346" s="159">
        <f t="shared" si="178"/>
        <v>0</v>
      </c>
      <c r="X346" s="159">
        <f t="shared" si="179"/>
        <v>0</v>
      </c>
      <c r="Y346" s="70"/>
      <c r="Z346" s="163">
        <f>_xll.BDH(C346,$Z$12,$D$1,$D$1)</f>
        <v>63</v>
      </c>
      <c r="AA346" s="163">
        <f t="shared" si="180"/>
        <v>2.4599999999999937</v>
      </c>
      <c r="AB346" s="164">
        <f t="shared" si="181"/>
        <v>3.9047619047618949</v>
      </c>
      <c r="AC346" s="165">
        <v>0</v>
      </c>
      <c r="AD346" s="166">
        <f>IF(D346 = D872,1,_xll.BDP(K346,$AD$12)*L346)</f>
        <v>10.6037</v>
      </c>
      <c r="AE346" s="387">
        <f>AA346*AC346*T346/AD346 / AF872</f>
        <v>0</v>
      </c>
      <c r="AF346" s="73"/>
      <c r="AG346" s="69"/>
      <c r="AH346" s="61"/>
    </row>
    <row r="347" spans="1:34" x14ac:dyDescent="0.2">
      <c r="B347" s="153">
        <v>6477</v>
      </c>
      <c r="C347" s="153" t="s">
        <v>665</v>
      </c>
      <c r="D347" s="153" t="str">
        <f>_xll.BDP(C347,$D$12)</f>
        <v>NOK</v>
      </c>
      <c r="E347" s="153" t="s">
        <v>694</v>
      </c>
      <c r="F347" s="154">
        <f>_xll.BDP(C347,$F$12)</f>
        <v>88.1</v>
      </c>
      <c r="G347" s="154">
        <f>_xll.BDP(C347,$G$12)</f>
        <v>86.88</v>
      </c>
      <c r="H347" s="155">
        <f t="shared" si="171"/>
        <v>-1.2199999999999989</v>
      </c>
      <c r="I347" s="156">
        <f t="shared" si="172"/>
        <v>-1.3847900113507365</v>
      </c>
      <c r="J347" s="157">
        <v>0</v>
      </c>
      <c r="K347" s="153" t="str">
        <f>CONCATENATE(D872,D347, " Curncy")</f>
        <v>EURNOK Curncy</v>
      </c>
      <c r="L347" s="153">
        <f>IF(D347 = D872,1,_xll.BDP(K347,$L$12))</f>
        <v>1</v>
      </c>
      <c r="M347" s="356">
        <f>IF(D347 = D872,1,_xll.BDP(K347,$M$12)*L347)</f>
        <v>10.5657</v>
      </c>
      <c r="N347" s="158">
        <f t="shared" si="173"/>
        <v>0</v>
      </c>
      <c r="O347" s="366">
        <f>N347 / Y872</f>
        <v>0</v>
      </c>
      <c r="P347" s="160">
        <f t="shared" si="174"/>
        <v>0</v>
      </c>
      <c r="Q347" s="374">
        <f>P347 / Y872*100</f>
        <v>0</v>
      </c>
      <c r="R347" s="161">
        <f t="shared" si="175"/>
        <v>0</v>
      </c>
      <c r="S347" s="374">
        <f t="shared" si="176"/>
        <v>0</v>
      </c>
      <c r="T347" s="153">
        <f t="shared" si="177"/>
        <v>1</v>
      </c>
      <c r="U347" s="153">
        <v>0</v>
      </c>
      <c r="V347" s="153">
        <v>1</v>
      </c>
      <c r="W347" s="159">
        <f t="shared" si="178"/>
        <v>0</v>
      </c>
      <c r="X347" s="159">
        <f t="shared" si="179"/>
        <v>0</v>
      </c>
      <c r="Y347" s="70"/>
      <c r="Z347" s="163">
        <f>_xll.BDH(C347,$Z$12,$D$1,$D$1)</f>
        <v>83.16</v>
      </c>
      <c r="AA347" s="163">
        <f t="shared" si="180"/>
        <v>4.9399999999999977</v>
      </c>
      <c r="AB347" s="164">
        <f t="shared" si="181"/>
        <v>5.9403559403559383</v>
      </c>
      <c r="AC347" s="165">
        <v>0</v>
      </c>
      <c r="AD347" s="166">
        <f>IF(D347 = D872,1,_xll.BDP(K347,$AD$12)*L347)</f>
        <v>10.6037</v>
      </c>
      <c r="AE347" s="387">
        <f>AA347*AC347*T347/AD347 / AF872</f>
        <v>0</v>
      </c>
      <c r="AF347" s="73"/>
      <c r="AG347" s="69"/>
      <c r="AH347" s="61"/>
    </row>
    <row r="348" spans="1:34" x14ac:dyDescent="0.2">
      <c r="B348" s="153">
        <v>522</v>
      </c>
      <c r="C348" s="153" t="s">
        <v>666</v>
      </c>
      <c r="D348" s="153" t="str">
        <f>_xll.BDP(C348,$D$12)</f>
        <v>NOK</v>
      </c>
      <c r="E348" s="153" t="s">
        <v>695</v>
      </c>
      <c r="F348" s="154">
        <f>_xll.BDP(C348,$F$12)</f>
        <v>151.69999999999999</v>
      </c>
      <c r="G348" s="154">
        <f>_xll.BDP(C348,$G$12)</f>
        <v>152.75</v>
      </c>
      <c r="H348" s="155">
        <f t="shared" si="171"/>
        <v>1.0500000000000114</v>
      </c>
      <c r="I348" s="156">
        <f t="shared" si="172"/>
        <v>0.69215557020435825</v>
      </c>
      <c r="J348" s="157">
        <v>0</v>
      </c>
      <c r="K348" s="153" t="str">
        <f>CONCATENATE(D872,D348, " Curncy")</f>
        <v>EURNOK Curncy</v>
      </c>
      <c r="L348" s="153">
        <f>IF(D348 = D872,1,_xll.BDP(K348,$L$12))</f>
        <v>1</v>
      </c>
      <c r="M348" s="356">
        <f>IF(D348 = D872,1,_xll.BDP(K348,$M$12)*L348)</f>
        <v>10.5657</v>
      </c>
      <c r="N348" s="158">
        <f t="shared" si="173"/>
        <v>0</v>
      </c>
      <c r="O348" s="366">
        <f>N348 / Y872</f>
        <v>0</v>
      </c>
      <c r="P348" s="160">
        <f t="shared" si="174"/>
        <v>0</v>
      </c>
      <c r="Q348" s="374">
        <f>P348 / Y872*100</f>
        <v>0</v>
      </c>
      <c r="R348" s="161">
        <f t="shared" si="175"/>
        <v>0</v>
      </c>
      <c r="S348" s="374">
        <f t="shared" si="176"/>
        <v>0</v>
      </c>
      <c r="T348" s="153">
        <f t="shared" si="177"/>
        <v>1</v>
      </c>
      <c r="U348" s="153">
        <v>0</v>
      </c>
      <c r="V348" s="153">
        <v>1</v>
      </c>
      <c r="W348" s="159">
        <f t="shared" si="178"/>
        <v>0</v>
      </c>
      <c r="X348" s="159">
        <f t="shared" si="179"/>
        <v>0</v>
      </c>
      <c r="Y348" s="70"/>
      <c r="Z348" s="163">
        <f>_xll.BDH(C348,$Z$12,$D$1,$D$1)</f>
        <v>152</v>
      </c>
      <c r="AA348" s="163">
        <f t="shared" si="180"/>
        <v>-0.30000000000001137</v>
      </c>
      <c r="AB348" s="164">
        <f t="shared" si="181"/>
        <v>-0.19736842105263905</v>
      </c>
      <c r="AC348" s="165">
        <v>0</v>
      </c>
      <c r="AD348" s="166">
        <f>IF(D348 = D872,1,_xll.BDP(K348,$AD$12)*L348)</f>
        <v>10.6037</v>
      </c>
      <c r="AE348" s="387">
        <f>AA348*AC348*T348/AD348 / AF872</f>
        <v>0</v>
      </c>
      <c r="AF348" s="73"/>
      <c r="AG348" s="69"/>
      <c r="AH348" s="61"/>
    </row>
    <row r="349" spans="1:34" x14ac:dyDescent="0.2">
      <c r="B349" s="153">
        <v>100</v>
      </c>
      <c r="C349" s="153" t="s">
        <v>667</v>
      </c>
      <c r="D349" s="153" t="str">
        <f>_xll.BDP(C349,$D$12)</f>
        <v>NOK</v>
      </c>
      <c r="E349" s="153" t="s">
        <v>696</v>
      </c>
      <c r="F349" s="154">
        <f>_xll.BDP(C349,$F$12)</f>
        <v>373.4</v>
      </c>
      <c r="G349" s="154">
        <f>_xll.BDP(C349,$G$12)</f>
        <v>371.9</v>
      </c>
      <c r="H349" s="155">
        <f t="shared" si="171"/>
        <v>-1.5</v>
      </c>
      <c r="I349" s="156">
        <f t="shared" si="172"/>
        <v>-0.40171397964649169</v>
      </c>
      <c r="J349" s="157">
        <v>0</v>
      </c>
      <c r="K349" s="153" t="str">
        <f>CONCATENATE(D872,D349, " Curncy")</f>
        <v>EURNOK Curncy</v>
      </c>
      <c r="L349" s="153">
        <f>IF(D349 = D872,1,_xll.BDP(K349,$L$12))</f>
        <v>1</v>
      </c>
      <c r="M349" s="356">
        <f>IF(D349 = D872,1,_xll.BDP(K349,$M$12)*L349)</f>
        <v>10.5657</v>
      </c>
      <c r="N349" s="158">
        <f t="shared" si="173"/>
        <v>0</v>
      </c>
      <c r="O349" s="366">
        <f>N349 / Y872</f>
        <v>0</v>
      </c>
      <c r="P349" s="160">
        <f t="shared" si="174"/>
        <v>0</v>
      </c>
      <c r="Q349" s="374">
        <f>P349 / Y872*100</f>
        <v>0</v>
      </c>
      <c r="R349" s="161">
        <f t="shared" si="175"/>
        <v>0</v>
      </c>
      <c r="S349" s="374">
        <f t="shared" si="176"/>
        <v>0</v>
      </c>
      <c r="T349" s="153">
        <f t="shared" si="177"/>
        <v>1</v>
      </c>
      <c r="U349" s="153">
        <v>0</v>
      </c>
      <c r="V349" s="153">
        <v>1</v>
      </c>
      <c r="W349" s="159">
        <f t="shared" si="178"/>
        <v>0</v>
      </c>
      <c r="X349" s="159">
        <f t="shared" si="179"/>
        <v>0</v>
      </c>
      <c r="Y349" s="70"/>
      <c r="Z349" s="163">
        <f>_xll.BDH(C349,$Z$12,$D$1,$D$1)</f>
        <v>366.8</v>
      </c>
      <c r="AA349" s="163">
        <f t="shared" si="180"/>
        <v>6.5999999999999659</v>
      </c>
      <c r="AB349" s="164">
        <f t="shared" si="181"/>
        <v>1.7993456924754541</v>
      </c>
      <c r="AC349" s="165">
        <v>0</v>
      </c>
      <c r="AD349" s="166">
        <f>IF(D349 = D872,1,_xll.BDP(K349,$AD$12)*L349)</f>
        <v>10.6037</v>
      </c>
      <c r="AE349" s="387">
        <f>AA349*AC349*T349/AD349 / AF872</f>
        <v>0</v>
      </c>
      <c r="AF349" s="73"/>
      <c r="AG349" s="69"/>
      <c r="AH349" s="61"/>
    </row>
    <row r="350" spans="1:34" x14ac:dyDescent="0.2">
      <c r="A350" s="187" t="s">
        <v>1650</v>
      </c>
      <c r="B350" s="187"/>
      <c r="C350" s="187"/>
      <c r="D350" s="187"/>
      <c r="E350" s="187" t="s">
        <v>120</v>
      </c>
      <c r="F350" s="188"/>
      <c r="G350" s="188"/>
      <c r="H350" s="189"/>
      <c r="I350" s="190"/>
      <c r="J350" s="191"/>
      <c r="K350" s="187"/>
      <c r="L350" s="187"/>
      <c r="M350" s="357"/>
      <c r="N350" s="192">
        <f t="shared" ref="N350:S350" si="182" xml:space="preserve"> SUM(N333:N349)</f>
        <v>-171871.01469850593</v>
      </c>
      <c r="O350" s="367">
        <f t="shared" si="182"/>
        <v>-1.3885253674527558E-3</v>
      </c>
      <c r="P350" s="193">
        <f t="shared" si="182"/>
        <v>6658489.8179959683</v>
      </c>
      <c r="Q350" s="375">
        <f t="shared" si="182"/>
        <v>5.3793142708976251</v>
      </c>
      <c r="R350" s="194">
        <f t="shared" si="182"/>
        <v>0</v>
      </c>
      <c r="S350" s="375">
        <f t="shared" si="182"/>
        <v>5.3793142708976251</v>
      </c>
      <c r="T350" s="187"/>
      <c r="U350" s="187"/>
      <c r="V350" s="187"/>
      <c r="W350" s="195">
        <f xml:space="preserve"> SUM(W333:W349)</f>
        <v>0</v>
      </c>
      <c r="X350" s="195">
        <f xml:space="preserve"> SUM(X333:X349)</f>
        <v>0</v>
      </c>
      <c r="Y350" s="187"/>
      <c r="Z350" s="196"/>
      <c r="AA350" s="196"/>
      <c r="AB350" s="197"/>
      <c r="AC350" s="198"/>
      <c r="AD350" s="199"/>
      <c r="AE350" s="388">
        <f xml:space="preserve"> SUM(AE333:AE349)</f>
        <v>2.5238947784311429E-3</v>
      </c>
      <c r="AF350" s="267"/>
      <c r="AG350" s="69"/>
      <c r="AH350" s="61"/>
    </row>
    <row r="351" spans="1:34" x14ac:dyDescent="0.2">
      <c r="A351" s="153"/>
      <c r="B351" s="153"/>
      <c r="C351" s="153"/>
      <c r="D351" s="153"/>
      <c r="E351" s="153"/>
      <c r="F351" s="154"/>
      <c r="G351" s="154"/>
      <c r="H351" s="155"/>
      <c r="I351" s="156"/>
      <c r="J351" s="157"/>
      <c r="K351" s="153"/>
      <c r="L351" s="153"/>
      <c r="M351" s="356"/>
      <c r="N351" s="158"/>
      <c r="O351" s="366"/>
      <c r="P351" s="160"/>
      <c r="Q351" s="374"/>
      <c r="R351" s="161"/>
      <c r="S351" s="374"/>
      <c r="T351" s="153"/>
      <c r="U351" s="153"/>
      <c r="V351" s="153"/>
      <c r="W351" s="159"/>
      <c r="X351" s="159"/>
      <c r="Y351" s="153"/>
      <c r="Z351" s="163"/>
      <c r="AA351" s="163"/>
      <c r="AB351" s="164"/>
      <c r="AC351" s="165"/>
      <c r="AD351" s="166"/>
      <c r="AE351" s="387"/>
      <c r="AF351" s="168"/>
      <c r="AG351" s="69"/>
      <c r="AH351" s="61"/>
    </row>
    <row r="352" spans="1:34" x14ac:dyDescent="0.2">
      <c r="A352" s="153"/>
      <c r="B352" s="153">
        <v>29630</v>
      </c>
      <c r="C352" s="153"/>
      <c r="D352" s="153" t="s">
        <v>31</v>
      </c>
      <c r="E352" s="153" t="s">
        <v>1506</v>
      </c>
      <c r="F352" s="154">
        <v>1</v>
      </c>
      <c r="G352" s="154">
        <v>1</v>
      </c>
      <c r="H352" s="155">
        <f>IF(OR(OR(G352="#N/A N/A",G352="#N/A Real Time"),OR(F352="#N/A N/A",F352="#N/A Real Time")),0,  G352 - F352)</f>
        <v>0</v>
      </c>
      <c r="I352" s="156">
        <f>IF(OR(F352=0,F352="#N/A N/A"),0,H352 / F352*100)</f>
        <v>0</v>
      </c>
      <c r="J352" s="157">
        <v>1122500</v>
      </c>
      <c r="K352" s="153" t="str">
        <f>CONCATENATE(D872,D352, " Curncy")</f>
        <v>EURUSD Curncy</v>
      </c>
      <c r="L352" s="153">
        <f>IF(D352 = D872,1,_xll.BDP(K352,$L$12))</f>
        <v>1</v>
      </c>
      <c r="M352" s="356">
        <f>IF(D352 = D872,1,_xll.BDP(K352,$M$12)*L352)</f>
        <v>1.1882999999999999</v>
      </c>
      <c r="N352" s="158">
        <f>H352*J352*T352/M352</f>
        <v>0</v>
      </c>
      <c r="O352" s="366">
        <f>N352 / Y872</f>
        <v>0</v>
      </c>
      <c r="P352" s="160">
        <f>IF(OR(OR(J352=0,G352 = "#N/A N/A"),G352="#N/A Real Time"),0,G352*J352*T352/M352)</f>
        <v>944626.77774972655</v>
      </c>
      <c r="Q352" s="374">
        <f>P352 / Y872*100</f>
        <v>0.76315267352177552</v>
      </c>
      <c r="R352" s="161">
        <f>IF(Q352&lt;0,Q352,0)</f>
        <v>0</v>
      </c>
      <c r="S352" s="374">
        <f>IF(Q352&gt;0,Q352,0)</f>
        <v>0.76315267352177552</v>
      </c>
      <c r="T352" s="153">
        <f>IF(EXACT(D352,UPPER(D352)),1,0.01)/V352</f>
        <v>1</v>
      </c>
      <c r="U352" s="153">
        <v>1</v>
      </c>
      <c r="V352" s="153">
        <v>1</v>
      </c>
      <c r="W352" s="159">
        <f>IF(AND(Q352&lt;0,O352&gt;0),O352,0)</f>
        <v>0</v>
      </c>
      <c r="X352" s="159">
        <f>IF(AND(Q352&gt;0,O352&gt;0),O352,0)</f>
        <v>0</v>
      </c>
      <c r="Y352" s="153"/>
      <c r="Z352" s="163">
        <v>1</v>
      </c>
      <c r="AA352" s="163">
        <f>IF(OR(OR(F352="#N/A N/A",F352="#N/A Real Time"),OR(Z352="#N/A N/A",Z352="#N/A Real Time")),0,  F352 - Z352)</f>
        <v>0</v>
      </c>
      <c r="AB352" s="164">
        <f>IF(OR(Z352=0,Z352="#N/A N/A"),0,AA352 / Z352*100)</f>
        <v>0</v>
      </c>
      <c r="AC352" s="165">
        <v>1122500</v>
      </c>
      <c r="AD352" s="166">
        <f>IF(D352 = D872,1,_xll.BDP(K352,$AD$12)*L352)</f>
        <v>1.1873</v>
      </c>
      <c r="AE352" s="387">
        <f>AA352*AC352*T352/AD352 / AF872</f>
        <v>0</v>
      </c>
      <c r="AF352" s="168"/>
      <c r="AG352" s="69"/>
      <c r="AH352" s="61"/>
    </row>
    <row r="353" spans="1:34" x14ac:dyDescent="0.2">
      <c r="A353" s="153"/>
      <c r="B353" s="153">
        <v>28936</v>
      </c>
      <c r="C353" s="153"/>
      <c r="D353" s="153" t="s">
        <v>31</v>
      </c>
      <c r="E353" s="153" t="s">
        <v>1409</v>
      </c>
      <c r="F353" s="154">
        <v>131.71</v>
      </c>
      <c r="G353" s="154">
        <v>131.71</v>
      </c>
      <c r="H353" s="155">
        <f>IF(OR(OR(G353="#N/A N/A",G353="#N/A Real Time"),OR(F353="#N/A N/A",F353="#N/A Real Time")),0,  G353 - F353)</f>
        <v>0</v>
      </c>
      <c r="I353" s="156">
        <f>IF(OR(F353=0,F353="#N/A N/A"),0,H353 / F353*100)</f>
        <v>0</v>
      </c>
      <c r="J353" s="157">
        <v>50755.57</v>
      </c>
      <c r="K353" s="153" t="str">
        <f>CONCATENATE(D872,D353, " Curncy")</f>
        <v>EURUSD Curncy</v>
      </c>
      <c r="L353" s="153">
        <f>IF(D353 = D872,1,_xll.BDP(K353,$L$12))</f>
        <v>1</v>
      </c>
      <c r="M353" s="356">
        <f>IF(D353 = D872,1,_xll.BDP(K353,$M$12)*L353)</f>
        <v>1.1882999999999999</v>
      </c>
      <c r="N353" s="158">
        <f>H353*J353*T353/M353</f>
        <v>0</v>
      </c>
      <c r="O353" s="366">
        <f>N353 / Y872</f>
        <v>0</v>
      </c>
      <c r="P353" s="160">
        <f>IF(OR(OR(J353=0,G353 = "#N/A N/A"),G353="#N/A Real Time"),0,G353*J353*T353/M353)</f>
        <v>5625697.3194479514</v>
      </c>
      <c r="Q353" s="374">
        <f>P353 / Y872*100</f>
        <v>4.5449335662369572</v>
      </c>
      <c r="R353" s="161">
        <f>IF(Q353&lt;0,Q353,0)</f>
        <v>0</v>
      </c>
      <c r="S353" s="374">
        <f>IF(Q353&gt;0,Q353,0)</f>
        <v>4.5449335662369572</v>
      </c>
      <c r="T353" s="153">
        <f>IF(EXACT(D353,UPPER(D353)),1,0.01)/V353</f>
        <v>1</v>
      </c>
      <c r="U353" s="153">
        <v>1</v>
      </c>
      <c r="V353" s="153">
        <v>1</v>
      </c>
      <c r="W353" s="159">
        <f>IF(AND(Q353&lt;0,O353&gt;0),O353,0)</f>
        <v>0</v>
      </c>
      <c r="X353" s="159">
        <f>IF(AND(Q353&gt;0,O353&gt;0),O353,0)</f>
        <v>0</v>
      </c>
      <c r="Y353" s="153"/>
      <c r="Z353" s="163">
        <v>131.71</v>
      </c>
      <c r="AA353" s="163">
        <f>IF(OR(OR(F353="#N/A N/A",F353="#N/A Real Time"),OR(Z353="#N/A N/A",Z353="#N/A Real Time")),0,  F353 - Z353)</f>
        <v>0</v>
      </c>
      <c r="AB353" s="164">
        <f>IF(OR(Z353=0,Z353="#N/A N/A"),0,AA353 / Z353*100)</f>
        <v>0</v>
      </c>
      <c r="AC353" s="165">
        <v>50755.57</v>
      </c>
      <c r="AD353" s="166">
        <f>IF(D353 = D872,1,_xll.BDP(K353,$AD$12)*L353)</f>
        <v>1.1873</v>
      </c>
      <c r="AE353" s="387">
        <f>AA353*AC353*T353/AD353 / AF872</f>
        <v>0</v>
      </c>
      <c r="AF353" s="168"/>
      <c r="AG353" s="69"/>
      <c r="AH353" s="61"/>
    </row>
    <row r="354" spans="1:34" x14ac:dyDescent="0.2">
      <c r="A354" s="153"/>
      <c r="B354" s="153">
        <v>29550</v>
      </c>
      <c r="C354" s="153"/>
      <c r="D354" s="153" t="s">
        <v>70</v>
      </c>
      <c r="E354" s="153" t="s">
        <v>1509</v>
      </c>
      <c r="F354" s="154">
        <v>143.88</v>
      </c>
      <c r="G354" s="154">
        <v>143.88</v>
      </c>
      <c r="H354" s="155">
        <f>IF(OR(OR(G354="#N/A N/A",G354="#N/A Real Time"),OR(F354="#N/A N/A",F354="#N/A Real Time")),0,  G354 - F354)</f>
        <v>0</v>
      </c>
      <c r="I354" s="156">
        <f>IF(OR(F354=0,F354="#N/A N/A"),0,H354 / F354*100)</f>
        <v>0</v>
      </c>
      <c r="J354" s="157">
        <v>3774</v>
      </c>
      <c r="K354" s="153" t="str">
        <f>CONCATENATE(D872,D354, " Curncy")</f>
        <v>EURGBP Curncy</v>
      </c>
      <c r="L354" s="153">
        <f>IF(D354 = D872,1,_xll.BDP(K354,$L$12))</f>
        <v>1</v>
      </c>
      <c r="M354" s="356">
        <f>IF(D354 = D872,1,_xll.BDP(K354,$M$12)*L354)</f>
        <v>0.89166000000000001</v>
      </c>
      <c r="N354" s="158">
        <f>H354*J354*T354/M354</f>
        <v>0</v>
      </c>
      <c r="O354" s="366">
        <f>N354 / Y872</f>
        <v>0</v>
      </c>
      <c r="P354" s="160">
        <f>IF(OR(OR(J354=0,G354 = "#N/A N/A"),G354="#N/A Real Time"),0,G354*J354*T354/M354)</f>
        <v>608980.01480384904</v>
      </c>
      <c r="Q354" s="374">
        <f>P354 / Y872*100</f>
        <v>0.49198766895640472</v>
      </c>
      <c r="R354" s="161">
        <f>IF(Q354&lt;0,Q354,0)</f>
        <v>0</v>
      </c>
      <c r="S354" s="374">
        <f>IF(Q354&gt;0,Q354,0)</f>
        <v>0.49198766895640472</v>
      </c>
      <c r="T354" s="153">
        <f>IF(EXACT(D354,UPPER(D354)),1,0.01)/V354</f>
        <v>1</v>
      </c>
      <c r="U354" s="153">
        <v>1</v>
      </c>
      <c r="V354" s="153">
        <v>1</v>
      </c>
      <c r="W354" s="159">
        <f>IF(AND(Q354&lt;0,O354&gt;0),O354,0)</f>
        <v>0</v>
      </c>
      <c r="X354" s="159">
        <f>IF(AND(Q354&gt;0,O354&gt;0),O354,0)</f>
        <v>0</v>
      </c>
      <c r="Y354" s="153"/>
      <c r="Z354" s="163">
        <v>143.88</v>
      </c>
      <c r="AA354" s="163">
        <f>IF(OR(OR(F354="#N/A N/A",F354="#N/A Real Time"),OR(Z354="#N/A N/A",Z354="#N/A Real Time")),0,  F354 - Z354)</f>
        <v>0</v>
      </c>
      <c r="AB354" s="164">
        <f>IF(OR(Z354=0,Z354="#N/A N/A"),0,AA354 / Z354*100)</f>
        <v>0</v>
      </c>
      <c r="AC354" s="165">
        <v>3774</v>
      </c>
      <c r="AD354" s="166">
        <f>IF(D354 = D872,1,_xll.BDP(K354,$AD$12)*L354)</f>
        <v>0.88978999999999997</v>
      </c>
      <c r="AE354" s="387">
        <f>AA354*AC354*T354/AD354 / AF872</f>
        <v>0</v>
      </c>
      <c r="AF354" s="168"/>
      <c r="AG354" s="69"/>
      <c r="AH354" s="61"/>
    </row>
    <row r="355" spans="1:34" x14ac:dyDescent="0.2">
      <c r="A355" s="153"/>
      <c r="B355" s="153">
        <v>30159</v>
      </c>
      <c r="C355" s="153" t="s">
        <v>1585</v>
      </c>
      <c r="D355" s="153" t="str">
        <f>_xll.BDP(C355,$D$12)</f>
        <v>USD</v>
      </c>
      <c r="E355" s="153" t="s">
        <v>1586</v>
      </c>
      <c r="F355" s="154">
        <f>_xll.BDP(C355,$F$12)</f>
        <v>7.2009999999999996</v>
      </c>
      <c r="G355" s="154">
        <f>_xll.BDP(C355,$G$12)</f>
        <v>7.2329999999999997</v>
      </c>
      <c r="H355" s="155">
        <f>IF(OR(OR(G355="#N/A N/A",G355="#N/A Real Time"),OR(F355="#N/A N/A",F355="#N/A Real Time")),0,  G355 - F355)</f>
        <v>3.2000000000000028E-2</v>
      </c>
      <c r="I355" s="156">
        <f>IF(OR(F355=0,F355="#N/A N/A"),0,H355 / F355*100)</f>
        <v>0.44438272462158074</v>
      </c>
      <c r="J355" s="157">
        <v>1312000</v>
      </c>
      <c r="K355" s="153" t="str">
        <f>CONCATENATE(D872,D355, " Curncy")</f>
        <v>EURUSD Curncy</v>
      </c>
      <c r="L355" s="153">
        <f>IF(D355 = D872,1,_xll.BDP(K355,$L$12))</f>
        <v>1</v>
      </c>
      <c r="M355" s="356">
        <f>IF(D355 = D872,1,_xll.BDP(K355,$M$12)*L355)</f>
        <v>1.1882999999999999</v>
      </c>
      <c r="N355" s="158">
        <f>H355*J355*T355/M355</f>
        <v>353.3114533366998</v>
      </c>
      <c r="O355" s="366">
        <f>N355 / Y872</f>
        <v>2.8543609661593093E-6</v>
      </c>
      <c r="P355" s="160">
        <f>IF(OR(OR(J355=0,G355 = "#N/A N/A"),G355="#N/A Real Time"),0,G355*J355*T355/M355)</f>
        <v>79859.429437010869</v>
      </c>
      <c r="Q355" s="374">
        <f>P355 / Y872*100</f>
        <v>6.4517477713219598E-2</v>
      </c>
      <c r="R355" s="161">
        <f>IF(Q355&lt;0,Q355,0)</f>
        <v>0</v>
      </c>
      <c r="S355" s="374">
        <f>IF(Q355&gt;0,Q355,0)</f>
        <v>6.4517477713219598E-2</v>
      </c>
      <c r="T355" s="153">
        <f>IF(EXACT(D355,UPPER(D355)),1,0.01)/V355</f>
        <v>0.01</v>
      </c>
      <c r="U355" s="153">
        <v>4</v>
      </c>
      <c r="V355" s="153">
        <v>100</v>
      </c>
      <c r="W355" s="159">
        <f>IF(AND(Q355&lt;0,O355&gt;0),O355,0)</f>
        <v>0</v>
      </c>
      <c r="X355" s="159">
        <f>IF(AND(Q355&gt;0,O355&gt;0),O355,0)</f>
        <v>2.8543609661593093E-6</v>
      </c>
      <c r="Y355" s="153"/>
      <c r="Z355" s="163" t="str">
        <f>_xll.BDH(C355,$Z$12,$D$1,$D$1)</f>
        <v>#N/A N/A</v>
      </c>
      <c r="AA355" s="163">
        <f>IF(OR(OR(F355="#N/A N/A",F355="#N/A Real Time"),OR(Z355="#N/A N/A",Z355="#N/A Real Time")),0,  F355 - Z355)</f>
        <v>0</v>
      </c>
      <c r="AB355" s="164">
        <f>IF(OR(Z355=0,Z355="#N/A N/A"),0,AA355 / Z355*100)</f>
        <v>0</v>
      </c>
      <c r="AC355" s="165">
        <v>1312000</v>
      </c>
      <c r="AD355" s="166">
        <f>IF(D355 = D872,1,_xll.BDP(K355,$AD$12)*L355)</f>
        <v>1.1873</v>
      </c>
      <c r="AE355" s="387">
        <f>AA355*AC355*T355/AD355 / AF872</f>
        <v>0</v>
      </c>
      <c r="AF355" s="168"/>
      <c r="AG355" s="69"/>
      <c r="AH355" s="61"/>
    </row>
    <row r="356" spans="1:34" x14ac:dyDescent="0.2">
      <c r="A356" s="187" t="s">
        <v>1651</v>
      </c>
      <c r="B356" s="187"/>
      <c r="C356" s="187"/>
      <c r="D356" s="187"/>
      <c r="E356" s="187" t="s">
        <v>1254</v>
      </c>
      <c r="F356" s="188"/>
      <c r="G356" s="188"/>
      <c r="H356" s="189"/>
      <c r="I356" s="190"/>
      <c r="J356" s="191"/>
      <c r="K356" s="187"/>
      <c r="L356" s="187"/>
      <c r="M356" s="357"/>
      <c r="N356" s="192">
        <f t="shared" ref="N356:S356" si="183" xml:space="preserve"> SUM(N351:N355)</f>
        <v>353.3114533366998</v>
      </c>
      <c r="O356" s="367">
        <f t="shared" si="183"/>
        <v>2.8543609661593093E-6</v>
      </c>
      <c r="P356" s="193">
        <f t="shared" si="183"/>
        <v>7259163.5414385376</v>
      </c>
      <c r="Q356" s="375">
        <f t="shared" si="183"/>
        <v>5.8645913864283576</v>
      </c>
      <c r="R356" s="194">
        <f t="shared" si="183"/>
        <v>0</v>
      </c>
      <c r="S356" s="375">
        <f t="shared" si="183"/>
        <v>5.8645913864283576</v>
      </c>
      <c r="T356" s="187"/>
      <c r="U356" s="187"/>
      <c r="V356" s="187"/>
      <c r="W356" s="195">
        <f xml:space="preserve"> SUM(W351:W355)</f>
        <v>0</v>
      </c>
      <c r="X356" s="195">
        <f xml:space="preserve"> SUM(X351:X355)</f>
        <v>2.8543609661593093E-6</v>
      </c>
      <c r="Y356" s="187"/>
      <c r="Z356" s="196"/>
      <c r="AA356" s="196"/>
      <c r="AB356" s="197"/>
      <c r="AC356" s="198"/>
      <c r="AD356" s="199"/>
      <c r="AE356" s="388">
        <f xml:space="preserve"> SUM(AE351:AE355)</f>
        <v>0</v>
      </c>
      <c r="AF356" s="270"/>
      <c r="AG356" s="69"/>
      <c r="AH356" s="61"/>
    </row>
    <row r="357" spans="1:34" x14ac:dyDescent="0.2">
      <c r="A357" s="11"/>
      <c r="B357" s="33"/>
      <c r="C357" s="81"/>
      <c r="D357" s="11"/>
      <c r="E357" s="11"/>
      <c r="F357" s="84"/>
      <c r="G357" s="84"/>
      <c r="H357" s="85"/>
      <c r="I357" s="86"/>
      <c r="J357" s="20"/>
      <c r="K357" s="33"/>
      <c r="L357" s="33"/>
      <c r="M357" s="358"/>
      <c r="N357" s="93"/>
      <c r="O357" s="368"/>
      <c r="P357" s="93"/>
      <c r="Q357" s="378"/>
      <c r="R357" s="94"/>
      <c r="S357" s="384"/>
      <c r="T357" s="26"/>
      <c r="U357" s="11"/>
      <c r="V357" s="11"/>
      <c r="W357" s="95"/>
      <c r="X357" s="95"/>
      <c r="Y357" s="89"/>
      <c r="Z357" s="90"/>
      <c r="AA357" s="90"/>
      <c r="AB357" s="91"/>
      <c r="AC357" s="90"/>
      <c r="AD357" s="92"/>
      <c r="AE357" s="386"/>
      <c r="AF357" s="73"/>
      <c r="AG357" s="69"/>
      <c r="AH357" s="61"/>
    </row>
    <row r="358" spans="1:34" x14ac:dyDescent="0.2">
      <c r="A358" s="11"/>
      <c r="B358" s="153">
        <v>2690</v>
      </c>
      <c r="C358" s="153" t="s">
        <v>550</v>
      </c>
      <c r="D358" s="153" t="str">
        <f>_xll.BDP(C358,$D$12)</f>
        <v>EUR</v>
      </c>
      <c r="E358" s="153" t="s">
        <v>566</v>
      </c>
      <c r="F358" s="154">
        <f>_xll.BDP(C358,$F$12)</f>
        <v>0.1195</v>
      </c>
      <c r="G358" s="154">
        <f>_xll.BDP(C358,$G$12)</f>
        <v>0.1195</v>
      </c>
      <c r="H358" s="155">
        <f>IF(OR(OR(G358="#N/A N/A",G358="#N/A Real Time"),OR(F358="#N/A N/A",F358="#N/A Real Time")),0,  G358 - F358)</f>
        <v>0</v>
      </c>
      <c r="I358" s="156">
        <f>IF(OR(F358=0,F358="#N/A N/A"),0,H358 / F358*100)</f>
        <v>0</v>
      </c>
      <c r="J358" s="157">
        <v>0</v>
      </c>
      <c r="K358" s="153" t="str">
        <f>CONCATENATE(D872,D358, " Curncy")</f>
        <v>EUREUR Curncy</v>
      </c>
      <c r="L358" s="153">
        <f>IF(D358 = D872,1,_xll.BDP(K358,$L$12))</f>
        <v>1</v>
      </c>
      <c r="M358" s="356">
        <f>IF(D358 = D872,1,_xll.BDP(K358,$M$12)*L358)</f>
        <v>1</v>
      </c>
      <c r="N358" s="158">
        <f>H358*J358*T358/M358</f>
        <v>0</v>
      </c>
      <c r="O358" s="366">
        <f>N358 / Y872</f>
        <v>0</v>
      </c>
      <c r="P358" s="160">
        <f>IF(OR(OR(J358=0,G358 = "#N/A N/A"),G358="#N/A Real Time"),0,G358*J358*T358/M358)</f>
        <v>0</v>
      </c>
      <c r="Q358" s="374">
        <f>P358 / Y872*100</f>
        <v>0</v>
      </c>
      <c r="R358" s="161">
        <f>IF(Q358&lt;0,Q358,0)</f>
        <v>0</v>
      </c>
      <c r="S358" s="374">
        <f>IF(Q358&gt;0,Q358,0)</f>
        <v>0</v>
      </c>
      <c r="T358" s="153">
        <f>IF(EXACT(D358,UPPER(D358)),1,0.01)/V358</f>
        <v>1</v>
      </c>
      <c r="U358" s="153">
        <v>0</v>
      </c>
      <c r="V358" s="153">
        <v>1</v>
      </c>
      <c r="W358" s="159">
        <f>IF(AND(Q358&lt;0,O358&gt;0),O358,0)</f>
        <v>0</v>
      </c>
      <c r="X358" s="159">
        <f>IF(AND(Q358&gt;0,O358&gt;0),O358,0)</f>
        <v>0</v>
      </c>
      <c r="Y358" s="89"/>
      <c r="Z358" s="163">
        <f>_xll.BDH(C358,$Z$12,$D$1,$D$1)</f>
        <v>0.11269999999999999</v>
      </c>
      <c r="AA358" s="163">
        <f>IF(OR(OR(F358="#N/A N/A",F358="#N/A Real Time"),OR(Z358="#N/A N/A",Z358="#N/A Real Time")),0,  F358 - Z358)</f>
        <v>6.8000000000000005E-3</v>
      </c>
      <c r="AB358" s="164">
        <f>IF(OR(Z358=0,Z358="#N/A N/A"),0,AA358 / Z358*100)</f>
        <v>6.0337178349600711</v>
      </c>
      <c r="AC358" s="165">
        <v>0</v>
      </c>
      <c r="AD358" s="166">
        <f>IF(D358 = D872,1,_xll.BDP(K358,$AD$12)*L358)</f>
        <v>1</v>
      </c>
      <c r="AE358" s="387">
        <f>AA358*AC358*T358/AD358 / AF872</f>
        <v>0</v>
      </c>
      <c r="AF358" s="73"/>
      <c r="AG358" s="69"/>
      <c r="AH358" s="61"/>
    </row>
    <row r="359" spans="1:34" x14ac:dyDescent="0.2">
      <c r="A359" s="11"/>
      <c r="B359" s="153">
        <v>6396</v>
      </c>
      <c r="C359" s="153" t="s">
        <v>555</v>
      </c>
      <c r="D359" s="153" t="str">
        <f>_xll.BDP(C359,$D$12)</f>
        <v>EUR</v>
      </c>
      <c r="E359" s="153" t="s">
        <v>571</v>
      </c>
      <c r="F359" s="154">
        <f>_xll.BDP(C359,$F$12)</f>
        <v>4.4329999999999998</v>
      </c>
      <c r="G359" s="154">
        <f>_xll.BDP(C359,$G$12)</f>
        <v>4.508</v>
      </c>
      <c r="H359" s="155">
        <f>IF(OR(OR(G359="#N/A N/A",G359="#N/A Real Time"),OR(F359="#N/A N/A",F359="#N/A Real Time")),0,  G359 - F359)</f>
        <v>7.5000000000000178E-2</v>
      </c>
      <c r="I359" s="156">
        <f>IF(OR(F359=0,F359="#N/A N/A"),0,H359 / F359*100)</f>
        <v>1.6918565305662121</v>
      </c>
      <c r="J359" s="157">
        <v>0</v>
      </c>
      <c r="K359" s="153" t="str">
        <f>CONCATENATE(D872,D359, " Curncy")</f>
        <v>EUREUR Curncy</v>
      </c>
      <c r="L359" s="153">
        <f>IF(D359 = D872,1,_xll.BDP(K359,$L$12))</f>
        <v>1</v>
      </c>
      <c r="M359" s="356">
        <f>IF(D359 = D872,1,_xll.BDP(K359,$M$12)*L359)</f>
        <v>1</v>
      </c>
      <c r="N359" s="158">
        <f>H359*J359*T359/M359</f>
        <v>0</v>
      </c>
      <c r="O359" s="366">
        <f>N359 / Y872</f>
        <v>0</v>
      </c>
      <c r="P359" s="160">
        <f>IF(OR(OR(J359=0,G359 = "#N/A N/A"),G359="#N/A Real Time"),0,G359*J359*T359/M359)</f>
        <v>0</v>
      </c>
      <c r="Q359" s="374">
        <f>P359 / Y872*100</f>
        <v>0</v>
      </c>
      <c r="R359" s="161">
        <f>IF(Q359&lt;0,Q359,0)</f>
        <v>0</v>
      </c>
      <c r="S359" s="374">
        <f>IF(Q359&gt;0,Q359,0)</f>
        <v>0</v>
      </c>
      <c r="T359" s="153">
        <f>IF(EXACT(D359,UPPER(D359)),1,0.01)/V359</f>
        <v>1</v>
      </c>
      <c r="U359" s="153">
        <v>0</v>
      </c>
      <c r="V359" s="153">
        <v>1</v>
      </c>
      <c r="W359" s="159">
        <f>IF(AND(Q359&lt;0,O359&gt;0),O359,0)</f>
        <v>0</v>
      </c>
      <c r="X359" s="159">
        <f>IF(AND(Q359&gt;0,O359&gt;0),O359,0)</f>
        <v>0</v>
      </c>
      <c r="Y359" s="89"/>
      <c r="Z359" s="163">
        <f>_xll.BDH(C359,$Z$12,$D$1,$D$1)</f>
        <v>4.4820000000000002</v>
      </c>
      <c r="AA359" s="163">
        <f>IF(OR(OR(F359="#N/A N/A",F359="#N/A Real Time"),OR(Z359="#N/A N/A",Z359="#N/A Real Time")),0,  F359 - Z359)</f>
        <v>-4.9000000000000377E-2</v>
      </c>
      <c r="AB359" s="164">
        <f>IF(OR(Z359=0,Z359="#N/A N/A"),0,AA359 / Z359*100)</f>
        <v>-1.0932619366354388</v>
      </c>
      <c r="AC359" s="165">
        <v>0</v>
      </c>
      <c r="AD359" s="166">
        <f>IF(D359 = D872,1,_xll.BDP(K359,$AD$12)*L359)</f>
        <v>1</v>
      </c>
      <c r="AE359" s="387">
        <f>AA359*AC359*T359/AD359 / AF872</f>
        <v>0</v>
      </c>
      <c r="AF359" s="73"/>
      <c r="AG359" s="69"/>
      <c r="AH359" s="61"/>
    </row>
    <row r="360" spans="1:34" x14ac:dyDescent="0.2">
      <c r="A360" s="187" t="s">
        <v>1652</v>
      </c>
      <c r="B360" s="187"/>
      <c r="C360" s="187"/>
      <c r="D360" s="187"/>
      <c r="E360" s="187" t="s">
        <v>565</v>
      </c>
      <c r="F360" s="188"/>
      <c r="G360" s="188"/>
      <c r="H360" s="189"/>
      <c r="I360" s="190"/>
      <c r="J360" s="191"/>
      <c r="K360" s="187"/>
      <c r="L360" s="187"/>
      <c r="M360" s="357"/>
      <c r="N360" s="192">
        <f t="shared" ref="N360:S360" si="184" xml:space="preserve"> SUM(N357:N359)</f>
        <v>0</v>
      </c>
      <c r="O360" s="367">
        <f t="shared" si="184"/>
        <v>0</v>
      </c>
      <c r="P360" s="193">
        <f t="shared" si="184"/>
        <v>0</v>
      </c>
      <c r="Q360" s="375">
        <f t="shared" si="184"/>
        <v>0</v>
      </c>
      <c r="R360" s="194">
        <f t="shared" si="184"/>
        <v>0</v>
      </c>
      <c r="S360" s="375">
        <f t="shared" si="184"/>
        <v>0</v>
      </c>
      <c r="T360" s="187"/>
      <c r="U360" s="187"/>
      <c r="V360" s="187"/>
      <c r="W360" s="195">
        <f xml:space="preserve"> SUM(W357:W359)</f>
        <v>0</v>
      </c>
      <c r="X360" s="195">
        <f xml:space="preserve"> SUM(X357:X359)</f>
        <v>0</v>
      </c>
      <c r="Y360" s="187"/>
      <c r="Z360" s="196"/>
      <c r="AA360" s="196"/>
      <c r="AB360" s="197"/>
      <c r="AC360" s="198"/>
      <c r="AD360" s="199"/>
      <c r="AE360" s="388">
        <f xml:space="preserve"> SUM(AE357:AE359)</f>
        <v>0</v>
      </c>
      <c r="AF360" s="267"/>
      <c r="AG360" s="69"/>
      <c r="AH360" s="61"/>
    </row>
    <row r="361" spans="1:34" x14ac:dyDescent="0.2">
      <c r="A361" s="153"/>
      <c r="B361" s="153"/>
      <c r="C361" s="153"/>
      <c r="D361" s="153"/>
      <c r="E361" s="153"/>
      <c r="F361" s="154"/>
      <c r="G361" s="154"/>
      <c r="H361" s="155"/>
      <c r="I361" s="156"/>
      <c r="J361" s="157"/>
      <c r="K361" s="153"/>
      <c r="L361" s="153"/>
      <c r="M361" s="356"/>
      <c r="N361" s="158"/>
      <c r="O361" s="366"/>
      <c r="P361" s="160"/>
      <c r="Q361" s="374"/>
      <c r="R361" s="161"/>
      <c r="S361" s="374"/>
      <c r="T361" s="153"/>
      <c r="U361" s="153"/>
      <c r="V361" s="153"/>
      <c r="W361" s="159"/>
      <c r="X361" s="159"/>
      <c r="Y361" s="153"/>
      <c r="Z361" s="163"/>
      <c r="AA361" s="163"/>
      <c r="AB361" s="164"/>
      <c r="AC361" s="165"/>
      <c r="AD361" s="166"/>
      <c r="AE361" s="387"/>
      <c r="AF361" s="168"/>
      <c r="AG361" s="69"/>
      <c r="AH361" s="61"/>
    </row>
    <row r="362" spans="1:34" x14ac:dyDescent="0.2">
      <c r="A362" s="153"/>
      <c r="B362" s="153">
        <v>29456</v>
      </c>
      <c r="C362" s="153" t="s">
        <v>1511</v>
      </c>
      <c r="D362" s="153" t="str">
        <f>_xll.BDP(C362,$D$12)</f>
        <v>RUB</v>
      </c>
      <c r="E362" s="153" t="s">
        <v>1512</v>
      </c>
      <c r="F362" s="154">
        <f>_xll.BDP(C362,$F$12)</f>
        <v>5.19</v>
      </c>
      <c r="G362" s="154">
        <f>_xll.BDP(C362,$G$12)</f>
        <v>5.1405000000000003</v>
      </c>
      <c r="H362" s="155">
        <f>IF(OR(OR(G362="#N/A N/A",G362="#N/A Real Time"),OR(F362="#N/A N/A",F362="#N/A Real Time")),0,  G362 - F362)</f>
        <v>-4.9500000000000099E-2</v>
      </c>
      <c r="I362" s="156">
        <f>IF(OR(F362=0,F362="#N/A N/A"),0,H362 / F362*100)</f>
        <v>-0.95375722543352781</v>
      </c>
      <c r="J362" s="157">
        <v>0</v>
      </c>
      <c r="K362" s="153" t="str">
        <f>CONCATENATE(D872,D362, " Curncy")</f>
        <v>EURRUB Curncy</v>
      </c>
      <c r="L362" s="153">
        <f>IF(D362 = D872,1,_xll.BDP(K362,$L$12))</f>
        <v>1</v>
      </c>
      <c r="M362" s="356">
        <f>IF(D362 = D872,1,_xll.BDP(K362,$M$12)*L362)</f>
        <v>89.837999999999994</v>
      </c>
      <c r="N362" s="158">
        <f>H362*J362*T362/M362</f>
        <v>0</v>
      </c>
      <c r="O362" s="366">
        <f>N362 / Y872</f>
        <v>0</v>
      </c>
      <c r="P362" s="160">
        <f>IF(OR(OR(J362=0,G362 = "#N/A N/A"),G362="#N/A Real Time"),0,G362*J362*T362/M362)</f>
        <v>0</v>
      </c>
      <c r="Q362" s="374">
        <f>P362 / Y872*100</f>
        <v>0</v>
      </c>
      <c r="R362" s="161">
        <f>IF(Q362&lt;0,Q362,0)</f>
        <v>0</v>
      </c>
      <c r="S362" s="374">
        <f>IF(Q362&gt;0,Q362,0)</f>
        <v>0</v>
      </c>
      <c r="T362" s="153">
        <f>IF(EXACT(D362,UPPER(D362)),1,0.01)/V362</f>
        <v>1</v>
      </c>
      <c r="U362" s="153">
        <v>0</v>
      </c>
      <c r="V362" s="153">
        <v>1</v>
      </c>
      <c r="W362" s="159">
        <f>IF(AND(Q362&lt;0,O362&gt;0),O362,0)</f>
        <v>0</v>
      </c>
      <c r="X362" s="159">
        <f>IF(AND(Q362&gt;0,O362&gt;0),O362,0)</f>
        <v>0</v>
      </c>
      <c r="Y362" s="153"/>
      <c r="Z362" s="163">
        <f>_xll.BDH(C362,$Z$12,$D$1,$D$1)</f>
        <v>5.2030000000000003</v>
      </c>
      <c r="AA362" s="163">
        <f>IF(OR(OR(F362="#N/A N/A",F362="#N/A Real Time"),OR(Z362="#N/A N/A",Z362="#N/A Real Time")),0,  F362 - Z362)</f>
        <v>-1.2999999999999901E-2</v>
      </c>
      <c r="AB362" s="164">
        <f>IF(OR(Z362=0,Z362="#N/A N/A"),0,AA362 / Z362*100)</f>
        <v>-0.24985585239284835</v>
      </c>
      <c r="AC362" s="165">
        <v>0</v>
      </c>
      <c r="AD362" s="166">
        <f>IF(D362 = D872,1,_xll.BDP(K362,$AD$12)*L362)</f>
        <v>89.627399999999994</v>
      </c>
      <c r="AE362" s="387">
        <f>AA362*AC362*T362/AD362 / AF872</f>
        <v>0</v>
      </c>
      <c r="AF362" s="168"/>
      <c r="AG362" s="69"/>
      <c r="AH362" s="61"/>
    </row>
    <row r="363" spans="1:34" x14ac:dyDescent="0.2">
      <c r="A363" s="187" t="s">
        <v>1653</v>
      </c>
      <c r="B363" s="187"/>
      <c r="C363" s="187"/>
      <c r="D363" s="187"/>
      <c r="E363" s="187" t="s">
        <v>1510</v>
      </c>
      <c r="F363" s="188"/>
      <c r="G363" s="188"/>
      <c r="H363" s="189"/>
      <c r="I363" s="190"/>
      <c r="J363" s="191"/>
      <c r="K363" s="187"/>
      <c r="L363" s="187"/>
      <c r="M363" s="357"/>
      <c r="N363" s="192">
        <f t="shared" ref="N363:S363" si="185" xml:space="preserve"> SUM(N361:N362)</f>
        <v>0</v>
      </c>
      <c r="O363" s="367">
        <f t="shared" si="185"/>
        <v>0</v>
      </c>
      <c r="P363" s="193">
        <f t="shared" si="185"/>
        <v>0</v>
      </c>
      <c r="Q363" s="375">
        <f t="shared" si="185"/>
        <v>0</v>
      </c>
      <c r="R363" s="194">
        <f t="shared" si="185"/>
        <v>0</v>
      </c>
      <c r="S363" s="375">
        <f t="shared" si="185"/>
        <v>0</v>
      </c>
      <c r="T363" s="187"/>
      <c r="U363" s="187"/>
      <c r="V363" s="187"/>
      <c r="W363" s="195">
        <f xml:space="preserve"> SUM(W361:W362)</f>
        <v>0</v>
      </c>
      <c r="X363" s="195">
        <f xml:space="preserve"> SUM(X361:X362)</f>
        <v>0</v>
      </c>
      <c r="Y363" s="187"/>
      <c r="Z363" s="196"/>
      <c r="AA363" s="196"/>
      <c r="AB363" s="197"/>
      <c r="AC363" s="198"/>
      <c r="AD363" s="199"/>
      <c r="AE363" s="388">
        <f xml:space="preserve"> SUM(AE361:AE362)</f>
        <v>0</v>
      </c>
      <c r="AF363" s="267"/>
      <c r="AG363" s="69"/>
      <c r="AH363" s="61"/>
    </row>
    <row r="364" spans="1:34" x14ac:dyDescent="0.2">
      <c r="A364" s="11"/>
      <c r="B364" s="33"/>
      <c r="C364" s="81"/>
      <c r="D364" s="11"/>
      <c r="E364" s="11"/>
      <c r="F364" s="84"/>
      <c r="G364" s="84"/>
      <c r="H364" s="85"/>
      <c r="I364" s="86"/>
      <c r="J364" s="20"/>
      <c r="K364" s="33"/>
      <c r="L364" s="33"/>
      <c r="M364" s="358"/>
      <c r="N364" s="93"/>
      <c r="O364" s="368"/>
      <c r="P364" s="93"/>
      <c r="Q364" s="378"/>
      <c r="R364" s="94"/>
      <c r="S364" s="384"/>
      <c r="T364" s="26"/>
      <c r="U364" s="11"/>
      <c r="V364" s="11"/>
      <c r="W364" s="95"/>
      <c r="X364" s="95"/>
      <c r="Y364" s="89"/>
      <c r="Z364" s="90"/>
      <c r="AA364" s="90"/>
      <c r="AB364" s="91"/>
      <c r="AC364" s="90"/>
      <c r="AD364" s="92"/>
      <c r="AE364" s="386"/>
      <c r="AF364" s="73"/>
      <c r="AG364" s="69"/>
      <c r="AH364" s="61"/>
    </row>
    <row r="365" spans="1:34" x14ac:dyDescent="0.2">
      <c r="A365" s="11"/>
      <c r="B365" s="153">
        <v>17826</v>
      </c>
      <c r="C365" s="153" t="s">
        <v>716</v>
      </c>
      <c r="D365" s="153" t="str">
        <f>_xll.BDP(C365,$D$12)</f>
        <v>USD</v>
      </c>
      <c r="E365" s="153" t="s">
        <v>761</v>
      </c>
      <c r="F365" s="154">
        <f>_xll.BDP(C365,$F$12)</f>
        <v>54.85</v>
      </c>
      <c r="G365" s="154">
        <f>_xll.BDP(C365,$G$12)</f>
        <v>54.42</v>
      </c>
      <c r="H365" s="155">
        <f>IF(OR(OR(G365="#N/A N/A",G365="#N/A Real Time"),OR(F365="#N/A N/A",F365="#N/A Real Time")),0,  G365 - F365)</f>
        <v>-0.42999999999999972</v>
      </c>
      <c r="I365" s="156">
        <f>IF(OR(F365=0,F365="#N/A N/A"),0,H365 / F365*100)</f>
        <v>-0.7839562443026431</v>
      </c>
      <c r="J365" s="157">
        <v>0</v>
      </c>
      <c r="K365" s="153" t="str">
        <f>CONCATENATE(D872,D365, " Curncy")</f>
        <v>EURUSD Curncy</v>
      </c>
      <c r="L365" s="153">
        <f>IF(D365 = D872,1,_xll.BDP(K365,$L$12))</f>
        <v>1</v>
      </c>
      <c r="M365" s="356">
        <f>IF(D365 = D872,1,_xll.BDP(K365,$M$12)*L365)</f>
        <v>1.1882999999999999</v>
      </c>
      <c r="N365" s="158">
        <f>H365*J365*T365/M365</f>
        <v>0</v>
      </c>
      <c r="O365" s="366">
        <f>N365 / Y872</f>
        <v>0</v>
      </c>
      <c r="P365" s="160">
        <f>IF(OR(OR(J365=0,G365 = "#N/A N/A"),G365="#N/A Real Time"),0,G365*J365*T365/M365)</f>
        <v>0</v>
      </c>
      <c r="Q365" s="374">
        <f>P365 / Y872*100</f>
        <v>0</v>
      </c>
      <c r="R365" s="161">
        <f>IF(Q365&lt;0,Q365,0)</f>
        <v>0</v>
      </c>
      <c r="S365" s="374">
        <f>IF(Q365&gt;0,Q365,0)</f>
        <v>0</v>
      </c>
      <c r="T365" s="153">
        <f>IF(EXACT(D365,UPPER(D365)),1,0.01)/V365</f>
        <v>1</v>
      </c>
      <c r="U365" s="153">
        <v>0</v>
      </c>
      <c r="V365" s="153">
        <v>1</v>
      </c>
      <c r="W365" s="159">
        <f>IF(AND(Q365&lt;0,O365&gt;0),O365,0)</f>
        <v>0</v>
      </c>
      <c r="X365" s="159">
        <f>IF(AND(Q365&gt;0,O365&gt;0),O365,0)</f>
        <v>0</v>
      </c>
      <c r="Y365" s="89"/>
      <c r="Z365" s="163">
        <f>_xll.BDH(C365,$Z$12,$D$1,$D$1)</f>
        <v>54.2</v>
      </c>
      <c r="AA365" s="163">
        <f>IF(OR(OR(F365="#N/A N/A",F365="#N/A Real Time"),OR(Z365="#N/A N/A",Z365="#N/A Real Time")),0,  F365 - Z365)</f>
        <v>0.64999999999999858</v>
      </c>
      <c r="AB365" s="164">
        <f>IF(OR(Z365=0,Z365="#N/A N/A"),0,AA365 / Z365*100)</f>
        <v>1.1992619926199235</v>
      </c>
      <c r="AC365" s="165">
        <v>0</v>
      </c>
      <c r="AD365" s="166">
        <f>IF(D365 = D872,1,_xll.BDP(K365,$AD$12)*L365)</f>
        <v>1.1873</v>
      </c>
      <c r="AE365" s="387">
        <f>AA365*AC365*T365/AD365 / AF872</f>
        <v>0</v>
      </c>
      <c r="AF365" s="73"/>
      <c r="AG365" s="69"/>
      <c r="AH365" s="61"/>
    </row>
    <row r="366" spans="1:34" x14ac:dyDescent="0.2">
      <c r="A366" s="11"/>
      <c r="B366" s="153">
        <v>8569</v>
      </c>
      <c r="C366" s="153" t="s">
        <v>741</v>
      </c>
      <c r="D366" s="153" t="str">
        <f>_xll.BDP(C366,$D$12)</f>
        <v>SGD</v>
      </c>
      <c r="E366" s="153" t="s">
        <v>784</v>
      </c>
      <c r="F366" s="154">
        <f>_xll.BDP(C366,$F$12)</f>
        <v>23.6</v>
      </c>
      <c r="G366" s="154">
        <f>_xll.BDP(C366,$G$12)</f>
        <v>23.24</v>
      </c>
      <c r="H366" s="155">
        <f>IF(OR(OR(G366="#N/A N/A",G366="#N/A Real Time"),OR(F366="#N/A N/A",F366="#N/A Real Time")),0,  G366 - F366)</f>
        <v>-0.36000000000000298</v>
      </c>
      <c r="I366" s="156">
        <f>IF(OR(F366=0,F366="#N/A N/A"),0,H366 / F366*100)</f>
        <v>-1.5254237288135719</v>
      </c>
      <c r="J366" s="157">
        <v>0</v>
      </c>
      <c r="K366" s="153" t="str">
        <f>CONCATENATE(D872,D366, " Curncy")</f>
        <v>EURSGD Curncy</v>
      </c>
      <c r="L366" s="153">
        <f>IF(D366 = D872,1,_xll.BDP(K366,$L$12))</f>
        <v>1</v>
      </c>
      <c r="M366" s="356">
        <f>IF(D366 = D872,1,_xll.BDP(K366,$M$12)*L366)</f>
        <v>1.5960000000000001</v>
      </c>
      <c r="N366" s="158">
        <f>H366*J366*T366/M366</f>
        <v>0</v>
      </c>
      <c r="O366" s="366">
        <f>N366 / Y872</f>
        <v>0</v>
      </c>
      <c r="P366" s="160">
        <f>IF(OR(OR(J366=0,G366 = "#N/A N/A"),G366="#N/A Real Time"),0,G366*J366*T366/M366)</f>
        <v>0</v>
      </c>
      <c r="Q366" s="374">
        <f>P366 / Y872*100</f>
        <v>0</v>
      </c>
      <c r="R366" s="161">
        <f>IF(Q366&lt;0,Q366,0)</f>
        <v>0</v>
      </c>
      <c r="S366" s="374">
        <f>IF(Q366&gt;0,Q366,0)</f>
        <v>0</v>
      </c>
      <c r="T366" s="153">
        <f>IF(EXACT(D366,UPPER(D366)),1,0.01)/V366</f>
        <v>1</v>
      </c>
      <c r="U366" s="153">
        <v>0</v>
      </c>
      <c r="V366" s="153">
        <v>1</v>
      </c>
      <c r="W366" s="159">
        <f>IF(AND(Q366&lt;0,O366&gt;0),O366,0)</f>
        <v>0</v>
      </c>
      <c r="X366" s="159">
        <f>IF(AND(Q366&gt;0,O366&gt;0),O366,0)</f>
        <v>0</v>
      </c>
      <c r="Y366" s="89"/>
      <c r="Z366" s="163">
        <f>_xll.BDH(C366,$Z$12,$D$1,$D$1)</f>
        <v>23.13</v>
      </c>
      <c r="AA366" s="163">
        <f>IF(OR(OR(F366="#N/A N/A",F366="#N/A Real Time"),OR(Z366="#N/A N/A",Z366="#N/A Real Time")),0,  F366 - Z366)</f>
        <v>0.47000000000000242</v>
      </c>
      <c r="AB366" s="164">
        <f>IF(OR(Z366=0,Z366="#N/A N/A"),0,AA366 / Z366*100)</f>
        <v>2.0319930825767507</v>
      </c>
      <c r="AC366" s="165">
        <v>0</v>
      </c>
      <c r="AD366" s="166">
        <f>IF(D366 = D872,1,_xll.BDP(K366,$AD$12)*L366)</f>
        <v>1.5940000000000001</v>
      </c>
      <c r="AE366" s="387">
        <f>AA366*AC366*T366/AD366 / AF872</f>
        <v>0</v>
      </c>
      <c r="AF366" s="73"/>
      <c r="AG366" s="69"/>
      <c r="AH366" s="61"/>
    </row>
    <row r="367" spans="1:34" x14ac:dyDescent="0.2">
      <c r="A367" s="187" t="s">
        <v>1654</v>
      </c>
      <c r="B367" s="187"/>
      <c r="C367" s="187"/>
      <c r="D367" s="187"/>
      <c r="E367" s="187" t="s">
        <v>760</v>
      </c>
      <c r="F367" s="188"/>
      <c r="G367" s="188"/>
      <c r="H367" s="189"/>
      <c r="I367" s="190"/>
      <c r="J367" s="191"/>
      <c r="K367" s="187"/>
      <c r="L367" s="187"/>
      <c r="M367" s="357"/>
      <c r="N367" s="192">
        <f t="shared" ref="N367:S367" si="186" xml:space="preserve"> SUM(N364:N366)</f>
        <v>0</v>
      </c>
      <c r="O367" s="367">
        <f t="shared" si="186"/>
        <v>0</v>
      </c>
      <c r="P367" s="193">
        <f t="shared" si="186"/>
        <v>0</v>
      </c>
      <c r="Q367" s="375">
        <f t="shared" si="186"/>
        <v>0</v>
      </c>
      <c r="R367" s="194">
        <f t="shared" si="186"/>
        <v>0</v>
      </c>
      <c r="S367" s="375">
        <f t="shared" si="186"/>
        <v>0</v>
      </c>
      <c r="T367" s="187"/>
      <c r="U367" s="187"/>
      <c r="V367" s="187"/>
      <c r="W367" s="195">
        <f xml:space="preserve"> SUM(W364:W366)</f>
        <v>0</v>
      </c>
      <c r="X367" s="195">
        <f xml:space="preserve"> SUM(X364:X366)</f>
        <v>0</v>
      </c>
      <c r="Y367" s="187"/>
      <c r="Z367" s="196"/>
      <c r="AA367" s="196"/>
      <c r="AB367" s="197"/>
      <c r="AC367" s="198"/>
      <c r="AD367" s="199"/>
      <c r="AE367" s="388">
        <f xml:space="preserve"> SUM(AE364:AE366)</f>
        <v>0</v>
      </c>
      <c r="AF367" s="267"/>
      <c r="AG367" s="69"/>
      <c r="AH367" s="61"/>
    </row>
    <row r="368" spans="1:34" x14ac:dyDescent="0.2">
      <c r="B368" s="31"/>
      <c r="C368" s="47"/>
      <c r="F368" s="36"/>
      <c r="G368" s="36"/>
      <c r="H368" s="37"/>
      <c r="I368" s="40"/>
      <c r="J368" s="17"/>
      <c r="K368" s="31"/>
      <c r="L368" s="31"/>
      <c r="M368" s="358"/>
      <c r="N368" s="93"/>
      <c r="O368" s="368"/>
      <c r="P368" s="38"/>
      <c r="Q368" s="378"/>
      <c r="R368" s="94"/>
      <c r="S368" s="384"/>
      <c r="T368" s="23"/>
      <c r="W368" s="49"/>
      <c r="X368" s="49"/>
      <c r="Y368" s="70"/>
      <c r="Z368" s="64"/>
      <c r="AA368" s="63"/>
      <c r="AB368" s="56"/>
      <c r="AC368" s="55"/>
      <c r="AD368" s="57"/>
      <c r="AE368" s="386"/>
      <c r="AF368" s="73"/>
      <c r="AG368" s="69"/>
      <c r="AH368" s="61"/>
    </row>
    <row r="369" spans="1:34" x14ac:dyDescent="0.2">
      <c r="B369" s="153">
        <v>924</v>
      </c>
      <c r="C369" s="153" t="s">
        <v>372</v>
      </c>
      <c r="D369" s="153" t="str">
        <f>_xll.BDP(C369,$D$12)</f>
        <v>ZAr</v>
      </c>
      <c r="E369" s="153" t="s">
        <v>373</v>
      </c>
      <c r="F369" s="154">
        <f>_xll.BDP(C369,$F$12)</f>
        <v>31375</v>
      </c>
      <c r="G369" s="154">
        <f>_xll.BDP(C369,$G$12)</f>
        <v>31583</v>
      </c>
      <c r="H369" s="155">
        <f>IF(OR(OR(G369="#N/A N/A",G369="#N/A Real Time"),OR(F369="#N/A N/A",F369="#N/A Real Time")),0,  G369 - F369)</f>
        <v>208</v>
      </c>
      <c r="I369" s="156">
        <f>IF(OR(F369=0,F369="#N/A N/A"),0,H369 / F369*100)</f>
        <v>0.66294820717131475</v>
      </c>
      <c r="J369" s="157">
        <v>74508</v>
      </c>
      <c r="K369" s="153" t="str">
        <f>CONCATENATE(D872,D369, " Curncy")</f>
        <v>EURZAr Curncy</v>
      </c>
      <c r="L369" s="153">
        <f>IF(D369 = D872,1,_xll.BDP(K369,$L$12))</f>
        <v>1</v>
      </c>
      <c r="M369" s="356">
        <f>IF(D369 = D872,1,_xll.BDP(K369,$M$12)*L369)</f>
        <v>18.120699999999999</v>
      </c>
      <c r="N369" s="158">
        <f>H369*J369*T369/M369</f>
        <v>8552.4643087739441</v>
      </c>
      <c r="O369" s="366">
        <f>N369 / Y872</f>
        <v>6.9094336050778851E-5</v>
      </c>
      <c r="P369" s="160">
        <f>IF(OR(OR(J369=0,G369 = "#N/A N/A"),G369="#N/A Real Time"),0,G369*J369*T369/M369)</f>
        <v>1298617.693576959</v>
      </c>
      <c r="Q369" s="374">
        <f>P369 / Y872*100</f>
        <v>1.0491376997556483</v>
      </c>
      <c r="R369" s="161">
        <f>IF(Q369&lt;0,Q369,0)</f>
        <v>0</v>
      </c>
      <c r="S369" s="374">
        <f>IF(Q369&gt;0,Q369,0)</f>
        <v>1.0491376997556483</v>
      </c>
      <c r="T369" s="153">
        <f>IF(EXACT(D369,UPPER(D369)),1,0.01)/V369</f>
        <v>0.01</v>
      </c>
      <c r="U369" s="153">
        <v>0</v>
      </c>
      <c r="V369" s="153">
        <v>1</v>
      </c>
      <c r="W369" s="159">
        <f>IF(AND(Q369&lt;0,O369&gt;0),O369,0)</f>
        <v>0</v>
      </c>
      <c r="X369" s="159">
        <f>IF(AND(Q369&gt;0,O369&gt;0),O369,0)</f>
        <v>6.9094336050778851E-5</v>
      </c>
      <c r="Y369" s="70"/>
      <c r="Z369" s="163">
        <f>_xll.BDH(C369,$Z$12,$D$1,$D$1)</f>
        <v>32700</v>
      </c>
      <c r="AA369" s="163">
        <f>IF(OR(OR(F369="#N/A N/A",F369="#N/A Real Time"),OR(Z369="#N/A N/A",Z369="#N/A Real Time")),0,  F369 - Z369)</f>
        <v>-1325</v>
      </c>
      <c r="AB369" s="164">
        <f>IF(OR(Z369=0,Z369="#N/A N/A"),0,AA369 / Z369*100)</f>
        <v>-4.0519877675840981</v>
      </c>
      <c r="AC369" s="165">
        <v>74508</v>
      </c>
      <c r="AD369" s="166">
        <f>IF(D369 = D872,1,_xll.BDP(K369,$AD$12)*L369)</f>
        <v>18.065300000000001</v>
      </c>
      <c r="AE369" s="387">
        <f>AA369*AC369*T369/AD369 / AF872</f>
        <v>-4.4390467897161912E-4</v>
      </c>
      <c r="AF369" s="73"/>
      <c r="AG369" s="69"/>
      <c r="AH369" s="61"/>
    </row>
    <row r="370" spans="1:34" x14ac:dyDescent="0.2">
      <c r="A370" s="111"/>
      <c r="B370" s="153">
        <v>22641</v>
      </c>
      <c r="C370" s="153" t="s">
        <v>1397</v>
      </c>
      <c r="D370" s="153" t="str">
        <f>_xll.BDP(C370,$D$12)</f>
        <v>ZAr</v>
      </c>
      <c r="E370" s="153" t="s">
        <v>1398</v>
      </c>
      <c r="F370" s="154">
        <f>_xll.BDP(C370,$F$12)</f>
        <v>12960</v>
      </c>
      <c r="G370" s="154">
        <f>_xll.BDP(C370,$G$12)</f>
        <v>13069</v>
      </c>
      <c r="H370" s="155">
        <f>IF(OR(OR(G370="#N/A N/A",G370="#N/A Real Time"),OR(F370="#N/A N/A",F370="#N/A Real Time")),0,  G370 - F370)</f>
        <v>109</v>
      </c>
      <c r="I370" s="156">
        <f>IF(OR(F370=0,F370="#N/A N/A"),0,H370 / F370*100)</f>
        <v>0.84104938271604945</v>
      </c>
      <c r="J370" s="157">
        <v>0</v>
      </c>
      <c r="K370" s="153" t="str">
        <f>CONCATENATE(D872,D370, " Curncy")</f>
        <v>EURZAr Curncy</v>
      </c>
      <c r="L370" s="153">
        <f>IF(D370 = D872,1,_xll.BDP(K370,$L$12))</f>
        <v>1</v>
      </c>
      <c r="M370" s="356">
        <f>IF(D370 = D872,1,_xll.BDP(K370,$M$12)*L370)</f>
        <v>18.120699999999999</v>
      </c>
      <c r="N370" s="158">
        <f>H370*J370*T370/M370</f>
        <v>0</v>
      </c>
      <c r="O370" s="366">
        <f>N370 / Y872</f>
        <v>0</v>
      </c>
      <c r="P370" s="160">
        <f>IF(OR(OR(J370=0,G370 = "#N/A N/A"),G370="#N/A Real Time"),0,G370*J370*T370/M370)</f>
        <v>0</v>
      </c>
      <c r="Q370" s="374">
        <f>P370 / Y872*100</f>
        <v>0</v>
      </c>
      <c r="R370" s="161">
        <f>IF(Q370&lt;0,Q370,0)</f>
        <v>0</v>
      </c>
      <c r="S370" s="374">
        <f>IF(Q370&gt;0,Q370,0)</f>
        <v>0</v>
      </c>
      <c r="T370" s="153">
        <f>IF(EXACT(D370,UPPER(D370)),1,0.01)/V370</f>
        <v>0.01</v>
      </c>
      <c r="U370" s="153">
        <v>0</v>
      </c>
      <c r="V370" s="153">
        <v>1</v>
      </c>
      <c r="W370" s="159">
        <f>IF(AND(Q370&lt;0,O370&gt;0),O370,0)</f>
        <v>0</v>
      </c>
      <c r="X370" s="159">
        <f>IF(AND(Q370&gt;0,O370&gt;0),O370,0)</f>
        <v>0</v>
      </c>
      <c r="Y370" s="111"/>
      <c r="Z370" s="163">
        <f>_xll.BDH(C370,$Z$12,$D$1,$D$1)</f>
        <v>13985</v>
      </c>
      <c r="AA370" s="163">
        <f>IF(OR(OR(F370="#N/A N/A",F370="#N/A Real Time"),OR(Z370="#N/A N/A",Z370="#N/A Real Time")),0,  F370 - Z370)</f>
        <v>-1025</v>
      </c>
      <c r="AB370" s="164">
        <f>IF(OR(Z370=0,Z370="#N/A N/A"),0,AA370 / Z370*100)</f>
        <v>-7.3292813728995352</v>
      </c>
      <c r="AC370" s="165">
        <v>0</v>
      </c>
      <c r="AD370" s="166">
        <f>IF(D370 = D872,1,_xll.BDP(K370,$AD$12)*L370)</f>
        <v>18.065300000000001</v>
      </c>
      <c r="AE370" s="387">
        <f>AA370*AC370*T370/AD370 / AF872</f>
        <v>0</v>
      </c>
      <c r="AF370" s="124"/>
      <c r="AG370" s="69"/>
      <c r="AH370" s="61"/>
    </row>
    <row r="371" spans="1:34" x14ac:dyDescent="0.2">
      <c r="B371" s="153">
        <v>23878</v>
      </c>
      <c r="C371" s="153" t="s">
        <v>119</v>
      </c>
      <c r="D371" s="153" t="str">
        <f>_xll.BDP(C371,$D$12)</f>
        <v>ZAr</v>
      </c>
      <c r="E371" s="153" t="s">
        <v>374</v>
      </c>
      <c r="F371" s="154">
        <f>_xll.BDP(C371,$F$12)</f>
        <v>50650</v>
      </c>
      <c r="G371" s="154">
        <f>_xll.BDP(C371,$G$12)</f>
        <v>51453</v>
      </c>
      <c r="H371" s="155">
        <f>IF(OR(OR(G371="#N/A N/A",G371="#N/A Real Time"),OR(F371="#N/A N/A",F371="#N/A Real Time")),0,  G371 - F371)</f>
        <v>803</v>
      </c>
      <c r="I371" s="156">
        <f>IF(OR(F371=0,F371="#N/A N/A"),0,H371 / F371*100)</f>
        <v>1.5853899308983219</v>
      </c>
      <c r="J371" s="157">
        <v>-35497</v>
      </c>
      <c r="K371" s="153" t="str">
        <f>CONCATENATE(D872,D371, " Curncy")</f>
        <v>EURZAr Curncy</v>
      </c>
      <c r="L371" s="153">
        <f>IF(D371 = D872,1,_xll.BDP(K371,$L$12))</f>
        <v>1</v>
      </c>
      <c r="M371" s="356">
        <f>IF(D371 = D872,1,_xll.BDP(K371,$M$12)*L371)</f>
        <v>18.120699999999999</v>
      </c>
      <c r="N371" s="158">
        <f>H371*J371*T371/M371</f>
        <v>-15730.126871478476</v>
      </c>
      <c r="O371" s="366">
        <f>N371 / Y872</f>
        <v>-1.2708181325753231E-4</v>
      </c>
      <c r="P371" s="160">
        <f>IF(OR(OR(J371=0,G371 = "#N/A N/A"),G371="#N/A Real Time"),0,G371*J371*T371/M371)</f>
        <v>-1007923.0609192802</v>
      </c>
      <c r="Q371" s="374">
        <f>P371 / Y872*100</f>
        <v>-0.81428898350433487</v>
      </c>
      <c r="R371" s="161">
        <f>IF(Q371&lt;0,Q371,0)</f>
        <v>-0.81428898350433487</v>
      </c>
      <c r="S371" s="374">
        <f>IF(Q371&gt;0,Q371,0)</f>
        <v>0</v>
      </c>
      <c r="T371" s="153">
        <f>IF(EXACT(D371,UPPER(D371)),1,0.01)/V371</f>
        <v>0.01</v>
      </c>
      <c r="U371" s="153">
        <v>0</v>
      </c>
      <c r="V371" s="153">
        <v>1</v>
      </c>
      <c r="W371" s="159">
        <f>IF(AND(Q371&lt;0,O371&gt;0),O371,0)</f>
        <v>0</v>
      </c>
      <c r="X371" s="159">
        <f>IF(AND(Q371&gt;0,O371&gt;0),O371,0)</f>
        <v>0</v>
      </c>
      <c r="Y371" s="70"/>
      <c r="Z371" s="163">
        <f>_xll.BDH(C371,$Z$12,$D$1,$D$1)</f>
        <v>51438</v>
      </c>
      <c r="AA371" s="163">
        <f>IF(OR(OR(F371="#N/A N/A",F371="#N/A Real Time"),OR(Z371="#N/A N/A",Z371="#N/A Real Time")),0,  F371 - Z371)</f>
        <v>-788</v>
      </c>
      <c r="AB371" s="164">
        <f>IF(OR(Z371=0,Z371="#N/A N/A"),0,AA371 / Z371*100)</f>
        <v>-1.5319413663050663</v>
      </c>
      <c r="AC371" s="165">
        <v>-35497</v>
      </c>
      <c r="AD371" s="166">
        <f>IF(D371 = D872,1,_xll.BDP(K371,$AD$12)*L371)</f>
        <v>18.065300000000001</v>
      </c>
      <c r="AE371" s="387">
        <f>AA371*AC371*T371/AD371 / AF872</f>
        <v>1.2577340155334448E-4</v>
      </c>
      <c r="AF371" s="73"/>
      <c r="AG371" s="69"/>
      <c r="AH371" s="61"/>
    </row>
    <row r="372" spans="1:34" x14ac:dyDescent="0.2">
      <c r="B372" s="153">
        <v>19942</v>
      </c>
      <c r="C372" s="153" t="s">
        <v>1540</v>
      </c>
      <c r="D372" s="153" t="str">
        <f>_xll.BDP(C372,$D$12)</f>
        <v>ZAr</v>
      </c>
      <c r="E372" s="153" t="s">
        <v>1541</v>
      </c>
      <c r="F372" s="154">
        <f>_xll.BDP(C372,$F$12)</f>
        <v>4869</v>
      </c>
      <c r="G372" s="154">
        <f>_xll.BDP(C372,$G$12)</f>
        <v>4983</v>
      </c>
      <c r="H372" s="155">
        <f>IF(OR(OR(G372="#N/A N/A",G372="#N/A Real Time"),OR(F372="#N/A N/A",F372="#N/A Real Time")),0,  G372 - F372)</f>
        <v>114</v>
      </c>
      <c r="I372" s="156">
        <f>IF(OR(F372=0,F372="#N/A N/A"),0,H372 / F372*100)</f>
        <v>2.3413431916204557</v>
      </c>
      <c r="J372" s="157">
        <v>944098</v>
      </c>
      <c r="K372" s="153" t="str">
        <f>CONCATENATE(D872,D372, " Curncy")</f>
        <v>EURZAr Curncy</v>
      </c>
      <c r="L372" s="153">
        <f>IF(D372 = D872,1,_xll.BDP(K372,$L$12))</f>
        <v>1</v>
      </c>
      <c r="M372" s="356">
        <f>IF(D372 = D872,1,_xll.BDP(K372,$M$12)*L372)</f>
        <v>18.120699999999999</v>
      </c>
      <c r="N372" s="158">
        <f>H372*J372*T372/M372</f>
        <v>59394.599546375139</v>
      </c>
      <c r="O372" s="366">
        <f>N372 / Y872</f>
        <v>4.7984186457797611E-4</v>
      </c>
      <c r="P372" s="160">
        <f>IF(OR(OR(J372=0,G372 = "#N/A N/A"),G372="#N/A Real Time"),0,G372*J372*T372/M372)</f>
        <v>2596169.2064876086</v>
      </c>
      <c r="Q372" s="374">
        <f>P372 / Y872*100</f>
        <v>2.0974140449053116</v>
      </c>
      <c r="R372" s="161">
        <f>IF(Q372&lt;0,Q372,0)</f>
        <v>0</v>
      </c>
      <c r="S372" s="374">
        <f>IF(Q372&gt;0,Q372,0)</f>
        <v>2.0974140449053116</v>
      </c>
      <c r="T372" s="153">
        <f>IF(EXACT(D372,UPPER(D372)),1,0.01)/V372</f>
        <v>0.01</v>
      </c>
      <c r="U372" s="153">
        <v>0</v>
      </c>
      <c r="V372" s="153">
        <v>1</v>
      </c>
      <c r="W372" s="159">
        <f>IF(AND(Q372&lt;0,O372&gt;0),O372,0)</f>
        <v>0</v>
      </c>
      <c r="X372" s="159">
        <f>IF(AND(Q372&gt;0,O372&gt;0),O372,0)</f>
        <v>4.7984186457797611E-4</v>
      </c>
      <c r="Y372" s="70"/>
      <c r="Z372" s="163">
        <f>_xll.BDH(C372,$Z$12,$D$1,$D$1)</f>
        <v>5181</v>
      </c>
      <c r="AA372" s="163">
        <f>IF(OR(OR(F372="#N/A N/A",F372="#N/A Real Time"),OR(Z372="#N/A N/A",Z372="#N/A Real Time")),0,  F372 - Z372)</f>
        <v>-312</v>
      </c>
      <c r="AB372" s="164">
        <f>IF(OR(Z372=0,Z372="#N/A N/A"),0,AA372 / Z372*100)</f>
        <v>-6.0220034742327737</v>
      </c>
      <c r="AC372" s="165">
        <v>944098</v>
      </c>
      <c r="AD372" s="166">
        <f>IF(D372 = D872,1,_xll.BDP(K372,$AD$12)*L372)</f>
        <v>18.065300000000001</v>
      </c>
      <c r="AE372" s="387">
        <f>AA372*AC372*T372/AD372 / AF872</f>
        <v>-1.3244714774720129E-3</v>
      </c>
      <c r="AF372" s="73"/>
      <c r="AG372" s="69"/>
      <c r="AH372" s="61"/>
    </row>
    <row r="373" spans="1:34" x14ac:dyDescent="0.2">
      <c r="A373" s="187" t="s">
        <v>1655</v>
      </c>
      <c r="B373" s="187"/>
      <c r="C373" s="187"/>
      <c r="D373" s="187"/>
      <c r="E373" s="187" t="s">
        <v>118</v>
      </c>
      <c r="F373" s="188"/>
      <c r="G373" s="188"/>
      <c r="H373" s="189"/>
      <c r="I373" s="190"/>
      <c r="J373" s="191"/>
      <c r="K373" s="187"/>
      <c r="L373" s="187"/>
      <c r="M373" s="357"/>
      <c r="N373" s="192">
        <f t="shared" ref="N373:S373" si="187" xml:space="preserve"> SUM(N368:N372)</f>
        <v>52216.936983670603</v>
      </c>
      <c r="O373" s="367">
        <f t="shared" si="187"/>
        <v>4.2185438737122265E-4</v>
      </c>
      <c r="P373" s="193">
        <f t="shared" si="187"/>
        <v>2886863.8391452874</v>
      </c>
      <c r="Q373" s="375">
        <f t="shared" si="187"/>
        <v>2.3322627611566249</v>
      </c>
      <c r="R373" s="194">
        <f t="shared" si="187"/>
        <v>-0.81428898350433487</v>
      </c>
      <c r="S373" s="375">
        <f t="shared" si="187"/>
        <v>3.1465517446609601</v>
      </c>
      <c r="T373" s="187"/>
      <c r="U373" s="187"/>
      <c r="V373" s="187"/>
      <c r="W373" s="195">
        <f xml:space="preserve"> SUM(W368:W372)</f>
        <v>0</v>
      </c>
      <c r="X373" s="195">
        <f xml:space="preserve"> SUM(X368:X372)</f>
        <v>5.4893620062875501E-4</v>
      </c>
      <c r="Y373" s="187"/>
      <c r="Z373" s="196"/>
      <c r="AA373" s="196"/>
      <c r="AB373" s="197"/>
      <c r="AC373" s="198"/>
      <c r="AD373" s="199"/>
      <c r="AE373" s="388">
        <f xml:space="preserve"> SUM(AE368:AE372)</f>
        <v>-1.6426027548902876E-3</v>
      </c>
      <c r="AF373" s="267"/>
      <c r="AG373" s="69"/>
      <c r="AH373" s="61"/>
    </row>
    <row r="374" spans="1:34" x14ac:dyDescent="0.2">
      <c r="A374" s="11"/>
      <c r="B374" s="33"/>
      <c r="C374" s="81"/>
      <c r="D374" s="11"/>
      <c r="E374" s="11"/>
      <c r="F374" s="84"/>
      <c r="G374" s="84"/>
      <c r="H374" s="85"/>
      <c r="I374" s="86"/>
      <c r="J374" s="20"/>
      <c r="K374" s="33"/>
      <c r="L374" s="33"/>
      <c r="M374" s="358"/>
      <c r="N374" s="93"/>
      <c r="O374" s="368"/>
      <c r="P374" s="93"/>
      <c r="Q374" s="378"/>
      <c r="R374" s="94"/>
      <c r="S374" s="384"/>
      <c r="T374" s="26"/>
      <c r="U374" s="11"/>
      <c r="V374" s="11"/>
      <c r="W374" s="95"/>
      <c r="X374" s="95"/>
      <c r="Y374" s="89"/>
      <c r="Z374" s="90"/>
      <c r="AA374" s="90"/>
      <c r="AB374" s="91"/>
      <c r="AC374" s="90"/>
      <c r="AD374" s="92"/>
      <c r="AE374" s="386"/>
      <c r="AF374" s="73"/>
      <c r="AG374" s="69"/>
      <c r="AH374" s="61"/>
    </row>
    <row r="375" spans="1:34" x14ac:dyDescent="0.2">
      <c r="A375" s="11"/>
      <c r="B375" s="153"/>
      <c r="C375" s="153" t="s">
        <v>559</v>
      </c>
      <c r="D375" s="153" t="str">
        <f>_xll.BDP(C375,$D$12)</f>
        <v>EUR</v>
      </c>
      <c r="E375" s="153" t="str">
        <f>_xll.BDP(C375,$E$12)</f>
        <v>IBEX 35 INDX FUTR Dec20</v>
      </c>
      <c r="F375" s="154">
        <f>_xll.BDP(C375,$F$12)</f>
        <v>8095.6</v>
      </c>
      <c r="G375" s="154">
        <f>_xll.BDP(C375,$G$12)</f>
        <v>8065</v>
      </c>
      <c r="H375" s="155">
        <f t="shared" ref="H375:H388" si="188">IF(OR(OR(G375="#N/A N/A",G375="#N/A Real Time"),OR(F375="#N/A N/A",F375="#N/A Real Time")),0,  G375 - F375)</f>
        <v>-30.600000000000364</v>
      </c>
      <c r="I375" s="156">
        <f t="shared" ref="I375:I388" si="189">IF(OR(F375=0,F375="#N/A N/A"),0,H375 / F375*100)</f>
        <v>-0.37798310193191814</v>
      </c>
      <c r="J375" s="157">
        <v>0</v>
      </c>
      <c r="K375" s="153" t="str">
        <f>CONCATENATE(D872,D375, " Curncy")</f>
        <v>EUREUR Curncy</v>
      </c>
      <c r="L375" s="153">
        <f>IF(D375 = D872,1,_xll.BDP(K375,$L$12))</f>
        <v>1</v>
      </c>
      <c r="M375" s="356">
        <f>IF(D375 = D872,1,_xll.BDP(K375,$M$12)*L375)</f>
        <v>1</v>
      </c>
      <c r="N375" s="158">
        <f t="shared" ref="N375:N388" si="190">H375*J375*T375/M375</f>
        <v>0</v>
      </c>
      <c r="O375" s="366">
        <f>N375 / Y872</f>
        <v>0</v>
      </c>
      <c r="P375" s="160">
        <f t="shared" ref="P375:P388" si="191">IF(OR(OR(J375=0,G375 = "#N/A N/A"),G375="#N/A Real Time"),0,G375*J375*T375/M375)</f>
        <v>0</v>
      </c>
      <c r="Q375" s="374">
        <f>P375 / Y872*100</f>
        <v>0</v>
      </c>
      <c r="R375" s="161">
        <f t="shared" ref="R375:R388" si="192">IF(Q375&lt;0,Q375,0)</f>
        <v>0</v>
      </c>
      <c r="S375" s="374">
        <f t="shared" ref="S375:S388" si="193">IF(Q375&gt;0,Q375,0)</f>
        <v>0</v>
      </c>
      <c r="T375" s="153">
        <f t="shared" ref="T375:T388" si="194">IF(EXACT(D375,UPPER(D375)),1,0.01)/V375</f>
        <v>1</v>
      </c>
      <c r="U375" s="153">
        <v>3</v>
      </c>
      <c r="V375" s="153">
        <v>1</v>
      </c>
      <c r="W375" s="159">
        <f t="shared" ref="W375:W388" si="195">IF(AND(Q375&lt;0,O375&gt;0),O375,0)</f>
        <v>0</v>
      </c>
      <c r="X375" s="159">
        <f t="shared" ref="X375:X388" si="196">IF(AND(Q375&gt;0,O375&gt;0),O375,0)</f>
        <v>0</v>
      </c>
      <c r="Y375" s="89"/>
      <c r="Z375" s="163">
        <f>_xll.BDH(C375,$Z$12,$D$1,$D$1)</f>
        <v>7954.9</v>
      </c>
      <c r="AA375" s="163">
        <f t="shared" ref="AA375:AA388" si="197">IF(OR(OR(F375="#N/A N/A",F375="#N/A Real Time"),OR(Z375="#N/A N/A",Z375="#N/A Real Time")),0,  F375 - Z375)</f>
        <v>140.70000000000073</v>
      </c>
      <c r="AB375" s="164">
        <f t="shared" ref="AB375:AB388" si="198">IF(OR(Z375=0,Z375="#N/A N/A"),0,AA375 / Z375*100)</f>
        <v>1.7687211655709152</v>
      </c>
      <c r="AC375" s="165">
        <v>0</v>
      </c>
      <c r="AD375" s="166">
        <f>IF(D375 = D872,1,_xll.BDP(K375,$AD$12)*L375)</f>
        <v>1</v>
      </c>
      <c r="AE375" s="387">
        <f>AA375*AC375*T375/AD375 / AF872</f>
        <v>0</v>
      </c>
      <c r="AF375" s="73"/>
      <c r="AG375" s="69"/>
      <c r="AH375" s="61"/>
    </row>
    <row r="376" spans="1:34" x14ac:dyDescent="0.2">
      <c r="A376" s="11"/>
      <c r="B376" s="153">
        <v>78</v>
      </c>
      <c r="C376" s="153" t="s">
        <v>548</v>
      </c>
      <c r="D376" s="153" t="str">
        <f>_xll.BDP(C376,$D$12)</f>
        <v>EUR</v>
      </c>
      <c r="E376" s="153" t="s">
        <v>1197</v>
      </c>
      <c r="F376" s="154">
        <f>_xll.BDP(C376,$F$12)</f>
        <v>9.2539999999999996</v>
      </c>
      <c r="G376" s="154">
        <f>_xll.BDP(C376,$G$12)</f>
        <v>9.1940000000000008</v>
      </c>
      <c r="H376" s="155">
        <f t="shared" si="188"/>
        <v>-5.9999999999998721E-2</v>
      </c>
      <c r="I376" s="156">
        <f t="shared" si="189"/>
        <v>-0.64836827317915202</v>
      </c>
      <c r="J376" s="157">
        <v>0</v>
      </c>
      <c r="K376" s="153" t="str">
        <f>CONCATENATE(D872,D376, " Curncy")</f>
        <v>EUREUR Curncy</v>
      </c>
      <c r="L376" s="153">
        <f>IF(D376 = D872,1,_xll.BDP(K376,$L$12))</f>
        <v>1</v>
      </c>
      <c r="M376" s="356">
        <f>IF(D376 = D872,1,_xll.BDP(K376,$M$12)*L376)</f>
        <v>1</v>
      </c>
      <c r="N376" s="158">
        <f t="shared" si="190"/>
        <v>0</v>
      </c>
      <c r="O376" s="366">
        <f>N376 / Y872</f>
        <v>0</v>
      </c>
      <c r="P376" s="160">
        <f t="shared" si="191"/>
        <v>0</v>
      </c>
      <c r="Q376" s="374">
        <f>P376 / Y872*100</f>
        <v>0</v>
      </c>
      <c r="R376" s="161">
        <f t="shared" si="192"/>
        <v>0</v>
      </c>
      <c r="S376" s="374">
        <f t="shared" si="193"/>
        <v>0</v>
      </c>
      <c r="T376" s="153">
        <f t="shared" si="194"/>
        <v>1</v>
      </c>
      <c r="U376" s="153">
        <v>0</v>
      </c>
      <c r="V376" s="153">
        <v>1</v>
      </c>
      <c r="W376" s="159">
        <f t="shared" si="195"/>
        <v>0</v>
      </c>
      <c r="X376" s="159">
        <f t="shared" si="196"/>
        <v>0</v>
      </c>
      <c r="Y376" s="89"/>
      <c r="Z376" s="163">
        <f>_xll.BDH(C376,$Z$12,$D$1,$D$1)</f>
        <v>8.92</v>
      </c>
      <c r="AA376" s="163">
        <f t="shared" si="197"/>
        <v>0.33399999999999963</v>
      </c>
      <c r="AB376" s="164">
        <f t="shared" si="198"/>
        <v>3.7443946188340766</v>
      </c>
      <c r="AC376" s="165">
        <v>0</v>
      </c>
      <c r="AD376" s="166">
        <f>IF(D376 = D872,1,_xll.BDP(K376,$AD$12)*L376)</f>
        <v>1</v>
      </c>
      <c r="AE376" s="387">
        <f>AA376*AC376*T376/AD376 / AF872</f>
        <v>0</v>
      </c>
      <c r="AF376" s="73"/>
      <c r="AG376" s="69"/>
      <c r="AH376" s="61"/>
    </row>
    <row r="377" spans="1:34" x14ac:dyDescent="0.2">
      <c r="A377" s="11"/>
      <c r="B377" s="153">
        <v>2799</v>
      </c>
      <c r="C377" s="153" t="s">
        <v>549</v>
      </c>
      <c r="D377" s="153" t="str">
        <f>_xll.BDP(C377,$D$12)</f>
        <v>EUR</v>
      </c>
      <c r="E377" s="153" t="s">
        <v>564</v>
      </c>
      <c r="F377" s="154">
        <f>_xll.BDP(C377,$F$12)</f>
        <v>60.58</v>
      </c>
      <c r="G377" s="154">
        <f>_xll.BDP(C377,$G$12)</f>
        <v>61.32</v>
      </c>
      <c r="H377" s="155">
        <f t="shared" si="188"/>
        <v>0.74000000000000199</v>
      </c>
      <c r="I377" s="156">
        <f t="shared" si="189"/>
        <v>1.2215252558600231</v>
      </c>
      <c r="J377" s="157">
        <v>0</v>
      </c>
      <c r="K377" s="153" t="str">
        <f>CONCATENATE(D872,D377, " Curncy")</f>
        <v>EUREUR Curncy</v>
      </c>
      <c r="L377" s="153">
        <f>IF(D377 = D872,1,_xll.BDP(K377,$L$12))</f>
        <v>1</v>
      </c>
      <c r="M377" s="356">
        <f>IF(D377 = D872,1,_xll.BDP(K377,$M$12)*L377)</f>
        <v>1</v>
      </c>
      <c r="N377" s="158">
        <f t="shared" si="190"/>
        <v>0</v>
      </c>
      <c r="O377" s="366">
        <f>N377 / Y872</f>
        <v>0</v>
      </c>
      <c r="P377" s="160">
        <f t="shared" si="191"/>
        <v>0</v>
      </c>
      <c r="Q377" s="374">
        <f>P377 / Y872*100</f>
        <v>0</v>
      </c>
      <c r="R377" s="161">
        <f t="shared" si="192"/>
        <v>0</v>
      </c>
      <c r="S377" s="374">
        <f t="shared" si="193"/>
        <v>0</v>
      </c>
      <c r="T377" s="153">
        <f t="shared" si="194"/>
        <v>1</v>
      </c>
      <c r="U377" s="153">
        <v>0</v>
      </c>
      <c r="V377" s="153">
        <v>1</v>
      </c>
      <c r="W377" s="159">
        <f t="shared" si="195"/>
        <v>0</v>
      </c>
      <c r="X377" s="159">
        <f t="shared" si="196"/>
        <v>0</v>
      </c>
      <c r="Y377" s="89"/>
      <c r="Z377" s="163">
        <f>_xll.BDH(C377,$Z$12,$D$1,$D$1)</f>
        <v>58.98</v>
      </c>
      <c r="AA377" s="163">
        <f t="shared" si="197"/>
        <v>1.6000000000000014</v>
      </c>
      <c r="AB377" s="164">
        <f t="shared" si="198"/>
        <v>2.7127839945744343</v>
      </c>
      <c r="AC377" s="165">
        <v>0</v>
      </c>
      <c r="AD377" s="166">
        <f>IF(D377 = D872,1,_xll.BDP(K377,$AD$12)*L377)</f>
        <v>1</v>
      </c>
      <c r="AE377" s="387">
        <f>AA377*AC377*T377/AD377 / AF872</f>
        <v>0</v>
      </c>
      <c r="AF377" s="73"/>
      <c r="AG377" s="69"/>
      <c r="AH377" s="61"/>
    </row>
    <row r="378" spans="1:34" x14ac:dyDescent="0.2">
      <c r="A378" s="11"/>
      <c r="B378" s="153">
        <v>2337</v>
      </c>
      <c r="C378" s="153" t="s">
        <v>552</v>
      </c>
      <c r="D378" s="153" t="str">
        <f>_xll.BDP(C378,$D$12)</f>
        <v>EUR</v>
      </c>
      <c r="E378" s="153" t="s">
        <v>568</v>
      </c>
      <c r="F378" s="154">
        <f>_xll.BDP(C378,$F$12)</f>
        <v>3.7759999999999998</v>
      </c>
      <c r="G378" s="154">
        <f>_xll.BDP(C378,$G$12)</f>
        <v>3.6960000000000002</v>
      </c>
      <c r="H378" s="155">
        <f t="shared" si="188"/>
        <v>-7.9999999999999627E-2</v>
      </c>
      <c r="I378" s="156">
        <f t="shared" si="189"/>
        <v>-2.1186440677966005</v>
      </c>
      <c r="J378" s="157">
        <v>0</v>
      </c>
      <c r="K378" s="153" t="str">
        <f>CONCATENATE(D872,D378, " Curncy")</f>
        <v>EUREUR Curncy</v>
      </c>
      <c r="L378" s="153">
        <f>IF(D378 = D872,1,_xll.BDP(K378,$L$12))</f>
        <v>1</v>
      </c>
      <c r="M378" s="356">
        <f>IF(D378 = D872,1,_xll.BDP(K378,$M$12)*L378)</f>
        <v>1</v>
      </c>
      <c r="N378" s="158">
        <f t="shared" si="190"/>
        <v>0</v>
      </c>
      <c r="O378" s="366">
        <f>N378 / Y872</f>
        <v>0</v>
      </c>
      <c r="P378" s="160">
        <f t="shared" si="191"/>
        <v>0</v>
      </c>
      <c r="Q378" s="374">
        <f>P378 / Y872*100</f>
        <v>0</v>
      </c>
      <c r="R378" s="161">
        <f t="shared" si="192"/>
        <v>0</v>
      </c>
      <c r="S378" s="374">
        <f t="shared" si="193"/>
        <v>0</v>
      </c>
      <c r="T378" s="153">
        <f t="shared" si="194"/>
        <v>1</v>
      </c>
      <c r="U378" s="153">
        <v>0</v>
      </c>
      <c r="V378" s="153">
        <v>1</v>
      </c>
      <c r="W378" s="159">
        <f t="shared" si="195"/>
        <v>0</v>
      </c>
      <c r="X378" s="159">
        <f t="shared" si="196"/>
        <v>0</v>
      </c>
      <c r="Y378" s="89"/>
      <c r="Z378" s="163">
        <f>_xll.BDH(C378,$Z$12,$D$1,$D$1)</f>
        <v>3.63</v>
      </c>
      <c r="AA378" s="163">
        <f t="shared" si="197"/>
        <v>0.14599999999999991</v>
      </c>
      <c r="AB378" s="164">
        <f t="shared" si="198"/>
        <v>4.0220385674931105</v>
      </c>
      <c r="AC378" s="165">
        <v>0</v>
      </c>
      <c r="AD378" s="166">
        <f>IF(D378 = D872,1,_xll.BDP(K378,$AD$12)*L378)</f>
        <v>1</v>
      </c>
      <c r="AE378" s="387">
        <f>AA378*AC378*T378/AD378 / AF872</f>
        <v>0</v>
      </c>
      <c r="AF378" s="73"/>
      <c r="AG378" s="69"/>
      <c r="AH378" s="61"/>
    </row>
    <row r="379" spans="1:34" x14ac:dyDescent="0.2">
      <c r="A379" s="11"/>
      <c r="B379" s="153">
        <v>4284</v>
      </c>
      <c r="C379" s="153" t="s">
        <v>553</v>
      </c>
      <c r="D379" s="153" t="str">
        <f>_xll.BDP(C379,$D$12)</f>
        <v>EUR</v>
      </c>
      <c r="E379" s="153" t="s">
        <v>569</v>
      </c>
      <c r="F379" s="154">
        <f>_xll.BDP(C379,$F$12)</f>
        <v>0.43099999999999999</v>
      </c>
      <c r="G379" s="154">
        <f>_xll.BDP(C379,$G$12)</f>
        <v>0.4173</v>
      </c>
      <c r="H379" s="155">
        <f t="shared" si="188"/>
        <v>-1.369999999999999E-2</v>
      </c>
      <c r="I379" s="156">
        <f t="shared" si="189"/>
        <v>-3.1786542923433849</v>
      </c>
      <c r="J379" s="157">
        <v>0</v>
      </c>
      <c r="K379" s="153" t="str">
        <f>CONCATENATE(D872,D379, " Curncy")</f>
        <v>EUREUR Curncy</v>
      </c>
      <c r="L379" s="153">
        <f>IF(D379 = D872,1,_xll.BDP(K379,$L$12))</f>
        <v>1</v>
      </c>
      <c r="M379" s="356">
        <f>IF(D379 = D872,1,_xll.BDP(K379,$M$12)*L379)</f>
        <v>1</v>
      </c>
      <c r="N379" s="158">
        <f t="shared" si="190"/>
        <v>0</v>
      </c>
      <c r="O379" s="366">
        <f>N379 / Y872</f>
        <v>0</v>
      </c>
      <c r="P379" s="160">
        <f t="shared" si="191"/>
        <v>0</v>
      </c>
      <c r="Q379" s="374">
        <f>P379 / Y872*100</f>
        <v>0</v>
      </c>
      <c r="R379" s="161">
        <f t="shared" si="192"/>
        <v>0</v>
      </c>
      <c r="S379" s="374">
        <f t="shared" si="193"/>
        <v>0</v>
      </c>
      <c r="T379" s="153">
        <f t="shared" si="194"/>
        <v>1</v>
      </c>
      <c r="U379" s="153">
        <v>0</v>
      </c>
      <c r="V379" s="153">
        <v>1</v>
      </c>
      <c r="W379" s="159">
        <f t="shared" si="195"/>
        <v>0</v>
      </c>
      <c r="X379" s="159">
        <f t="shared" si="196"/>
        <v>0</v>
      </c>
      <c r="Y379" s="89"/>
      <c r="Z379" s="163">
        <f>_xll.BDH(C379,$Z$12,$D$1,$D$1)</f>
        <v>0.41110000000000002</v>
      </c>
      <c r="AA379" s="163">
        <f t="shared" si="197"/>
        <v>1.9899999999999973E-2</v>
      </c>
      <c r="AB379" s="164">
        <f t="shared" si="198"/>
        <v>4.8406713694964658</v>
      </c>
      <c r="AC379" s="165">
        <v>0</v>
      </c>
      <c r="AD379" s="166">
        <f>IF(D379 = D872,1,_xll.BDP(K379,$AD$12)*L379)</f>
        <v>1</v>
      </c>
      <c r="AE379" s="387">
        <f>AA379*AC379*T379/AD379 / AF872</f>
        <v>0</v>
      </c>
      <c r="AF379" s="73"/>
      <c r="AG379" s="69"/>
      <c r="AH379" s="61"/>
    </row>
    <row r="380" spans="1:34" x14ac:dyDescent="0.2">
      <c r="A380" s="11"/>
      <c r="B380" s="153">
        <v>104</v>
      </c>
      <c r="C380" s="153" t="s">
        <v>551</v>
      </c>
      <c r="D380" s="153" t="str">
        <f>_xll.BDP(C380,$D$12)</f>
        <v>EUR</v>
      </c>
      <c r="E380" s="153" t="s">
        <v>567</v>
      </c>
      <c r="F380" s="154">
        <f>_xll.BDP(C380,$F$12)</f>
        <v>2.4834999999999998</v>
      </c>
      <c r="G380" s="154">
        <f>_xll.BDP(C380,$G$12)</f>
        <v>2.4215</v>
      </c>
      <c r="H380" s="155">
        <f t="shared" si="188"/>
        <v>-6.1999999999999833E-2</v>
      </c>
      <c r="I380" s="156">
        <f t="shared" si="189"/>
        <v>-2.4964767465270721</v>
      </c>
      <c r="J380" s="157">
        <v>0</v>
      </c>
      <c r="K380" s="153" t="str">
        <f>CONCATENATE(D872,D380, " Curncy")</f>
        <v>EUREUR Curncy</v>
      </c>
      <c r="L380" s="153">
        <f>IF(D380 = D872,1,_xll.BDP(K380,$L$12))</f>
        <v>1</v>
      </c>
      <c r="M380" s="356">
        <f>IF(D380 = D872,1,_xll.BDP(K380,$M$12)*L380)</f>
        <v>1</v>
      </c>
      <c r="N380" s="158">
        <f t="shared" si="190"/>
        <v>0</v>
      </c>
      <c r="O380" s="366">
        <f>N380 / Y872</f>
        <v>0</v>
      </c>
      <c r="P380" s="160">
        <f t="shared" si="191"/>
        <v>0</v>
      </c>
      <c r="Q380" s="374">
        <f>P380 / Y872*100</f>
        <v>0</v>
      </c>
      <c r="R380" s="161">
        <f t="shared" si="192"/>
        <v>0</v>
      </c>
      <c r="S380" s="374">
        <f t="shared" si="193"/>
        <v>0</v>
      </c>
      <c r="T380" s="153">
        <f t="shared" si="194"/>
        <v>1</v>
      </c>
      <c r="U380" s="153">
        <v>0</v>
      </c>
      <c r="V380" s="153">
        <v>1</v>
      </c>
      <c r="W380" s="159">
        <f t="shared" si="195"/>
        <v>0</v>
      </c>
      <c r="X380" s="159">
        <f t="shared" si="196"/>
        <v>0</v>
      </c>
      <c r="Y380" s="89"/>
      <c r="Z380" s="163">
        <f>_xll.BDH(C380,$Z$12,$D$1,$D$1)</f>
        <v>2.3544999999999998</v>
      </c>
      <c r="AA380" s="163">
        <f t="shared" si="197"/>
        <v>0.129</v>
      </c>
      <c r="AB380" s="164">
        <f t="shared" si="198"/>
        <v>5.4788702484603959</v>
      </c>
      <c r="AC380" s="165">
        <v>0</v>
      </c>
      <c r="AD380" s="166">
        <f>IF(D380 = D872,1,_xll.BDP(K380,$AD$12)*L380)</f>
        <v>1</v>
      </c>
      <c r="AE380" s="387">
        <f>AA380*AC380*T380/AD380 / AF872</f>
        <v>0</v>
      </c>
      <c r="AF380" s="73"/>
      <c r="AG380" s="69"/>
      <c r="AH380" s="61"/>
    </row>
    <row r="381" spans="1:34" x14ac:dyDescent="0.2">
      <c r="A381" s="11"/>
      <c r="B381" s="153">
        <v>12083</v>
      </c>
      <c r="C381" s="153" t="s">
        <v>554</v>
      </c>
      <c r="D381" s="153" t="str">
        <f>_xll.BDP(C381,$D$12)</f>
        <v>EUR</v>
      </c>
      <c r="E381" s="153" t="s">
        <v>570</v>
      </c>
      <c r="F381" s="154">
        <f>_xll.BDP(C381,$F$12)</f>
        <v>2.2839999999999998</v>
      </c>
      <c r="G381" s="154">
        <f>_xll.BDP(C381,$G$12)</f>
        <v>2.2069999999999999</v>
      </c>
      <c r="H381" s="155">
        <f t="shared" si="188"/>
        <v>-7.6999999999999957E-2</v>
      </c>
      <c r="I381" s="156">
        <f t="shared" si="189"/>
        <v>-3.3712784588441314</v>
      </c>
      <c r="J381" s="157">
        <v>0</v>
      </c>
      <c r="K381" s="153" t="str">
        <f>CONCATENATE(D872,D381, " Curncy")</f>
        <v>EUREUR Curncy</v>
      </c>
      <c r="L381" s="153">
        <f>IF(D381 = D872,1,_xll.BDP(K381,$L$12))</f>
        <v>1</v>
      </c>
      <c r="M381" s="356">
        <f>IF(D381 = D872,1,_xll.BDP(K381,$M$12)*L381)</f>
        <v>1</v>
      </c>
      <c r="N381" s="158">
        <f t="shared" si="190"/>
        <v>0</v>
      </c>
      <c r="O381" s="366">
        <f>N381 / Y872</f>
        <v>0</v>
      </c>
      <c r="P381" s="160">
        <f t="shared" si="191"/>
        <v>0</v>
      </c>
      <c r="Q381" s="374">
        <f>P381 / Y872*100</f>
        <v>0</v>
      </c>
      <c r="R381" s="161">
        <f t="shared" si="192"/>
        <v>0</v>
      </c>
      <c r="S381" s="374">
        <f t="shared" si="193"/>
        <v>0</v>
      </c>
      <c r="T381" s="153">
        <f t="shared" si="194"/>
        <v>1</v>
      </c>
      <c r="U381" s="153">
        <v>0</v>
      </c>
      <c r="V381" s="153">
        <v>1</v>
      </c>
      <c r="W381" s="159">
        <f t="shared" si="195"/>
        <v>0</v>
      </c>
      <c r="X381" s="159">
        <f t="shared" si="196"/>
        <v>0</v>
      </c>
      <c r="Y381" s="89"/>
      <c r="Z381" s="163">
        <f>_xll.BDH(C381,$Z$12,$D$1,$D$1)</f>
        <v>2.214</v>
      </c>
      <c r="AA381" s="163">
        <f t="shared" si="197"/>
        <v>6.999999999999984E-2</v>
      </c>
      <c r="AB381" s="164">
        <f t="shared" si="198"/>
        <v>3.1616982836494958</v>
      </c>
      <c r="AC381" s="165">
        <v>0</v>
      </c>
      <c r="AD381" s="166">
        <f>IF(D381 = D872,1,_xll.BDP(K381,$AD$12)*L381)</f>
        <v>1</v>
      </c>
      <c r="AE381" s="387">
        <f>AA381*AC381*T381/AD381 / AF872</f>
        <v>0</v>
      </c>
      <c r="AF381" s="73"/>
      <c r="AG381" s="69"/>
      <c r="AH381" s="61"/>
    </row>
    <row r="382" spans="1:34" x14ac:dyDescent="0.2">
      <c r="A382" s="11"/>
      <c r="B382" s="153">
        <v>6282</v>
      </c>
      <c r="C382" s="153" t="s">
        <v>556</v>
      </c>
      <c r="D382" s="153" t="str">
        <f>_xll.BDP(C382,$D$12)</f>
        <v>EUR</v>
      </c>
      <c r="E382" s="153" t="s">
        <v>572</v>
      </c>
      <c r="F382" s="154">
        <f>_xll.BDP(C382,$F$12)</f>
        <v>24.3</v>
      </c>
      <c r="G382" s="154">
        <f>_xll.BDP(C382,$G$12)</f>
        <v>24.05</v>
      </c>
      <c r="H382" s="155">
        <f t="shared" si="188"/>
        <v>-0.25</v>
      </c>
      <c r="I382" s="156">
        <f t="shared" si="189"/>
        <v>-1.0288065843621399</v>
      </c>
      <c r="J382" s="157">
        <v>0</v>
      </c>
      <c r="K382" s="153" t="str">
        <f>CONCATENATE(D872,D382, " Curncy")</f>
        <v>EUREUR Curncy</v>
      </c>
      <c r="L382" s="153">
        <f>IF(D382 = D872,1,_xll.BDP(K382,$L$12))</f>
        <v>1</v>
      </c>
      <c r="M382" s="356">
        <f>IF(D382 = D872,1,_xll.BDP(K382,$M$12)*L382)</f>
        <v>1</v>
      </c>
      <c r="N382" s="158">
        <f t="shared" si="190"/>
        <v>0</v>
      </c>
      <c r="O382" s="366">
        <f>N382 / Y872</f>
        <v>0</v>
      </c>
      <c r="P382" s="160">
        <f t="shared" si="191"/>
        <v>0</v>
      </c>
      <c r="Q382" s="374">
        <f>P382 / Y872*100</f>
        <v>0</v>
      </c>
      <c r="R382" s="161">
        <f t="shared" si="192"/>
        <v>0</v>
      </c>
      <c r="S382" s="374">
        <f t="shared" si="193"/>
        <v>0</v>
      </c>
      <c r="T382" s="153">
        <f t="shared" si="194"/>
        <v>1</v>
      </c>
      <c r="U382" s="153">
        <v>0</v>
      </c>
      <c r="V382" s="153">
        <v>1</v>
      </c>
      <c r="W382" s="159">
        <f t="shared" si="195"/>
        <v>0</v>
      </c>
      <c r="X382" s="159">
        <f t="shared" si="196"/>
        <v>0</v>
      </c>
      <c r="Y382" s="89"/>
      <c r="Z382" s="163">
        <f>_xll.BDH(C382,$Z$12,$D$1,$D$1)</f>
        <v>24.71</v>
      </c>
      <c r="AA382" s="163">
        <f t="shared" si="197"/>
        <v>-0.41000000000000014</v>
      </c>
      <c r="AB382" s="164">
        <f t="shared" si="198"/>
        <v>-1.6592472683124244</v>
      </c>
      <c r="AC382" s="165">
        <v>0</v>
      </c>
      <c r="AD382" s="166">
        <f>IF(D382 = D872,1,_xll.BDP(K382,$AD$12)*L382)</f>
        <v>1</v>
      </c>
      <c r="AE382" s="387">
        <f>AA382*AC382*T382/AD382 / AF872</f>
        <v>0</v>
      </c>
      <c r="AF382" s="73"/>
      <c r="AG382" s="69"/>
      <c r="AH382" s="61"/>
    </row>
    <row r="383" spans="1:34" x14ac:dyDescent="0.2">
      <c r="A383" s="11"/>
      <c r="B383" s="153">
        <v>3929</v>
      </c>
      <c r="C383" s="153" t="s">
        <v>558</v>
      </c>
      <c r="D383" s="153" t="str">
        <f>_xll.BDP(C383,$D$12)</f>
        <v>EUR</v>
      </c>
      <c r="E383" s="153" t="s">
        <v>574</v>
      </c>
      <c r="F383" s="154">
        <f>_xll.BDP(C383,$F$12)</f>
        <v>6.91</v>
      </c>
      <c r="G383" s="154">
        <f>_xll.BDP(C383,$G$12)</f>
        <v>6.7850000000000001</v>
      </c>
      <c r="H383" s="155">
        <f t="shared" si="188"/>
        <v>-0.125</v>
      </c>
      <c r="I383" s="156">
        <f t="shared" si="189"/>
        <v>-1.8089725036179449</v>
      </c>
      <c r="J383" s="157">
        <v>0</v>
      </c>
      <c r="K383" s="153" t="str">
        <f>CONCATENATE(D872,D383, " Curncy")</f>
        <v>EUREUR Curncy</v>
      </c>
      <c r="L383" s="153">
        <f>IF(D383 = D872,1,_xll.BDP(K383,$L$12))</f>
        <v>1</v>
      </c>
      <c r="M383" s="356">
        <f>IF(D383 = D872,1,_xll.BDP(K383,$M$12)*L383)</f>
        <v>1</v>
      </c>
      <c r="N383" s="158">
        <f t="shared" si="190"/>
        <v>0</v>
      </c>
      <c r="O383" s="366">
        <f>N383 / Y872</f>
        <v>0</v>
      </c>
      <c r="P383" s="160">
        <f t="shared" si="191"/>
        <v>0</v>
      </c>
      <c r="Q383" s="374">
        <f>P383 / Y872*100</f>
        <v>0</v>
      </c>
      <c r="R383" s="161">
        <f t="shared" si="192"/>
        <v>0</v>
      </c>
      <c r="S383" s="374">
        <f t="shared" si="193"/>
        <v>0</v>
      </c>
      <c r="T383" s="153">
        <f t="shared" si="194"/>
        <v>1</v>
      </c>
      <c r="U383" s="153">
        <v>0</v>
      </c>
      <c r="V383" s="153">
        <v>1</v>
      </c>
      <c r="W383" s="159">
        <f t="shared" si="195"/>
        <v>0</v>
      </c>
      <c r="X383" s="159">
        <f t="shared" si="196"/>
        <v>0</v>
      </c>
      <c r="Y383" s="89"/>
      <c r="Z383" s="163">
        <f>_xll.BDH(C383,$Z$12,$D$1,$D$1)</f>
        <v>6.6899999999999995</v>
      </c>
      <c r="AA383" s="163">
        <f t="shared" si="197"/>
        <v>0.22000000000000064</v>
      </c>
      <c r="AB383" s="164">
        <f t="shared" si="198"/>
        <v>3.2884902840059889</v>
      </c>
      <c r="AC383" s="165">
        <v>0</v>
      </c>
      <c r="AD383" s="166">
        <f>IF(D383 = D872,1,_xll.BDP(K383,$AD$12)*L383)</f>
        <v>1</v>
      </c>
      <c r="AE383" s="387">
        <f>AA383*AC383*T383/AD383 / AF872</f>
        <v>0</v>
      </c>
      <c r="AF383" s="73"/>
      <c r="AG383" s="69"/>
      <c r="AH383" s="61"/>
    </row>
    <row r="384" spans="1:34" x14ac:dyDescent="0.2">
      <c r="A384" s="11"/>
      <c r="B384" s="153">
        <v>2395</v>
      </c>
      <c r="C384" s="153" t="s">
        <v>557</v>
      </c>
      <c r="D384" s="153" t="str">
        <f>_xll.BDP(C384,$D$12)</f>
        <v>EUR</v>
      </c>
      <c r="E384" s="153" t="s">
        <v>573</v>
      </c>
      <c r="F384" s="154">
        <f>_xll.BDP(C384,$F$12)</f>
        <v>27.98</v>
      </c>
      <c r="G384" s="154">
        <f>_xll.BDP(C384,$G$12)</f>
        <v>28.19</v>
      </c>
      <c r="H384" s="155">
        <f t="shared" si="188"/>
        <v>0.21000000000000085</v>
      </c>
      <c r="I384" s="156">
        <f t="shared" si="189"/>
        <v>0.75053609721229753</v>
      </c>
      <c r="J384" s="157">
        <v>0</v>
      </c>
      <c r="K384" s="153" t="str">
        <f>CONCATENATE(D872,D384, " Curncy")</f>
        <v>EUREUR Curncy</v>
      </c>
      <c r="L384" s="153">
        <f>IF(D384 = D872,1,_xll.BDP(K384,$L$12))</f>
        <v>1</v>
      </c>
      <c r="M384" s="356">
        <f>IF(D384 = D872,1,_xll.BDP(K384,$M$12)*L384)</f>
        <v>1</v>
      </c>
      <c r="N384" s="158">
        <f t="shared" si="190"/>
        <v>0</v>
      </c>
      <c r="O384" s="366">
        <f>N384 / Y872</f>
        <v>0</v>
      </c>
      <c r="P384" s="160">
        <f t="shared" si="191"/>
        <v>0</v>
      </c>
      <c r="Q384" s="374">
        <f>P384 / Y872*100</f>
        <v>0</v>
      </c>
      <c r="R384" s="161">
        <f t="shared" si="192"/>
        <v>0</v>
      </c>
      <c r="S384" s="374">
        <f t="shared" si="193"/>
        <v>0</v>
      </c>
      <c r="T384" s="153">
        <f t="shared" si="194"/>
        <v>1</v>
      </c>
      <c r="U384" s="153">
        <v>0</v>
      </c>
      <c r="V384" s="153">
        <v>1</v>
      </c>
      <c r="W384" s="159">
        <f t="shared" si="195"/>
        <v>0</v>
      </c>
      <c r="X384" s="159">
        <f t="shared" si="196"/>
        <v>0</v>
      </c>
      <c r="Y384" s="89"/>
      <c r="Z384" s="163">
        <f>_xll.BDH(C384,$Z$12,$D$1,$D$1)</f>
        <v>27.19</v>
      </c>
      <c r="AA384" s="163">
        <f t="shared" si="197"/>
        <v>0.78999999999999915</v>
      </c>
      <c r="AB384" s="164">
        <f t="shared" si="198"/>
        <v>2.9054799558661242</v>
      </c>
      <c r="AC384" s="165">
        <v>0</v>
      </c>
      <c r="AD384" s="166">
        <f>IF(D384 = D872,1,_xll.BDP(K384,$AD$12)*L384)</f>
        <v>1</v>
      </c>
      <c r="AE384" s="387">
        <f>AA384*AC384*T384/AD384 / AF872</f>
        <v>0</v>
      </c>
      <c r="AF384" s="73"/>
      <c r="AG384" s="69"/>
      <c r="AH384" s="61"/>
    </row>
    <row r="385" spans="1:34" x14ac:dyDescent="0.2">
      <c r="A385" s="11"/>
      <c r="B385" s="153">
        <v>3347</v>
      </c>
      <c r="C385" s="153" t="s">
        <v>560</v>
      </c>
      <c r="D385" s="153" t="str">
        <f>_xll.BDP(C385,$D$12)</f>
        <v>EUR</v>
      </c>
      <c r="E385" s="153" t="s">
        <v>575</v>
      </c>
      <c r="F385" s="154">
        <f>_xll.BDP(C385,$F$12)</f>
        <v>1.637</v>
      </c>
      <c r="G385" s="154">
        <f>_xll.BDP(C385,$G$12)</f>
        <v>1.633</v>
      </c>
      <c r="H385" s="155">
        <f t="shared" si="188"/>
        <v>-4.0000000000000036E-3</v>
      </c>
      <c r="I385" s="156">
        <f t="shared" si="189"/>
        <v>-0.24434941967012852</v>
      </c>
      <c r="J385" s="157">
        <v>0</v>
      </c>
      <c r="K385" s="153" t="str">
        <f>CONCATENATE(D872,D385, " Curncy")</f>
        <v>EUREUR Curncy</v>
      </c>
      <c r="L385" s="153">
        <f>IF(D385 = D872,1,_xll.BDP(K385,$L$12))</f>
        <v>1</v>
      </c>
      <c r="M385" s="356">
        <f>IF(D385 = D872,1,_xll.BDP(K385,$M$12)*L385)</f>
        <v>1</v>
      </c>
      <c r="N385" s="158">
        <f t="shared" si="190"/>
        <v>0</v>
      </c>
      <c r="O385" s="366">
        <f>N385 / Y872</f>
        <v>0</v>
      </c>
      <c r="P385" s="160">
        <f t="shared" si="191"/>
        <v>0</v>
      </c>
      <c r="Q385" s="374">
        <f>P385 / Y872*100</f>
        <v>0</v>
      </c>
      <c r="R385" s="161">
        <f t="shared" si="192"/>
        <v>0</v>
      </c>
      <c r="S385" s="374">
        <f t="shared" si="193"/>
        <v>0</v>
      </c>
      <c r="T385" s="153">
        <f t="shared" si="194"/>
        <v>1</v>
      </c>
      <c r="U385" s="153">
        <v>0</v>
      </c>
      <c r="V385" s="153">
        <v>1</v>
      </c>
      <c r="W385" s="159">
        <f t="shared" si="195"/>
        <v>0</v>
      </c>
      <c r="X385" s="159">
        <f t="shared" si="196"/>
        <v>0</v>
      </c>
      <c r="Y385" s="89"/>
      <c r="Z385" s="163">
        <f>_xll.BDH(C385,$Z$12,$D$1,$D$1)</f>
        <v>1.5880000000000001</v>
      </c>
      <c r="AA385" s="163">
        <f t="shared" si="197"/>
        <v>4.8999999999999932E-2</v>
      </c>
      <c r="AB385" s="164">
        <f t="shared" si="198"/>
        <v>3.0856423173803482</v>
      </c>
      <c r="AC385" s="165">
        <v>0</v>
      </c>
      <c r="AD385" s="166">
        <f>IF(D385 = D872,1,_xll.BDP(K385,$AD$12)*L385)</f>
        <v>1</v>
      </c>
      <c r="AE385" s="387">
        <f>AA385*AC385*T385/AD385 / AF872</f>
        <v>0</v>
      </c>
      <c r="AF385" s="73"/>
      <c r="AG385" s="69"/>
      <c r="AH385" s="61"/>
    </row>
    <row r="386" spans="1:34" x14ac:dyDescent="0.2">
      <c r="A386" s="11"/>
      <c r="B386" s="153">
        <v>1067</v>
      </c>
      <c r="C386" s="153" t="s">
        <v>561</v>
      </c>
      <c r="D386" s="153" t="str">
        <f>_xll.BDP(C386,$D$12)</f>
        <v>EUR</v>
      </c>
      <c r="E386" s="153" t="s">
        <v>576</v>
      </c>
      <c r="F386" s="154">
        <f>_xll.BDP(C386,$F$12)</f>
        <v>8.8520000000000003</v>
      </c>
      <c r="G386" s="154">
        <f>_xll.BDP(C386,$G$12)</f>
        <v>8.5939999999999994</v>
      </c>
      <c r="H386" s="155">
        <f t="shared" si="188"/>
        <v>-0.2580000000000009</v>
      </c>
      <c r="I386" s="156">
        <f t="shared" si="189"/>
        <v>-2.9145955716222423</v>
      </c>
      <c r="J386" s="157">
        <v>0</v>
      </c>
      <c r="K386" s="153" t="str">
        <f>CONCATENATE(D872,D386, " Curncy")</f>
        <v>EUREUR Curncy</v>
      </c>
      <c r="L386" s="153">
        <f>IF(D386 = D872,1,_xll.BDP(K386,$L$12))</f>
        <v>1</v>
      </c>
      <c r="M386" s="356">
        <f>IF(D386 = D872,1,_xll.BDP(K386,$M$12)*L386)</f>
        <v>1</v>
      </c>
      <c r="N386" s="158">
        <f t="shared" si="190"/>
        <v>0</v>
      </c>
      <c r="O386" s="366">
        <f>N386 / Y872</f>
        <v>0</v>
      </c>
      <c r="P386" s="160">
        <f t="shared" si="191"/>
        <v>0</v>
      </c>
      <c r="Q386" s="374">
        <f>P386 / Y872*100</f>
        <v>0</v>
      </c>
      <c r="R386" s="161">
        <f t="shared" si="192"/>
        <v>0</v>
      </c>
      <c r="S386" s="374">
        <f t="shared" si="193"/>
        <v>0</v>
      </c>
      <c r="T386" s="153">
        <f t="shared" si="194"/>
        <v>1</v>
      </c>
      <c r="U386" s="153">
        <v>0</v>
      </c>
      <c r="V386" s="153">
        <v>1</v>
      </c>
      <c r="W386" s="159">
        <f t="shared" si="195"/>
        <v>0</v>
      </c>
      <c r="X386" s="159">
        <f t="shared" si="196"/>
        <v>0</v>
      </c>
      <c r="Y386" s="89"/>
      <c r="Z386" s="163">
        <f>_xll.BDH(C386,$Z$12,$D$1,$D$1)</f>
        <v>8.33</v>
      </c>
      <c r="AA386" s="163">
        <f t="shared" si="197"/>
        <v>0.52200000000000024</v>
      </c>
      <c r="AB386" s="164">
        <f t="shared" si="198"/>
        <v>6.2665066026410585</v>
      </c>
      <c r="AC386" s="165">
        <v>0</v>
      </c>
      <c r="AD386" s="166">
        <f>IF(D386 = D872,1,_xll.BDP(K386,$AD$12)*L386)</f>
        <v>1</v>
      </c>
      <c r="AE386" s="387">
        <f>AA386*AC386*T386/AD386 / AF872</f>
        <v>0</v>
      </c>
      <c r="AF386" s="73"/>
      <c r="AG386" s="69"/>
      <c r="AH386" s="61"/>
    </row>
    <row r="387" spans="1:34" x14ac:dyDescent="0.2">
      <c r="A387" s="111"/>
      <c r="B387" s="153">
        <v>22621</v>
      </c>
      <c r="C387" s="153" t="s">
        <v>1415</v>
      </c>
      <c r="D387" s="153" t="str">
        <f>_xll.BDP(C387,$D$12)</f>
        <v>EUR</v>
      </c>
      <c r="E387" s="153" t="s">
        <v>1416</v>
      </c>
      <c r="F387" s="154">
        <f>_xll.BDP(C387,$F$12)</f>
        <v>4.085</v>
      </c>
      <c r="G387" s="154">
        <f>_xll.BDP(C387,$G$12)</f>
        <v>4.0149999999999997</v>
      </c>
      <c r="H387" s="155">
        <f t="shared" si="188"/>
        <v>-7.0000000000000284E-2</v>
      </c>
      <c r="I387" s="156">
        <f t="shared" si="189"/>
        <v>-1.7135862913096767</v>
      </c>
      <c r="J387" s="157">
        <v>0</v>
      </c>
      <c r="K387" s="153" t="str">
        <f>CONCATENATE(D872,D387, " Curncy")</f>
        <v>EUREUR Curncy</v>
      </c>
      <c r="L387" s="153">
        <f>IF(D387 = D872,1,_xll.BDP(K387,$L$12))</f>
        <v>1</v>
      </c>
      <c r="M387" s="356">
        <f>IF(D387 = D872,1,_xll.BDP(K387,$M$12)*L387)</f>
        <v>1</v>
      </c>
      <c r="N387" s="158">
        <f t="shared" si="190"/>
        <v>0</v>
      </c>
      <c r="O387" s="366">
        <f>N387 / Y872</f>
        <v>0</v>
      </c>
      <c r="P387" s="160">
        <f t="shared" si="191"/>
        <v>0</v>
      </c>
      <c r="Q387" s="374">
        <f>P387 / Y872*100</f>
        <v>0</v>
      </c>
      <c r="R387" s="161">
        <f t="shared" si="192"/>
        <v>0</v>
      </c>
      <c r="S387" s="374">
        <f t="shared" si="193"/>
        <v>0</v>
      </c>
      <c r="T387" s="153">
        <f t="shared" si="194"/>
        <v>1</v>
      </c>
      <c r="U387" s="153">
        <v>0</v>
      </c>
      <c r="V387" s="153">
        <v>1</v>
      </c>
      <c r="W387" s="159">
        <f t="shared" si="195"/>
        <v>0</v>
      </c>
      <c r="X387" s="159">
        <f t="shared" si="196"/>
        <v>0</v>
      </c>
      <c r="Y387" s="111"/>
      <c r="Z387" s="163">
        <f>_xll.BDH(C387,$Z$12,$D$1,$D$1)</f>
        <v>3.92</v>
      </c>
      <c r="AA387" s="163">
        <f t="shared" si="197"/>
        <v>0.16500000000000004</v>
      </c>
      <c r="AB387" s="164">
        <f t="shared" si="198"/>
        <v>4.209183673469389</v>
      </c>
      <c r="AC387" s="165">
        <v>0</v>
      </c>
      <c r="AD387" s="166">
        <f>IF(D387 = D872,1,_xll.BDP(K387,$AD$12)*L387)</f>
        <v>1</v>
      </c>
      <c r="AE387" s="387">
        <f>AA387*AC387*T387/AD387 / AF872</f>
        <v>0</v>
      </c>
      <c r="AF387" s="124"/>
      <c r="AG387" s="69"/>
      <c r="AH387" s="61"/>
    </row>
    <row r="388" spans="1:34" x14ac:dyDescent="0.2">
      <c r="A388" s="11"/>
      <c r="B388" s="153">
        <v>3959</v>
      </c>
      <c r="C388" s="153" t="s">
        <v>562</v>
      </c>
      <c r="D388" s="153" t="str">
        <f>_xll.BDP(C388,$D$12)</f>
        <v>EUR</v>
      </c>
      <c r="E388" s="153" t="s">
        <v>577</v>
      </c>
      <c r="F388" s="154">
        <f>_xll.BDP(C388,$F$12)</f>
        <v>3.5920000000000001</v>
      </c>
      <c r="G388" s="154">
        <f>_xll.BDP(C388,$G$12)</f>
        <v>3.6070000000000002</v>
      </c>
      <c r="H388" s="155">
        <f t="shared" si="188"/>
        <v>1.5000000000000124E-2</v>
      </c>
      <c r="I388" s="156">
        <f t="shared" si="189"/>
        <v>0.41759465478842211</v>
      </c>
      <c r="J388" s="157">
        <v>0</v>
      </c>
      <c r="K388" s="153" t="str">
        <f>CONCATENATE(D872,D388, " Curncy")</f>
        <v>EUREUR Curncy</v>
      </c>
      <c r="L388" s="153">
        <f>IF(D388 = D872,1,_xll.BDP(K388,$L$12))</f>
        <v>1</v>
      </c>
      <c r="M388" s="356">
        <f>IF(D388 = D872,1,_xll.BDP(K388,$M$12)*L388)</f>
        <v>1</v>
      </c>
      <c r="N388" s="158">
        <f t="shared" si="190"/>
        <v>0</v>
      </c>
      <c r="O388" s="366">
        <f>N388 / Y872</f>
        <v>0</v>
      </c>
      <c r="P388" s="160">
        <f t="shared" si="191"/>
        <v>0</v>
      </c>
      <c r="Q388" s="374">
        <f>P388 / Y872*100</f>
        <v>0</v>
      </c>
      <c r="R388" s="161">
        <f t="shared" si="192"/>
        <v>0</v>
      </c>
      <c r="S388" s="374">
        <f t="shared" si="193"/>
        <v>0</v>
      </c>
      <c r="T388" s="153">
        <f t="shared" si="194"/>
        <v>1</v>
      </c>
      <c r="U388" s="153">
        <v>0</v>
      </c>
      <c r="V388" s="153">
        <v>1</v>
      </c>
      <c r="W388" s="159">
        <f t="shared" si="195"/>
        <v>0</v>
      </c>
      <c r="X388" s="159">
        <f t="shared" si="196"/>
        <v>0</v>
      </c>
      <c r="Y388" s="89"/>
      <c r="Z388" s="163">
        <f>_xll.BDH(C388,$Z$12,$D$1,$D$1)</f>
        <v>3.2959999999999998</v>
      </c>
      <c r="AA388" s="163">
        <f t="shared" si="197"/>
        <v>0.29600000000000026</v>
      </c>
      <c r="AB388" s="164">
        <f t="shared" si="198"/>
        <v>8.9805825242718527</v>
      </c>
      <c r="AC388" s="165">
        <v>0</v>
      </c>
      <c r="AD388" s="166">
        <f>IF(D388 = D872,1,_xll.BDP(K388,$AD$12)*L388)</f>
        <v>1</v>
      </c>
      <c r="AE388" s="387">
        <f>AA388*AC388*T388/AD388 / AF872</f>
        <v>0</v>
      </c>
      <c r="AF388" s="73"/>
      <c r="AG388" s="69"/>
      <c r="AH388" s="61"/>
    </row>
    <row r="389" spans="1:34" x14ac:dyDescent="0.2">
      <c r="A389" s="187" t="s">
        <v>1656</v>
      </c>
      <c r="B389" s="187"/>
      <c r="C389" s="187"/>
      <c r="D389" s="187"/>
      <c r="E389" s="187" t="s">
        <v>563</v>
      </c>
      <c r="F389" s="188"/>
      <c r="G389" s="188"/>
      <c r="H389" s="189"/>
      <c r="I389" s="190"/>
      <c r="J389" s="191"/>
      <c r="K389" s="187"/>
      <c r="L389" s="187"/>
      <c r="M389" s="357"/>
      <c r="N389" s="192">
        <f t="shared" ref="N389:S389" si="199" xml:space="preserve"> SUM(N374:N388)</f>
        <v>0</v>
      </c>
      <c r="O389" s="367">
        <f t="shared" si="199"/>
        <v>0</v>
      </c>
      <c r="P389" s="193">
        <f t="shared" si="199"/>
        <v>0</v>
      </c>
      <c r="Q389" s="375">
        <f t="shared" si="199"/>
        <v>0</v>
      </c>
      <c r="R389" s="194">
        <f t="shared" si="199"/>
        <v>0</v>
      </c>
      <c r="S389" s="375">
        <f t="shared" si="199"/>
        <v>0</v>
      </c>
      <c r="T389" s="187"/>
      <c r="U389" s="187"/>
      <c r="V389" s="187"/>
      <c r="W389" s="195">
        <f xml:space="preserve"> SUM(W374:W388)</f>
        <v>0</v>
      </c>
      <c r="X389" s="195">
        <f xml:space="preserve"> SUM(X374:X388)</f>
        <v>0</v>
      </c>
      <c r="Y389" s="187"/>
      <c r="Z389" s="196"/>
      <c r="AA389" s="196"/>
      <c r="AB389" s="197"/>
      <c r="AC389" s="198"/>
      <c r="AD389" s="199"/>
      <c r="AE389" s="388">
        <f xml:space="preserve"> SUM(AE374:AE388)</f>
        <v>0</v>
      </c>
      <c r="AF389" s="267"/>
      <c r="AG389" s="69"/>
      <c r="AH389" s="61"/>
    </row>
    <row r="390" spans="1:34" x14ac:dyDescent="0.2">
      <c r="B390" s="31"/>
      <c r="C390" s="47"/>
      <c r="F390" s="36"/>
      <c r="G390" s="36"/>
      <c r="H390" s="37"/>
      <c r="I390" s="40"/>
      <c r="J390" s="17"/>
      <c r="K390" s="31"/>
      <c r="L390" s="31"/>
      <c r="M390" s="358"/>
      <c r="N390" s="93"/>
      <c r="O390" s="368"/>
      <c r="P390" s="38"/>
      <c r="Q390" s="378"/>
      <c r="R390" s="94"/>
      <c r="S390" s="384"/>
      <c r="T390" s="23"/>
      <c r="W390" s="49"/>
      <c r="X390" s="49"/>
      <c r="Y390" s="70"/>
      <c r="Z390" s="64"/>
      <c r="AA390" s="63"/>
      <c r="AB390" s="56"/>
      <c r="AC390" s="55"/>
      <c r="AD390" s="57"/>
      <c r="AE390" s="386"/>
      <c r="AF390" s="73"/>
      <c r="AG390" s="69"/>
      <c r="AH390" s="61"/>
    </row>
    <row r="391" spans="1:34" x14ac:dyDescent="0.2">
      <c r="B391" s="153">
        <v>1496</v>
      </c>
      <c r="C391" s="153" t="s">
        <v>787</v>
      </c>
      <c r="D391" s="153" t="str">
        <f>_xll.BDP(C391,$D$12)</f>
        <v>SEK</v>
      </c>
      <c r="E391" s="153" t="s">
        <v>815</v>
      </c>
      <c r="F391" s="154">
        <f>_xll.BDP(C391,$F$12)</f>
        <v>212.8</v>
      </c>
      <c r="G391" s="154">
        <f>_xll.BDP(C391,$G$12)</f>
        <v>211.8</v>
      </c>
      <c r="H391" s="155">
        <f t="shared" ref="H391:H409" si="200">IF(OR(OR(G391="#N/A N/A",G391="#N/A Real Time"),OR(F391="#N/A N/A",F391="#N/A Real Time")),0,  G391 - F391)</f>
        <v>-1</v>
      </c>
      <c r="I391" s="156">
        <f t="shared" ref="I391:I409" si="201">IF(OR(F391=0,F391="#N/A N/A"),0,H391 / F391*100)</f>
        <v>-0.46992481203007519</v>
      </c>
      <c r="J391" s="157">
        <v>0</v>
      </c>
      <c r="K391" s="153" t="str">
        <f>CONCATENATE(D872,D391, " Curncy")</f>
        <v>EURSEK Curncy</v>
      </c>
      <c r="L391" s="153">
        <f>IF(D391 = D872,1,_xll.BDP(K391,$L$12))</f>
        <v>1</v>
      </c>
      <c r="M391" s="356">
        <f>IF(D391 = D872,1,_xll.BDP(K391,$M$12)*L391)</f>
        <v>10.1442</v>
      </c>
      <c r="N391" s="158">
        <f t="shared" ref="N391:N409" si="202">H391*J391*T391/M391</f>
        <v>0</v>
      </c>
      <c r="O391" s="366">
        <f>N391 / Y872</f>
        <v>0</v>
      </c>
      <c r="P391" s="160">
        <f t="shared" ref="P391:P409" si="203">IF(OR(OR(J391=0,G391 = "#N/A N/A"),G391="#N/A Real Time"),0,G391*J391*T391/M391)</f>
        <v>0</v>
      </c>
      <c r="Q391" s="374">
        <f>P391 / Y872*100</f>
        <v>0</v>
      </c>
      <c r="R391" s="161">
        <f t="shared" ref="R391:R409" si="204">IF(Q391&lt;0,Q391,0)</f>
        <v>0</v>
      </c>
      <c r="S391" s="374">
        <f t="shared" ref="S391:S409" si="205">IF(Q391&gt;0,Q391,0)</f>
        <v>0</v>
      </c>
      <c r="T391" s="153">
        <f t="shared" ref="T391:T409" si="206">IF(EXACT(D391,UPPER(D391)),1,0.01)/V391</f>
        <v>1</v>
      </c>
      <c r="U391" s="153">
        <v>0</v>
      </c>
      <c r="V391" s="153">
        <v>1</v>
      </c>
      <c r="W391" s="159">
        <f t="shared" ref="W391:W409" si="207">IF(AND(Q391&lt;0,O391&gt;0),O391,0)</f>
        <v>0</v>
      </c>
      <c r="X391" s="159">
        <f t="shared" ref="X391:X409" si="208">IF(AND(Q391&gt;0,O391&gt;0),O391,0)</f>
        <v>0</v>
      </c>
      <c r="Y391" s="70"/>
      <c r="Z391" s="163">
        <f>_xll.BDH(C391,$Z$12,$D$1,$D$1)</f>
        <v>214.1</v>
      </c>
      <c r="AA391" s="163">
        <f t="shared" ref="AA391:AA409" si="209">IF(OR(OR(F391="#N/A N/A",F391="#N/A Real Time"),OR(Z391="#N/A N/A",Z391="#N/A Real Time")),0,  F391 - Z391)</f>
        <v>-1.2999999999999829</v>
      </c>
      <c r="AB391" s="164">
        <f t="shared" ref="AB391:AB409" si="210">IF(OR(Z391=0,Z391="#N/A N/A"),0,AA391 / Z391*100)</f>
        <v>-0.60719290051377062</v>
      </c>
      <c r="AC391" s="165">
        <v>0</v>
      </c>
      <c r="AD391" s="166">
        <f>IF(D391 = D872,1,_xll.BDP(K391,$AD$12)*L391)</f>
        <v>10.1747</v>
      </c>
      <c r="AE391" s="387">
        <f>AA391*AC391*T391/AD391 / AF872</f>
        <v>0</v>
      </c>
      <c r="AF391" s="73"/>
      <c r="AG391" s="69"/>
      <c r="AH391" s="61"/>
    </row>
    <row r="392" spans="1:34" x14ac:dyDescent="0.2">
      <c r="B392" s="153">
        <v>8397</v>
      </c>
      <c r="C392" s="153" t="s">
        <v>788</v>
      </c>
      <c r="D392" s="153" t="str">
        <f>_xll.BDP(C392,$D$12)</f>
        <v>SEK</v>
      </c>
      <c r="E392" s="153" t="s">
        <v>816</v>
      </c>
      <c r="F392" s="154">
        <f>_xll.BDP(C392,$F$12)</f>
        <v>803.8</v>
      </c>
      <c r="G392" s="154">
        <f>_xll.BDP(C392,$G$12)</f>
        <v>788.8</v>
      </c>
      <c r="H392" s="155">
        <f t="shared" si="200"/>
        <v>-15</v>
      </c>
      <c r="I392" s="156">
        <f t="shared" si="201"/>
        <v>-1.8661358546902214</v>
      </c>
      <c r="J392" s="157">
        <v>0</v>
      </c>
      <c r="K392" s="153" t="str">
        <f>CONCATENATE(D872,D392, " Curncy")</f>
        <v>EURSEK Curncy</v>
      </c>
      <c r="L392" s="153">
        <f>IF(D392 = D872,1,_xll.BDP(K392,$L$12))</f>
        <v>1</v>
      </c>
      <c r="M392" s="356">
        <f>IF(D392 = D872,1,_xll.BDP(K392,$M$12)*L392)</f>
        <v>10.1442</v>
      </c>
      <c r="N392" s="158">
        <f t="shared" si="202"/>
        <v>0</v>
      </c>
      <c r="O392" s="366">
        <f>N392 / Y872</f>
        <v>0</v>
      </c>
      <c r="P392" s="160">
        <f t="shared" si="203"/>
        <v>0</v>
      </c>
      <c r="Q392" s="374">
        <f>P392 / Y872*100</f>
        <v>0</v>
      </c>
      <c r="R392" s="161">
        <f t="shared" si="204"/>
        <v>0</v>
      </c>
      <c r="S392" s="374">
        <f t="shared" si="205"/>
        <v>0</v>
      </c>
      <c r="T392" s="153">
        <f t="shared" si="206"/>
        <v>1</v>
      </c>
      <c r="U392" s="153">
        <v>0</v>
      </c>
      <c r="V392" s="153">
        <v>1</v>
      </c>
      <c r="W392" s="159">
        <f t="shared" si="207"/>
        <v>0</v>
      </c>
      <c r="X392" s="159">
        <f t="shared" si="208"/>
        <v>0</v>
      </c>
      <c r="Y392" s="70"/>
      <c r="Z392" s="163">
        <f>_xll.BDH(C392,$Z$12,$D$1,$D$1)</f>
        <v>773</v>
      </c>
      <c r="AA392" s="163">
        <f t="shared" si="209"/>
        <v>30.799999999999955</v>
      </c>
      <c r="AB392" s="164">
        <f t="shared" si="210"/>
        <v>3.9844760672703692</v>
      </c>
      <c r="AC392" s="165">
        <v>0</v>
      </c>
      <c r="AD392" s="166">
        <f>IF(D392 = D872,1,_xll.BDP(K392,$AD$12)*L392)</f>
        <v>10.1747</v>
      </c>
      <c r="AE392" s="387">
        <f>AA392*AC392*T392/AD392 / AF872</f>
        <v>0</v>
      </c>
      <c r="AF392" s="73"/>
      <c r="AG392" s="69"/>
      <c r="AH392" s="61"/>
    </row>
    <row r="393" spans="1:34" x14ac:dyDescent="0.2">
      <c r="B393" s="153">
        <v>21323</v>
      </c>
      <c r="C393" s="153" t="s">
        <v>117</v>
      </c>
      <c r="D393" s="153" t="str">
        <f>_xll.BDP(C393,$D$12)</f>
        <v>SEK</v>
      </c>
      <c r="E393" s="153" t="s">
        <v>298</v>
      </c>
      <c r="F393" s="154">
        <f>_xll.BDP(C393,$F$12)</f>
        <v>23.44</v>
      </c>
      <c r="G393" s="154">
        <f>_xll.BDP(C393,$G$12)</f>
        <v>23.64</v>
      </c>
      <c r="H393" s="155">
        <f t="shared" si="200"/>
        <v>0.19999999999999929</v>
      </c>
      <c r="I393" s="156">
        <f t="shared" si="201"/>
        <v>0.85324232081910956</v>
      </c>
      <c r="J393" s="157">
        <v>0</v>
      </c>
      <c r="K393" s="153" t="str">
        <f>CONCATENATE(D872,D393, " Curncy")</f>
        <v>EURSEK Curncy</v>
      </c>
      <c r="L393" s="153">
        <f>IF(D393 = D872,1,_xll.BDP(K393,$L$12))</f>
        <v>1</v>
      </c>
      <c r="M393" s="356">
        <f>IF(D393 = D872,1,_xll.BDP(K393,$M$12)*L393)</f>
        <v>10.1442</v>
      </c>
      <c r="N393" s="158">
        <f t="shared" si="202"/>
        <v>0</v>
      </c>
      <c r="O393" s="366">
        <f>N393 / Y872</f>
        <v>0</v>
      </c>
      <c r="P393" s="160">
        <f t="shared" si="203"/>
        <v>0</v>
      </c>
      <c r="Q393" s="374">
        <f>P393 / Y872*100</f>
        <v>0</v>
      </c>
      <c r="R393" s="161">
        <f t="shared" si="204"/>
        <v>0</v>
      </c>
      <c r="S393" s="374">
        <f t="shared" si="205"/>
        <v>0</v>
      </c>
      <c r="T393" s="153">
        <f t="shared" si="206"/>
        <v>1</v>
      </c>
      <c r="U393" s="153">
        <v>0</v>
      </c>
      <c r="V393" s="153">
        <v>1</v>
      </c>
      <c r="W393" s="159">
        <f t="shared" si="207"/>
        <v>0</v>
      </c>
      <c r="X393" s="159">
        <f t="shared" si="208"/>
        <v>0</v>
      </c>
      <c r="Y393" s="70"/>
      <c r="Z393" s="163">
        <f>_xll.BDH(C393,$Z$12,$D$1,$D$1)</f>
        <v>22.68</v>
      </c>
      <c r="AA393" s="163">
        <f t="shared" si="209"/>
        <v>0.76000000000000156</v>
      </c>
      <c r="AB393" s="164">
        <f t="shared" si="210"/>
        <v>3.350970017636691</v>
      </c>
      <c r="AC393" s="165">
        <v>0</v>
      </c>
      <c r="AD393" s="166">
        <f>IF(D393 = D872,1,_xll.BDP(K393,$AD$12)*L393)</f>
        <v>10.1747</v>
      </c>
      <c r="AE393" s="387">
        <f>AA393*AC393*T393/AD393 / AF872</f>
        <v>0</v>
      </c>
      <c r="AF393" s="73"/>
      <c r="AG393" s="69"/>
      <c r="AH393" s="61"/>
    </row>
    <row r="394" spans="1:34" x14ac:dyDescent="0.2">
      <c r="B394" s="153">
        <v>2289</v>
      </c>
      <c r="C394" s="153" t="s">
        <v>789</v>
      </c>
      <c r="D394" s="153" t="str">
        <f>_xll.BDP(C394,$D$12)</f>
        <v>SEK</v>
      </c>
      <c r="E394" s="153" t="s">
        <v>817</v>
      </c>
      <c r="F394" s="154">
        <f>_xll.BDP(C394,$F$12)</f>
        <v>204.4</v>
      </c>
      <c r="G394" s="154">
        <f>_xll.BDP(C394,$G$12)</f>
        <v>203.1</v>
      </c>
      <c r="H394" s="155">
        <f t="shared" si="200"/>
        <v>-1.3000000000000114</v>
      </c>
      <c r="I394" s="156">
        <f t="shared" si="201"/>
        <v>-0.63600782778865517</v>
      </c>
      <c r="J394" s="157">
        <v>0</v>
      </c>
      <c r="K394" s="153" t="str">
        <f>CONCATENATE(D872,D394, " Curncy")</f>
        <v>EURSEK Curncy</v>
      </c>
      <c r="L394" s="153">
        <f>IF(D394 = D872,1,_xll.BDP(K394,$L$12))</f>
        <v>1</v>
      </c>
      <c r="M394" s="356">
        <f>IF(D394 = D872,1,_xll.BDP(K394,$M$12)*L394)</f>
        <v>10.1442</v>
      </c>
      <c r="N394" s="158">
        <f t="shared" si="202"/>
        <v>0</v>
      </c>
      <c r="O394" s="366">
        <f>N394 / Y872</f>
        <v>0</v>
      </c>
      <c r="P394" s="160">
        <f t="shared" si="203"/>
        <v>0</v>
      </c>
      <c r="Q394" s="374">
        <f>P394 / Y872*100</f>
        <v>0</v>
      </c>
      <c r="R394" s="161">
        <f t="shared" si="204"/>
        <v>0</v>
      </c>
      <c r="S394" s="374">
        <f t="shared" si="205"/>
        <v>0</v>
      </c>
      <c r="T394" s="153">
        <f t="shared" si="206"/>
        <v>1</v>
      </c>
      <c r="U394" s="153">
        <v>0</v>
      </c>
      <c r="V394" s="153">
        <v>1</v>
      </c>
      <c r="W394" s="159">
        <f t="shared" si="207"/>
        <v>0</v>
      </c>
      <c r="X394" s="159">
        <f t="shared" si="208"/>
        <v>0</v>
      </c>
      <c r="Y394" s="70"/>
      <c r="Z394" s="163">
        <f>_xll.BDH(C394,$Z$12,$D$1,$D$1)</f>
        <v>206.3</v>
      </c>
      <c r="AA394" s="163">
        <f t="shared" si="209"/>
        <v>-1.9000000000000057</v>
      </c>
      <c r="AB394" s="164">
        <f t="shared" si="210"/>
        <v>-0.92098885118759355</v>
      </c>
      <c r="AC394" s="165">
        <v>0</v>
      </c>
      <c r="AD394" s="166">
        <f>IF(D394 = D872,1,_xll.BDP(K394,$AD$12)*L394)</f>
        <v>10.1747</v>
      </c>
      <c r="AE394" s="387">
        <f>AA394*AC394*T394/AD394 / AF872</f>
        <v>0</v>
      </c>
      <c r="AF394" s="73"/>
      <c r="AG394" s="69"/>
      <c r="AH394" s="61"/>
    </row>
    <row r="395" spans="1:34" x14ac:dyDescent="0.2">
      <c r="B395" s="153">
        <v>17998</v>
      </c>
      <c r="C395" s="153" t="s">
        <v>790</v>
      </c>
      <c r="D395" s="153" t="str">
        <f>_xll.BDP(C395,$D$12)</f>
        <v>SEK</v>
      </c>
      <c r="E395" s="153" t="s">
        <v>818</v>
      </c>
      <c r="F395" s="154">
        <f>_xll.BDP(C395,$F$12)</f>
        <v>105.35</v>
      </c>
      <c r="G395" s="154">
        <f>_xll.BDP(C395,$G$12)</f>
        <v>106.2</v>
      </c>
      <c r="H395" s="155">
        <f t="shared" si="200"/>
        <v>0.85000000000000853</v>
      </c>
      <c r="I395" s="156">
        <f t="shared" si="201"/>
        <v>0.80683436165164546</v>
      </c>
      <c r="J395" s="157">
        <v>-82000</v>
      </c>
      <c r="K395" s="153" t="str">
        <f>CONCATENATE(D872,D395, " Curncy")</f>
        <v>EURSEK Curncy</v>
      </c>
      <c r="L395" s="153">
        <f>IF(D395 = D872,1,_xll.BDP(K395,$L$12))</f>
        <v>1</v>
      </c>
      <c r="M395" s="356">
        <f>IF(D395 = D872,1,_xll.BDP(K395,$M$12)*L395)</f>
        <v>10.1442</v>
      </c>
      <c r="N395" s="158">
        <f t="shared" si="202"/>
        <v>-6870.9213146429192</v>
      </c>
      <c r="O395" s="366">
        <f>N395 / Y872</f>
        <v>-5.5509351357989429E-5</v>
      </c>
      <c r="P395" s="160">
        <f t="shared" si="203"/>
        <v>-858460.99248831847</v>
      </c>
      <c r="Q395" s="374">
        <f>P395 / Y872*100</f>
        <v>-0.69354036637863747</v>
      </c>
      <c r="R395" s="161">
        <f t="shared" si="204"/>
        <v>-0.69354036637863747</v>
      </c>
      <c r="S395" s="374">
        <f t="shared" si="205"/>
        <v>0</v>
      </c>
      <c r="T395" s="153">
        <f t="shared" si="206"/>
        <v>1</v>
      </c>
      <c r="U395" s="153">
        <v>0</v>
      </c>
      <c r="V395" s="153">
        <v>1</v>
      </c>
      <c r="W395" s="159">
        <f t="shared" si="207"/>
        <v>0</v>
      </c>
      <c r="X395" s="159">
        <f t="shared" si="208"/>
        <v>0</v>
      </c>
      <c r="Y395" s="70"/>
      <c r="Z395" s="163">
        <f>_xll.BDH(C395,$Z$12,$D$1,$D$1)</f>
        <v>105.6</v>
      </c>
      <c r="AA395" s="163">
        <f t="shared" si="209"/>
        <v>-0.25</v>
      </c>
      <c r="AB395" s="164">
        <f t="shared" si="210"/>
        <v>-0.23674242424242425</v>
      </c>
      <c r="AC395" s="165">
        <v>-82000</v>
      </c>
      <c r="AD395" s="166">
        <f>IF(D395 = D872,1,_xll.BDP(K395,$AD$12)*L395)</f>
        <v>10.1747</v>
      </c>
      <c r="AE395" s="387">
        <f>AA395*AC395*T395/AD395 / AF872</f>
        <v>1.6366219242274077E-5</v>
      </c>
      <c r="AF395" s="73"/>
      <c r="AG395" s="69"/>
      <c r="AH395" s="61"/>
    </row>
    <row r="396" spans="1:34" x14ac:dyDescent="0.2">
      <c r="B396" s="153">
        <v>6927</v>
      </c>
      <c r="C396" s="153" t="s">
        <v>791</v>
      </c>
      <c r="D396" s="153" t="str">
        <f>_xll.BDP(C396,$D$12)</f>
        <v>SEK</v>
      </c>
      <c r="E396" s="153" t="s">
        <v>819</v>
      </c>
      <c r="F396" s="154">
        <f>_xll.BDP(C396,$F$12)</f>
        <v>0.995</v>
      </c>
      <c r="G396" s="154">
        <f>_xll.BDP(C396,$G$12)</f>
        <v>0.98399999999999999</v>
      </c>
      <c r="H396" s="155">
        <f t="shared" si="200"/>
        <v>-1.100000000000001E-2</v>
      </c>
      <c r="I396" s="156">
        <f t="shared" si="201"/>
        <v>-1.1055276381909558</v>
      </c>
      <c r="J396" s="157">
        <v>0</v>
      </c>
      <c r="K396" s="153" t="str">
        <f>CONCATENATE(D872,D396, " Curncy")</f>
        <v>EURSEK Curncy</v>
      </c>
      <c r="L396" s="153">
        <f>IF(D396 = D872,1,_xll.BDP(K396,$L$12))</f>
        <v>1</v>
      </c>
      <c r="M396" s="356">
        <f>IF(D396 = D872,1,_xll.BDP(K396,$M$12)*L396)</f>
        <v>10.1442</v>
      </c>
      <c r="N396" s="158">
        <f t="shared" si="202"/>
        <v>0</v>
      </c>
      <c r="O396" s="366">
        <f>N396 / Y872</f>
        <v>0</v>
      </c>
      <c r="P396" s="160">
        <f t="shared" si="203"/>
        <v>0</v>
      </c>
      <c r="Q396" s="374">
        <f>P396 / Y872*100</f>
        <v>0</v>
      </c>
      <c r="R396" s="161">
        <f t="shared" si="204"/>
        <v>0</v>
      </c>
      <c r="S396" s="374">
        <f t="shared" si="205"/>
        <v>0</v>
      </c>
      <c r="T396" s="153">
        <f t="shared" si="206"/>
        <v>1</v>
      </c>
      <c r="U396" s="153">
        <v>0</v>
      </c>
      <c r="V396" s="153">
        <v>1</v>
      </c>
      <c r="W396" s="159">
        <f t="shared" si="207"/>
        <v>0</v>
      </c>
      <c r="X396" s="159">
        <f t="shared" si="208"/>
        <v>0</v>
      </c>
      <c r="Y396" s="70"/>
      <c r="Z396" s="163">
        <f>_xll.BDH(C396,$Z$12,$D$1,$D$1)</f>
        <v>1.002</v>
      </c>
      <c r="AA396" s="163">
        <f t="shared" si="209"/>
        <v>-7.0000000000000062E-3</v>
      </c>
      <c r="AB396" s="164">
        <f t="shared" si="210"/>
        <v>-0.69860279441117823</v>
      </c>
      <c r="AC396" s="165">
        <v>0</v>
      </c>
      <c r="AD396" s="166">
        <f>IF(D396 = D872,1,_xll.BDP(K396,$AD$12)*L396)</f>
        <v>10.1747</v>
      </c>
      <c r="AE396" s="387">
        <f>AA396*AC396*T396/AD396 / AF872</f>
        <v>0</v>
      </c>
      <c r="AF396" s="73"/>
      <c r="AG396" s="69"/>
      <c r="AH396" s="61"/>
    </row>
    <row r="397" spans="1:34" x14ac:dyDescent="0.2">
      <c r="B397" s="153">
        <v>7235</v>
      </c>
      <c r="C397" s="153" t="s">
        <v>116</v>
      </c>
      <c r="D397" s="153" t="str">
        <f>_xll.BDP(C397,$D$12)</f>
        <v>SEK</v>
      </c>
      <c r="E397" s="153" t="s">
        <v>297</v>
      </c>
      <c r="F397" s="154">
        <f>_xll.BDP(C397,$F$12)</f>
        <v>175.9</v>
      </c>
      <c r="G397" s="154">
        <f>_xll.BDP(C397,$G$12)</f>
        <v>177.95</v>
      </c>
      <c r="H397" s="155">
        <f t="shared" si="200"/>
        <v>2.0499999999999829</v>
      </c>
      <c r="I397" s="156">
        <f t="shared" si="201"/>
        <v>1.1654349061966929</v>
      </c>
      <c r="J397" s="157">
        <v>0</v>
      </c>
      <c r="K397" s="153" t="str">
        <f>CONCATENATE(D872,D397, " Curncy")</f>
        <v>EURSEK Curncy</v>
      </c>
      <c r="L397" s="153">
        <f>IF(D397 = D872,1,_xll.BDP(K397,$L$12))</f>
        <v>1</v>
      </c>
      <c r="M397" s="356">
        <f>IF(D397 = D872,1,_xll.BDP(K397,$M$12)*L397)</f>
        <v>10.1442</v>
      </c>
      <c r="N397" s="158">
        <f t="shared" si="202"/>
        <v>0</v>
      </c>
      <c r="O397" s="366">
        <f>N397 / Y872</f>
        <v>0</v>
      </c>
      <c r="P397" s="160">
        <f t="shared" si="203"/>
        <v>0</v>
      </c>
      <c r="Q397" s="374">
        <f>P397 / Y872*100</f>
        <v>0</v>
      </c>
      <c r="R397" s="161">
        <f t="shared" si="204"/>
        <v>0</v>
      </c>
      <c r="S397" s="374">
        <f t="shared" si="205"/>
        <v>0</v>
      </c>
      <c r="T397" s="153">
        <f t="shared" si="206"/>
        <v>1</v>
      </c>
      <c r="U397" s="153">
        <v>0</v>
      </c>
      <c r="V397" s="153">
        <v>1</v>
      </c>
      <c r="W397" s="159">
        <f t="shared" si="207"/>
        <v>0</v>
      </c>
      <c r="X397" s="159">
        <f t="shared" si="208"/>
        <v>0</v>
      </c>
      <c r="Y397" s="70"/>
      <c r="Z397" s="163">
        <f>_xll.BDH(C397,$Z$12,$D$1,$D$1)</f>
        <v>183.7</v>
      </c>
      <c r="AA397" s="163">
        <f t="shared" si="209"/>
        <v>-7.7999999999999829</v>
      </c>
      <c r="AB397" s="164">
        <f t="shared" si="210"/>
        <v>-4.2460533478497462</v>
      </c>
      <c r="AC397" s="165">
        <v>0</v>
      </c>
      <c r="AD397" s="166">
        <f>IF(D397 = D872,1,_xll.BDP(K397,$AD$12)*L397)</f>
        <v>10.1747</v>
      </c>
      <c r="AE397" s="387">
        <f>AA397*AC397*T397/AD397 / AF872</f>
        <v>0</v>
      </c>
      <c r="AF397" s="73"/>
      <c r="AG397" s="69"/>
      <c r="AH397" s="61"/>
    </row>
    <row r="398" spans="1:34" x14ac:dyDescent="0.2">
      <c r="B398" s="153">
        <v>1999</v>
      </c>
      <c r="C398" s="153" t="s">
        <v>792</v>
      </c>
      <c r="D398" s="153" t="str">
        <f>_xll.BDP(C398,$D$12)</f>
        <v>SEK</v>
      </c>
      <c r="E398" s="153" t="s">
        <v>820</v>
      </c>
      <c r="F398" s="154">
        <f>_xll.BDP(C398,$F$12)</f>
        <v>188.05</v>
      </c>
      <c r="G398" s="154">
        <f>_xll.BDP(C398,$G$12)</f>
        <v>187</v>
      </c>
      <c r="H398" s="155">
        <f t="shared" si="200"/>
        <v>-1.0500000000000114</v>
      </c>
      <c r="I398" s="156">
        <f t="shared" si="201"/>
        <v>-0.5583621377293333</v>
      </c>
      <c r="J398" s="157">
        <v>0</v>
      </c>
      <c r="K398" s="153" t="str">
        <f>CONCATENATE(D872,D398, " Curncy")</f>
        <v>EURSEK Curncy</v>
      </c>
      <c r="L398" s="153">
        <f>IF(D398 = D872,1,_xll.BDP(K398,$L$12))</f>
        <v>1</v>
      </c>
      <c r="M398" s="356">
        <f>IF(D398 = D872,1,_xll.BDP(K398,$M$12)*L398)</f>
        <v>10.1442</v>
      </c>
      <c r="N398" s="158">
        <f t="shared" si="202"/>
        <v>0</v>
      </c>
      <c r="O398" s="366">
        <f>N398 / Y872</f>
        <v>0</v>
      </c>
      <c r="P398" s="160">
        <f t="shared" si="203"/>
        <v>0</v>
      </c>
      <c r="Q398" s="374">
        <f>P398 / Y872*100</f>
        <v>0</v>
      </c>
      <c r="R398" s="161">
        <f t="shared" si="204"/>
        <v>0</v>
      </c>
      <c r="S398" s="374">
        <f t="shared" si="205"/>
        <v>0</v>
      </c>
      <c r="T398" s="153">
        <f t="shared" si="206"/>
        <v>1</v>
      </c>
      <c r="U398" s="153">
        <v>0</v>
      </c>
      <c r="V398" s="153">
        <v>1</v>
      </c>
      <c r="W398" s="159">
        <f t="shared" si="207"/>
        <v>0</v>
      </c>
      <c r="X398" s="159">
        <f t="shared" si="208"/>
        <v>0</v>
      </c>
      <c r="Y398" s="70"/>
      <c r="Z398" s="163">
        <f>_xll.BDH(C398,$Z$12,$D$1,$D$1)</f>
        <v>176.25</v>
      </c>
      <c r="AA398" s="163">
        <f t="shared" si="209"/>
        <v>11.800000000000011</v>
      </c>
      <c r="AB398" s="164">
        <f t="shared" si="210"/>
        <v>6.6950354609929139</v>
      </c>
      <c r="AC398" s="165">
        <v>0</v>
      </c>
      <c r="AD398" s="166">
        <f>IF(D398 = D872,1,_xll.BDP(K398,$AD$12)*L398)</f>
        <v>10.1747</v>
      </c>
      <c r="AE398" s="387">
        <f>AA398*AC398*T398/AD398 / AF872</f>
        <v>0</v>
      </c>
      <c r="AF398" s="73"/>
      <c r="AG398" s="69"/>
      <c r="AH398" s="61"/>
    </row>
    <row r="399" spans="1:34" x14ac:dyDescent="0.2">
      <c r="B399" s="153">
        <v>3244</v>
      </c>
      <c r="C399" s="153" t="s">
        <v>115</v>
      </c>
      <c r="D399" s="153" t="str">
        <f>_xll.BDP(C399,$D$12)</f>
        <v>SEK</v>
      </c>
      <c r="E399" s="153" t="s">
        <v>254</v>
      </c>
      <c r="F399" s="154">
        <f>_xll.BDP(C399,$F$12)</f>
        <v>702.2</v>
      </c>
      <c r="G399" s="154">
        <f>_xll.BDP(C399,$G$12)</f>
        <v>695.2</v>
      </c>
      <c r="H399" s="155">
        <f t="shared" si="200"/>
        <v>-7</v>
      </c>
      <c r="I399" s="156">
        <f t="shared" si="201"/>
        <v>-0.99686698946169183</v>
      </c>
      <c r="J399" s="157">
        <v>0</v>
      </c>
      <c r="K399" s="153" t="str">
        <f>CONCATENATE(D872,D399, " Curncy")</f>
        <v>EURSEK Curncy</v>
      </c>
      <c r="L399" s="153">
        <f>IF(D399 = D872,1,_xll.BDP(K399,$L$12))</f>
        <v>1</v>
      </c>
      <c r="M399" s="356">
        <f>IF(D399 = D872,1,_xll.BDP(K399,$M$12)*L399)</f>
        <v>10.1442</v>
      </c>
      <c r="N399" s="158">
        <f t="shared" si="202"/>
        <v>0</v>
      </c>
      <c r="O399" s="366">
        <f>N399 / Y872</f>
        <v>0</v>
      </c>
      <c r="P399" s="160">
        <f t="shared" si="203"/>
        <v>0</v>
      </c>
      <c r="Q399" s="374">
        <f>P399 / Y872*100</f>
        <v>0</v>
      </c>
      <c r="R399" s="161">
        <f t="shared" si="204"/>
        <v>0</v>
      </c>
      <c r="S399" s="374">
        <f t="shared" si="205"/>
        <v>0</v>
      </c>
      <c r="T399" s="153">
        <f t="shared" si="206"/>
        <v>1</v>
      </c>
      <c r="U399" s="153">
        <v>0</v>
      </c>
      <c r="V399" s="153">
        <v>1</v>
      </c>
      <c r="W399" s="159">
        <f t="shared" si="207"/>
        <v>0</v>
      </c>
      <c r="X399" s="159">
        <f t="shared" si="208"/>
        <v>0</v>
      </c>
      <c r="Y399" s="70"/>
      <c r="Z399" s="163">
        <f>_xll.BDH(C399,$Z$12,$D$1,$D$1)</f>
        <v>700.6</v>
      </c>
      <c r="AA399" s="163">
        <f t="shared" si="209"/>
        <v>1.6000000000000227</v>
      </c>
      <c r="AB399" s="164">
        <f t="shared" si="210"/>
        <v>0.22837567799029726</v>
      </c>
      <c r="AC399" s="165">
        <v>0</v>
      </c>
      <c r="AD399" s="166">
        <f>IF(D399 = D872,1,_xll.BDP(K399,$AD$12)*L399)</f>
        <v>10.1747</v>
      </c>
      <c r="AE399" s="387">
        <f>AA399*AC399*T399/AD399 / AF872</f>
        <v>0</v>
      </c>
      <c r="AF399" s="73"/>
      <c r="AG399" s="69"/>
      <c r="AH399" s="61"/>
    </row>
    <row r="400" spans="1:34" x14ac:dyDescent="0.2">
      <c r="A400" s="153"/>
      <c r="B400" s="153">
        <v>7044</v>
      </c>
      <c r="C400" s="153" t="s">
        <v>114</v>
      </c>
      <c r="D400" s="153" t="str">
        <f>_xll.BDP(C400,$D$12)</f>
        <v>SEK</v>
      </c>
      <c r="E400" s="153" t="s">
        <v>253</v>
      </c>
      <c r="F400" s="154">
        <f>_xll.BDP(C400,$F$12)</f>
        <v>276.89999999999998</v>
      </c>
      <c r="G400" s="154">
        <f>_xll.BDP(C400,$G$12)</f>
        <v>275.7</v>
      </c>
      <c r="H400" s="155">
        <f t="shared" si="200"/>
        <v>-1.1999999999999886</v>
      </c>
      <c r="I400" s="156">
        <f t="shared" si="201"/>
        <v>-0.4333694474539504</v>
      </c>
      <c r="J400" s="157">
        <v>0</v>
      </c>
      <c r="K400" s="153" t="str">
        <f>CONCATENATE(D872,D400, " Curncy")</f>
        <v>EURSEK Curncy</v>
      </c>
      <c r="L400" s="153">
        <f>IF(D400 = D872,1,_xll.BDP(K400,$L$12))</f>
        <v>1</v>
      </c>
      <c r="M400" s="356">
        <f>IF(D400 = D872,1,_xll.BDP(K400,$M$12)*L400)</f>
        <v>10.1442</v>
      </c>
      <c r="N400" s="158">
        <f t="shared" si="202"/>
        <v>0</v>
      </c>
      <c r="O400" s="366">
        <f>N400 / Y872</f>
        <v>0</v>
      </c>
      <c r="P400" s="160">
        <f t="shared" si="203"/>
        <v>0</v>
      </c>
      <c r="Q400" s="374">
        <f>P400 / Y872*100</f>
        <v>0</v>
      </c>
      <c r="R400" s="161">
        <f t="shared" si="204"/>
        <v>0</v>
      </c>
      <c r="S400" s="374">
        <f t="shared" si="205"/>
        <v>0</v>
      </c>
      <c r="T400" s="153">
        <f t="shared" si="206"/>
        <v>1</v>
      </c>
      <c r="U400" s="153">
        <v>0</v>
      </c>
      <c r="V400" s="153">
        <v>1</v>
      </c>
      <c r="W400" s="159">
        <f t="shared" si="207"/>
        <v>0</v>
      </c>
      <c r="X400" s="159">
        <f t="shared" si="208"/>
        <v>0</v>
      </c>
      <c r="Y400" s="162"/>
      <c r="Z400" s="163">
        <f>_xll.BDH(C400,$Z$12,$D$1,$D$1)</f>
        <v>285.5</v>
      </c>
      <c r="AA400" s="163">
        <f t="shared" si="209"/>
        <v>-8.6000000000000227</v>
      </c>
      <c r="AB400" s="164">
        <f t="shared" si="210"/>
        <v>-3.0122591943958046</v>
      </c>
      <c r="AC400" s="165">
        <v>0</v>
      </c>
      <c r="AD400" s="166">
        <f>IF(D400 = D872,1,_xll.BDP(K400,$AD$12)*L400)</f>
        <v>10.1747</v>
      </c>
      <c r="AE400" s="387">
        <f>AA400*AC400*T400/AD400 / AF872</f>
        <v>0</v>
      </c>
      <c r="AF400" s="167"/>
      <c r="AG400" s="69"/>
      <c r="AH400" s="61"/>
    </row>
    <row r="401" spans="1:34" x14ac:dyDescent="0.2">
      <c r="B401" s="153">
        <v>6707</v>
      </c>
      <c r="C401" s="153" t="s">
        <v>1595</v>
      </c>
      <c r="D401" s="153" t="str">
        <f>_xll.BDP(C401,$D$12)</f>
        <v>SEK</v>
      </c>
      <c r="E401" s="153" t="s">
        <v>821</v>
      </c>
      <c r="F401" s="154">
        <f>_xll.BDP(C401,$F$12)</f>
        <v>226.1</v>
      </c>
      <c r="G401" s="154">
        <f>_xll.BDP(C401,$G$12)</f>
        <v>220.1</v>
      </c>
      <c r="H401" s="155">
        <f t="shared" si="200"/>
        <v>-6</v>
      </c>
      <c r="I401" s="156">
        <f t="shared" si="201"/>
        <v>-2.6536930561698364</v>
      </c>
      <c r="J401" s="157">
        <v>0</v>
      </c>
      <c r="K401" s="153" t="str">
        <f>CONCATENATE(D872,D401, " Curncy")</f>
        <v>EURSEK Curncy</v>
      </c>
      <c r="L401" s="153">
        <f>IF(D401 = D872,1,_xll.BDP(K401,$L$12))</f>
        <v>1</v>
      </c>
      <c r="M401" s="356">
        <f>IF(D401 = D872,1,_xll.BDP(K401,$M$12)*L401)</f>
        <v>10.1442</v>
      </c>
      <c r="N401" s="158">
        <f t="shared" si="202"/>
        <v>0</v>
      </c>
      <c r="O401" s="366">
        <f>N401 / Y872</f>
        <v>0</v>
      </c>
      <c r="P401" s="160">
        <f t="shared" si="203"/>
        <v>0</v>
      </c>
      <c r="Q401" s="374">
        <f>P401 / Y872*100</f>
        <v>0</v>
      </c>
      <c r="R401" s="161">
        <f t="shared" si="204"/>
        <v>0</v>
      </c>
      <c r="S401" s="374">
        <f t="shared" si="205"/>
        <v>0</v>
      </c>
      <c r="T401" s="153">
        <f t="shared" si="206"/>
        <v>1</v>
      </c>
      <c r="U401" s="153">
        <v>0</v>
      </c>
      <c r="V401" s="153">
        <v>1</v>
      </c>
      <c r="W401" s="159">
        <f t="shared" si="207"/>
        <v>0</v>
      </c>
      <c r="X401" s="159">
        <f t="shared" si="208"/>
        <v>0</v>
      </c>
      <c r="Y401" s="70"/>
      <c r="Z401" s="163">
        <f>_xll.BDH(C401,$Z$12,$D$1,$D$1)</f>
        <v>215.2</v>
      </c>
      <c r="AA401" s="163">
        <f t="shared" si="209"/>
        <v>10.900000000000006</v>
      </c>
      <c r="AB401" s="164">
        <f t="shared" si="210"/>
        <v>5.0650557620817871</v>
      </c>
      <c r="AC401" s="165">
        <v>0</v>
      </c>
      <c r="AD401" s="166">
        <f>IF(D401 = D872,1,_xll.BDP(K401,$AD$12)*L401)</f>
        <v>10.1747</v>
      </c>
      <c r="AE401" s="387">
        <f>AA401*AC401*T401/AD401 / AF872</f>
        <v>0</v>
      </c>
      <c r="AF401" s="73"/>
      <c r="AG401" s="69"/>
      <c r="AH401" s="61"/>
    </row>
    <row r="402" spans="1:34" x14ac:dyDescent="0.2">
      <c r="B402" s="153">
        <v>1150</v>
      </c>
      <c r="C402" s="153" t="s">
        <v>793</v>
      </c>
      <c r="D402" s="153" t="str">
        <f>_xll.BDP(C402,$D$12)</f>
        <v>SEK</v>
      </c>
      <c r="E402" s="153" t="s">
        <v>822</v>
      </c>
      <c r="F402" s="154">
        <f>_xll.BDP(C402,$F$12)</f>
        <v>195.7</v>
      </c>
      <c r="G402" s="154">
        <f>_xll.BDP(C402,$G$12)</f>
        <v>194.3</v>
      </c>
      <c r="H402" s="155">
        <f t="shared" si="200"/>
        <v>-1.3999999999999773</v>
      </c>
      <c r="I402" s="156">
        <f t="shared" si="201"/>
        <v>-0.71538068472150096</v>
      </c>
      <c r="J402" s="157">
        <v>0</v>
      </c>
      <c r="K402" s="153" t="str">
        <f>CONCATENATE(D872,D402, " Curncy")</f>
        <v>EURSEK Curncy</v>
      </c>
      <c r="L402" s="153">
        <f>IF(D402 = D872,1,_xll.BDP(K402,$L$12))</f>
        <v>1</v>
      </c>
      <c r="M402" s="356">
        <f>IF(D402 = D872,1,_xll.BDP(K402,$M$12)*L402)</f>
        <v>10.1442</v>
      </c>
      <c r="N402" s="158">
        <f t="shared" si="202"/>
        <v>0</v>
      </c>
      <c r="O402" s="366">
        <f>N402 / Y872</f>
        <v>0</v>
      </c>
      <c r="P402" s="160">
        <f t="shared" si="203"/>
        <v>0</v>
      </c>
      <c r="Q402" s="374">
        <f>P402 / Y872*100</f>
        <v>0</v>
      </c>
      <c r="R402" s="161">
        <f t="shared" si="204"/>
        <v>0</v>
      </c>
      <c r="S402" s="374">
        <f t="shared" si="205"/>
        <v>0</v>
      </c>
      <c r="T402" s="153">
        <f t="shared" si="206"/>
        <v>1</v>
      </c>
      <c r="U402" s="153">
        <v>0</v>
      </c>
      <c r="V402" s="153">
        <v>1</v>
      </c>
      <c r="W402" s="159">
        <f t="shared" si="207"/>
        <v>0</v>
      </c>
      <c r="X402" s="159">
        <f t="shared" si="208"/>
        <v>0</v>
      </c>
      <c r="Y402" s="70"/>
      <c r="Z402" s="163">
        <f>_xll.BDH(C402,$Z$12,$D$1,$D$1)</f>
        <v>191.25</v>
      </c>
      <c r="AA402" s="163">
        <f t="shared" si="209"/>
        <v>4.4499999999999886</v>
      </c>
      <c r="AB402" s="164">
        <f t="shared" si="210"/>
        <v>2.326797385620909</v>
      </c>
      <c r="AC402" s="165">
        <v>0</v>
      </c>
      <c r="AD402" s="166">
        <f>IF(D402 = D872,1,_xll.BDP(K402,$AD$12)*L402)</f>
        <v>10.1747</v>
      </c>
      <c r="AE402" s="387">
        <f>AA402*AC402*T402/AD402 / AF872</f>
        <v>0</v>
      </c>
      <c r="AF402" s="73"/>
      <c r="AG402" s="69"/>
      <c r="AH402" s="61"/>
    </row>
    <row r="403" spans="1:34" x14ac:dyDescent="0.2">
      <c r="B403" s="153">
        <v>742</v>
      </c>
      <c r="C403" s="153" t="s">
        <v>795</v>
      </c>
      <c r="D403" s="153" t="str">
        <f>_xll.BDP(C403,$D$12)</f>
        <v>SEK</v>
      </c>
      <c r="E403" s="153" t="s">
        <v>824</v>
      </c>
      <c r="F403" s="154">
        <f>_xll.BDP(C403,$F$12)</f>
        <v>144.6</v>
      </c>
      <c r="G403" s="154">
        <f>_xll.BDP(C403,$G$12)</f>
        <v>144.75</v>
      </c>
      <c r="H403" s="155">
        <f t="shared" si="200"/>
        <v>0.15000000000000568</v>
      </c>
      <c r="I403" s="156">
        <f t="shared" si="201"/>
        <v>0.10373443983402882</v>
      </c>
      <c r="J403" s="157">
        <v>0</v>
      </c>
      <c r="K403" s="153" t="str">
        <f>CONCATENATE(D872,D403, " Curncy")</f>
        <v>EURSEK Curncy</v>
      </c>
      <c r="L403" s="153">
        <f>IF(D403 = D872,1,_xll.BDP(K403,$L$12))</f>
        <v>1</v>
      </c>
      <c r="M403" s="356">
        <f>IF(D403 = D872,1,_xll.BDP(K403,$M$12)*L403)</f>
        <v>10.1442</v>
      </c>
      <c r="N403" s="158">
        <f t="shared" si="202"/>
        <v>0</v>
      </c>
      <c r="O403" s="366">
        <f>N403 / Y872</f>
        <v>0</v>
      </c>
      <c r="P403" s="160">
        <f t="shared" si="203"/>
        <v>0</v>
      </c>
      <c r="Q403" s="374">
        <f>P403 / Y872*100</f>
        <v>0</v>
      </c>
      <c r="R403" s="161">
        <f t="shared" si="204"/>
        <v>0</v>
      </c>
      <c r="S403" s="374">
        <f t="shared" si="205"/>
        <v>0</v>
      </c>
      <c r="T403" s="153">
        <f t="shared" si="206"/>
        <v>1</v>
      </c>
      <c r="U403" s="153">
        <v>0</v>
      </c>
      <c r="V403" s="153">
        <v>1</v>
      </c>
      <c r="W403" s="159">
        <f t="shared" si="207"/>
        <v>0</v>
      </c>
      <c r="X403" s="159">
        <f t="shared" si="208"/>
        <v>0</v>
      </c>
      <c r="Y403" s="70"/>
      <c r="Z403" s="163">
        <f>_xll.BDH(C403,$Z$12,$D$1,$D$1)</f>
        <v>144.30000000000001</v>
      </c>
      <c r="AA403" s="163">
        <f t="shared" si="209"/>
        <v>0.29999999999998295</v>
      </c>
      <c r="AB403" s="164">
        <f t="shared" si="210"/>
        <v>0.20790020790019606</v>
      </c>
      <c r="AC403" s="165">
        <v>0</v>
      </c>
      <c r="AD403" s="166">
        <f>IF(D403 = D872,1,_xll.BDP(K403,$AD$12)*L403)</f>
        <v>10.1747</v>
      </c>
      <c r="AE403" s="387">
        <f>AA403*AC403*T403/AD403 / AF872</f>
        <v>0</v>
      </c>
      <c r="AF403" s="73"/>
      <c r="AG403" s="69"/>
      <c r="AH403" s="61"/>
    </row>
    <row r="404" spans="1:34" x14ac:dyDescent="0.2">
      <c r="B404" s="153">
        <v>6273</v>
      </c>
      <c r="C404" s="153" t="s">
        <v>401</v>
      </c>
      <c r="D404" s="153" t="str">
        <f>_xll.BDP(C404,$D$12)</f>
        <v>SEK</v>
      </c>
      <c r="E404" s="153" t="s">
        <v>402</v>
      </c>
      <c r="F404" s="154">
        <f>_xll.BDP(C404,$F$12)</f>
        <v>209</v>
      </c>
      <c r="G404" s="154">
        <f>_xll.BDP(C404,$G$12)</f>
        <v>206</v>
      </c>
      <c r="H404" s="155">
        <f t="shared" si="200"/>
        <v>-3</v>
      </c>
      <c r="I404" s="156">
        <f t="shared" si="201"/>
        <v>-1.4354066985645932</v>
      </c>
      <c r="J404" s="157">
        <v>0</v>
      </c>
      <c r="K404" s="153" t="str">
        <f>CONCATENATE(D872,D404, " Curncy")</f>
        <v>EURSEK Curncy</v>
      </c>
      <c r="L404" s="153">
        <f>IF(D404 = D872,1,_xll.BDP(K404,$L$12))</f>
        <v>1</v>
      </c>
      <c r="M404" s="356">
        <f>IF(D404 = D872,1,_xll.BDP(K404,$M$12)*L404)</f>
        <v>10.1442</v>
      </c>
      <c r="N404" s="158">
        <f t="shared" si="202"/>
        <v>0</v>
      </c>
      <c r="O404" s="366">
        <f>N404 / Y872</f>
        <v>0</v>
      </c>
      <c r="P404" s="160">
        <f t="shared" si="203"/>
        <v>0</v>
      </c>
      <c r="Q404" s="374">
        <f>P404 / Y872*100</f>
        <v>0</v>
      </c>
      <c r="R404" s="161">
        <f t="shared" si="204"/>
        <v>0</v>
      </c>
      <c r="S404" s="374">
        <f t="shared" si="205"/>
        <v>0</v>
      </c>
      <c r="T404" s="153">
        <f t="shared" si="206"/>
        <v>1</v>
      </c>
      <c r="U404" s="153">
        <v>0</v>
      </c>
      <c r="V404" s="153">
        <v>1</v>
      </c>
      <c r="W404" s="159">
        <f t="shared" si="207"/>
        <v>0</v>
      </c>
      <c r="X404" s="159">
        <f t="shared" si="208"/>
        <v>0</v>
      </c>
      <c r="Y404" s="70"/>
      <c r="Z404" s="163">
        <f>_xll.BDH(C404,$Z$12,$D$1,$D$1)</f>
        <v>206.3</v>
      </c>
      <c r="AA404" s="163">
        <f t="shared" si="209"/>
        <v>2.6999999999999886</v>
      </c>
      <c r="AB404" s="164">
        <f t="shared" si="210"/>
        <v>1.308773630634992</v>
      </c>
      <c r="AC404" s="165">
        <v>0</v>
      </c>
      <c r="AD404" s="166">
        <f>IF(D404 = D872,1,_xll.BDP(K404,$AD$12)*L404)</f>
        <v>10.1747</v>
      </c>
      <c r="AE404" s="387">
        <f>AA404*AC404*T404/AD404 / AF872</f>
        <v>0</v>
      </c>
      <c r="AF404" s="73"/>
      <c r="AG404" s="69"/>
      <c r="AH404" s="61"/>
    </row>
    <row r="405" spans="1:34" x14ac:dyDescent="0.2">
      <c r="B405" s="153">
        <v>678</v>
      </c>
      <c r="C405" s="153" t="s">
        <v>796</v>
      </c>
      <c r="D405" s="153" t="str">
        <f>_xll.BDP(C405,$D$12)</f>
        <v>SEK</v>
      </c>
      <c r="E405" s="153" t="s">
        <v>825</v>
      </c>
      <c r="F405" s="154">
        <f>_xll.BDP(C405,$F$12)</f>
        <v>214.6</v>
      </c>
      <c r="G405" s="154">
        <f>_xll.BDP(C405,$G$12)</f>
        <v>214.4</v>
      </c>
      <c r="H405" s="155">
        <f t="shared" si="200"/>
        <v>-0.19999999999998863</v>
      </c>
      <c r="I405" s="156">
        <f t="shared" si="201"/>
        <v>-9.319664492077756E-2</v>
      </c>
      <c r="J405" s="157">
        <v>0</v>
      </c>
      <c r="K405" s="153" t="str">
        <f>CONCATENATE(D872,D405, " Curncy")</f>
        <v>EURSEK Curncy</v>
      </c>
      <c r="L405" s="153">
        <f>IF(D405 = D872,1,_xll.BDP(K405,$L$12))</f>
        <v>1</v>
      </c>
      <c r="M405" s="356">
        <f>IF(D405 = D872,1,_xll.BDP(K405,$M$12)*L405)</f>
        <v>10.1442</v>
      </c>
      <c r="N405" s="158">
        <f t="shared" si="202"/>
        <v>0</v>
      </c>
      <c r="O405" s="366">
        <f>N405 / Y872</f>
        <v>0</v>
      </c>
      <c r="P405" s="160">
        <f t="shared" si="203"/>
        <v>0</v>
      </c>
      <c r="Q405" s="374">
        <f>P405 / Y872*100</f>
        <v>0</v>
      </c>
      <c r="R405" s="161">
        <f t="shared" si="204"/>
        <v>0</v>
      </c>
      <c r="S405" s="374">
        <f t="shared" si="205"/>
        <v>0</v>
      </c>
      <c r="T405" s="153">
        <f t="shared" si="206"/>
        <v>1</v>
      </c>
      <c r="U405" s="153">
        <v>0</v>
      </c>
      <c r="V405" s="153">
        <v>1</v>
      </c>
      <c r="W405" s="159">
        <f t="shared" si="207"/>
        <v>0</v>
      </c>
      <c r="X405" s="159">
        <f t="shared" si="208"/>
        <v>0</v>
      </c>
      <c r="Y405" s="70"/>
      <c r="Z405" s="163">
        <f>_xll.BDH(C405,$Z$12,$D$1,$D$1)</f>
        <v>205.3</v>
      </c>
      <c r="AA405" s="163">
        <f t="shared" si="209"/>
        <v>9.2999999999999829</v>
      </c>
      <c r="AB405" s="164">
        <f t="shared" si="210"/>
        <v>4.529956161714555</v>
      </c>
      <c r="AC405" s="165">
        <v>0</v>
      </c>
      <c r="AD405" s="166">
        <f>IF(D405 = D872,1,_xll.BDP(K405,$AD$12)*L405)</f>
        <v>10.1747</v>
      </c>
      <c r="AE405" s="387">
        <f>AA405*AC405*T405/AD405 / AF872</f>
        <v>0</v>
      </c>
      <c r="AF405" s="73"/>
      <c r="AG405" s="69"/>
      <c r="AH405" s="61"/>
    </row>
    <row r="406" spans="1:34" x14ac:dyDescent="0.2">
      <c r="B406" s="153">
        <v>6315</v>
      </c>
      <c r="C406" s="153" t="s">
        <v>797</v>
      </c>
      <c r="D406" s="153" t="str">
        <f>_xll.BDP(C406,$D$12)</f>
        <v>SEK</v>
      </c>
      <c r="E406" s="153" t="s">
        <v>1198</v>
      </c>
      <c r="F406" s="154">
        <f>_xll.BDP(C406,$F$12)</f>
        <v>27.29</v>
      </c>
      <c r="G406" s="154">
        <f>_xll.BDP(C406,$G$12)</f>
        <v>27.93</v>
      </c>
      <c r="H406" s="155">
        <f t="shared" si="200"/>
        <v>0.64000000000000057</v>
      </c>
      <c r="I406" s="156">
        <f t="shared" si="201"/>
        <v>2.3451813851227579</v>
      </c>
      <c r="J406" s="157">
        <v>0</v>
      </c>
      <c r="K406" s="153" t="str">
        <f>CONCATENATE(D872,D406, " Curncy")</f>
        <v>EURSEK Curncy</v>
      </c>
      <c r="L406" s="153">
        <f>IF(D406 = D872,1,_xll.BDP(K406,$L$12))</f>
        <v>1</v>
      </c>
      <c r="M406" s="356">
        <f>IF(D406 = D872,1,_xll.BDP(K406,$M$12)*L406)</f>
        <v>10.1442</v>
      </c>
      <c r="N406" s="158">
        <f t="shared" si="202"/>
        <v>0</v>
      </c>
      <c r="O406" s="366">
        <f>N406 / Y872</f>
        <v>0</v>
      </c>
      <c r="P406" s="160">
        <f t="shared" si="203"/>
        <v>0</v>
      </c>
      <c r="Q406" s="374">
        <f>P406 / Y872*100</f>
        <v>0</v>
      </c>
      <c r="R406" s="161">
        <f t="shared" si="204"/>
        <v>0</v>
      </c>
      <c r="S406" s="374">
        <f t="shared" si="205"/>
        <v>0</v>
      </c>
      <c r="T406" s="153">
        <f t="shared" si="206"/>
        <v>1</v>
      </c>
      <c r="U406" s="153">
        <v>0</v>
      </c>
      <c r="V406" s="153">
        <v>1</v>
      </c>
      <c r="W406" s="159">
        <f t="shared" si="207"/>
        <v>0</v>
      </c>
      <c r="X406" s="159">
        <f t="shared" si="208"/>
        <v>0</v>
      </c>
      <c r="Y406" s="70"/>
      <c r="Z406" s="163">
        <f>_xll.BDH(C406,$Z$12,$D$1,$D$1)</f>
        <v>26.17</v>
      </c>
      <c r="AA406" s="163">
        <f t="shared" si="209"/>
        <v>1.1199999999999974</v>
      </c>
      <c r="AB406" s="164">
        <f t="shared" si="210"/>
        <v>4.2797095911348775</v>
      </c>
      <c r="AC406" s="165">
        <v>0</v>
      </c>
      <c r="AD406" s="166">
        <f>IF(D406 = D872,1,_xll.BDP(K406,$AD$12)*L406)</f>
        <v>10.1747</v>
      </c>
      <c r="AE406" s="387">
        <f>AA406*AC406*T406/AD406 / AF872</f>
        <v>0</v>
      </c>
      <c r="AF406" s="73"/>
      <c r="AG406" s="69"/>
      <c r="AH406" s="61"/>
    </row>
    <row r="407" spans="1:34" x14ac:dyDescent="0.2">
      <c r="B407" s="153">
        <v>2977</v>
      </c>
      <c r="C407" s="153" t="s">
        <v>798</v>
      </c>
      <c r="D407" s="153" t="str">
        <f>_xll.BDP(C407,$D$12)</f>
        <v>SEK</v>
      </c>
      <c r="E407" s="153" t="s">
        <v>826</v>
      </c>
      <c r="F407" s="154">
        <f>_xll.BDP(C407,$F$12)</f>
        <v>156.86000000000001</v>
      </c>
      <c r="G407" s="154">
        <f>_xll.BDP(C407,$G$12)</f>
        <v>157.02000000000001</v>
      </c>
      <c r="H407" s="155">
        <f t="shared" si="200"/>
        <v>0.15999999999999659</v>
      </c>
      <c r="I407" s="156">
        <f t="shared" si="201"/>
        <v>0.10200178503123587</v>
      </c>
      <c r="J407" s="157">
        <v>0</v>
      </c>
      <c r="K407" s="153" t="str">
        <f>CONCATENATE(D872,D407, " Curncy")</f>
        <v>EURSEK Curncy</v>
      </c>
      <c r="L407" s="153">
        <f>IF(D407 = D872,1,_xll.BDP(K407,$L$12))</f>
        <v>1</v>
      </c>
      <c r="M407" s="356">
        <f>IF(D407 = D872,1,_xll.BDP(K407,$M$12)*L407)</f>
        <v>10.1442</v>
      </c>
      <c r="N407" s="158">
        <f t="shared" si="202"/>
        <v>0</v>
      </c>
      <c r="O407" s="366">
        <f>N407 / Y872</f>
        <v>0</v>
      </c>
      <c r="P407" s="160">
        <f t="shared" si="203"/>
        <v>0</v>
      </c>
      <c r="Q407" s="374">
        <f>P407 / Y872*100</f>
        <v>0</v>
      </c>
      <c r="R407" s="161">
        <f t="shared" si="204"/>
        <v>0</v>
      </c>
      <c r="S407" s="374">
        <f t="shared" si="205"/>
        <v>0</v>
      </c>
      <c r="T407" s="153">
        <f t="shared" si="206"/>
        <v>1</v>
      </c>
      <c r="U407" s="153">
        <v>0</v>
      </c>
      <c r="V407" s="153">
        <v>1</v>
      </c>
      <c r="W407" s="159">
        <f t="shared" si="207"/>
        <v>0</v>
      </c>
      <c r="X407" s="159">
        <f t="shared" si="208"/>
        <v>0</v>
      </c>
      <c r="Y407" s="70"/>
      <c r="Z407" s="163">
        <f>_xll.BDH(C407,$Z$12,$D$1,$D$1)</f>
        <v>156.74</v>
      </c>
      <c r="AA407" s="163">
        <f t="shared" si="209"/>
        <v>0.12000000000000455</v>
      </c>
      <c r="AB407" s="164">
        <f t="shared" si="210"/>
        <v>7.6559908128113141E-2</v>
      </c>
      <c r="AC407" s="165">
        <v>0</v>
      </c>
      <c r="AD407" s="166">
        <f>IF(D407 = D872,1,_xll.BDP(K407,$AD$12)*L407)</f>
        <v>10.1747</v>
      </c>
      <c r="AE407" s="387">
        <f>AA407*AC407*T407/AD407 / AF872</f>
        <v>0</v>
      </c>
      <c r="AF407" s="73"/>
      <c r="AG407" s="69"/>
      <c r="AH407" s="61"/>
    </row>
    <row r="408" spans="1:34" x14ac:dyDescent="0.2">
      <c r="B408" s="153">
        <v>113</v>
      </c>
      <c r="C408" s="153" t="s">
        <v>113</v>
      </c>
      <c r="D408" s="153" t="str">
        <f>_xll.BDP(C408,$D$12)</f>
        <v>SEK</v>
      </c>
      <c r="E408" s="153" t="s">
        <v>296</v>
      </c>
      <c r="F408" s="154">
        <f>_xll.BDP(C408,$F$12)</f>
        <v>104.6</v>
      </c>
      <c r="G408" s="154">
        <f>_xll.BDP(C408,$G$12)</f>
        <v>104.15</v>
      </c>
      <c r="H408" s="155">
        <f t="shared" si="200"/>
        <v>-0.44999999999998863</v>
      </c>
      <c r="I408" s="156">
        <f t="shared" si="201"/>
        <v>-0.43021032504779028</v>
      </c>
      <c r="J408" s="157">
        <v>229240</v>
      </c>
      <c r="K408" s="153" t="str">
        <f>CONCATENATE(D872,D408, " Curncy")</f>
        <v>EURSEK Curncy</v>
      </c>
      <c r="L408" s="153">
        <f>IF(D408 = D872,1,_xll.BDP(K408,$L$12))</f>
        <v>1</v>
      </c>
      <c r="M408" s="356">
        <f>IF(D408 = D872,1,_xll.BDP(K408,$M$12)*L408)</f>
        <v>10.1442</v>
      </c>
      <c r="N408" s="158">
        <f t="shared" si="202"/>
        <v>-10169.160702667277</v>
      </c>
      <c r="O408" s="366">
        <f>N408 / Y872</f>
        <v>-8.2155432817607914E-5</v>
      </c>
      <c r="P408" s="160">
        <f t="shared" si="203"/>
        <v>2353595.7492951639</v>
      </c>
      <c r="Q408" s="374">
        <f>P408 / Y872*100</f>
        <v>1.9014418506564625</v>
      </c>
      <c r="R408" s="161">
        <f t="shared" si="204"/>
        <v>0</v>
      </c>
      <c r="S408" s="374">
        <f t="shared" si="205"/>
        <v>1.9014418506564625</v>
      </c>
      <c r="T408" s="153">
        <f t="shared" si="206"/>
        <v>1</v>
      </c>
      <c r="U408" s="153">
        <v>0</v>
      </c>
      <c r="V408" s="153">
        <v>1</v>
      </c>
      <c r="W408" s="159">
        <f t="shared" si="207"/>
        <v>0</v>
      </c>
      <c r="X408" s="159">
        <f t="shared" si="208"/>
        <v>0</v>
      </c>
      <c r="Y408" s="70"/>
      <c r="Z408" s="163">
        <f>_xll.BDH(C408,$Z$12,$D$1,$D$1)</f>
        <v>103.65</v>
      </c>
      <c r="AA408" s="163">
        <f t="shared" si="209"/>
        <v>0.94999999999998863</v>
      </c>
      <c r="AB408" s="164">
        <f t="shared" si="210"/>
        <v>0.91654606849974773</v>
      </c>
      <c r="AC408" s="165">
        <v>229240</v>
      </c>
      <c r="AD408" s="166">
        <f>IF(D408 = D872,1,_xll.BDP(K408,$AD$12)*L408)</f>
        <v>10.1747</v>
      </c>
      <c r="AE408" s="387">
        <f>AA408*AC408*T408/AD408 / AF872</f>
        <v>1.7386353629970347E-4</v>
      </c>
      <c r="AF408" s="73"/>
      <c r="AG408" s="69"/>
      <c r="AH408" s="61"/>
    </row>
    <row r="409" spans="1:34" x14ac:dyDescent="0.2">
      <c r="B409" s="153">
        <v>116</v>
      </c>
      <c r="C409" s="153" t="s">
        <v>799</v>
      </c>
      <c r="D409" s="153" t="str">
        <f>_xll.BDP(C409,$D$12)</f>
        <v>SEK</v>
      </c>
      <c r="E409" s="153" t="s">
        <v>827</v>
      </c>
      <c r="F409" s="154">
        <f>_xll.BDP(C409,$F$12)</f>
        <v>203.3</v>
      </c>
      <c r="G409" s="154">
        <f>_xll.BDP(C409,$G$12)</f>
        <v>203.4</v>
      </c>
      <c r="H409" s="155">
        <f t="shared" si="200"/>
        <v>9.9999999999994316E-2</v>
      </c>
      <c r="I409" s="156">
        <f t="shared" si="201"/>
        <v>4.9188391539593854E-2</v>
      </c>
      <c r="J409" s="157">
        <v>0</v>
      </c>
      <c r="K409" s="153" t="str">
        <f>CONCATENATE(D872,D409, " Curncy")</f>
        <v>EURSEK Curncy</v>
      </c>
      <c r="L409" s="153">
        <f>IF(D409 = D872,1,_xll.BDP(K409,$L$12))</f>
        <v>1</v>
      </c>
      <c r="M409" s="356">
        <f>IF(D409 = D872,1,_xll.BDP(K409,$M$12)*L409)</f>
        <v>10.1442</v>
      </c>
      <c r="N409" s="158">
        <f t="shared" si="202"/>
        <v>0</v>
      </c>
      <c r="O409" s="366">
        <f>N409 / Y872</f>
        <v>0</v>
      </c>
      <c r="P409" s="160">
        <f t="shared" si="203"/>
        <v>0</v>
      </c>
      <c r="Q409" s="374">
        <f>P409 / Y872*100</f>
        <v>0</v>
      </c>
      <c r="R409" s="161">
        <f t="shared" si="204"/>
        <v>0</v>
      </c>
      <c r="S409" s="374">
        <f t="shared" si="205"/>
        <v>0</v>
      </c>
      <c r="T409" s="153">
        <f t="shared" si="206"/>
        <v>1</v>
      </c>
      <c r="U409" s="153">
        <v>0</v>
      </c>
      <c r="V409" s="153">
        <v>1</v>
      </c>
      <c r="W409" s="159">
        <f t="shared" si="207"/>
        <v>0</v>
      </c>
      <c r="X409" s="159">
        <f t="shared" si="208"/>
        <v>0</v>
      </c>
      <c r="Y409" s="70"/>
      <c r="Z409" s="163">
        <f>_xll.BDH(C409,$Z$12,$D$1,$D$1)</f>
        <v>199.45</v>
      </c>
      <c r="AA409" s="163">
        <f t="shared" si="209"/>
        <v>3.8500000000000227</v>
      </c>
      <c r="AB409" s="164">
        <f t="shared" si="210"/>
        <v>1.9303083479568928</v>
      </c>
      <c r="AC409" s="165">
        <v>0</v>
      </c>
      <c r="AD409" s="166">
        <f>IF(D409 = D872,1,_xll.BDP(K409,$AD$12)*L409)</f>
        <v>10.1747</v>
      </c>
      <c r="AE409" s="387">
        <f>AA409*AC409*T409/AD409 / AF872</f>
        <v>0</v>
      </c>
      <c r="AF409" s="73"/>
      <c r="AG409" s="69"/>
      <c r="AH409" s="61"/>
    </row>
    <row r="410" spans="1:34" x14ac:dyDescent="0.2">
      <c r="A410" s="187" t="s">
        <v>1657</v>
      </c>
      <c r="B410" s="187"/>
      <c r="C410" s="187"/>
      <c r="D410" s="187"/>
      <c r="E410" s="187" t="s">
        <v>112</v>
      </c>
      <c r="F410" s="188"/>
      <c r="G410" s="188"/>
      <c r="H410" s="189"/>
      <c r="I410" s="190"/>
      <c r="J410" s="191"/>
      <c r="K410" s="187"/>
      <c r="L410" s="187"/>
      <c r="M410" s="357"/>
      <c r="N410" s="192">
        <f t="shared" ref="N410:S410" si="211" xml:space="preserve"> SUM(N390:N409)</f>
        <v>-17040.082017310197</v>
      </c>
      <c r="O410" s="367">
        <f t="shared" si="211"/>
        <v>-1.3766478417559736E-4</v>
      </c>
      <c r="P410" s="193">
        <f t="shared" si="211"/>
        <v>1495134.7568068453</v>
      </c>
      <c r="Q410" s="375">
        <f t="shared" si="211"/>
        <v>1.2079014842778251</v>
      </c>
      <c r="R410" s="194">
        <f t="shared" si="211"/>
        <v>-0.69354036637863747</v>
      </c>
      <c r="S410" s="375">
        <f t="shared" si="211"/>
        <v>1.9014418506564625</v>
      </c>
      <c r="T410" s="187"/>
      <c r="U410" s="187"/>
      <c r="V410" s="187"/>
      <c r="W410" s="195">
        <f xml:space="preserve"> SUM(W390:W409)</f>
        <v>0</v>
      </c>
      <c r="X410" s="195">
        <f xml:space="preserve"> SUM(X390:X409)</f>
        <v>0</v>
      </c>
      <c r="Y410" s="187"/>
      <c r="Z410" s="196"/>
      <c r="AA410" s="196"/>
      <c r="AB410" s="197"/>
      <c r="AC410" s="198"/>
      <c r="AD410" s="199"/>
      <c r="AE410" s="388">
        <f xml:space="preserve"> SUM(AE390:AE409)</f>
        <v>1.9022975554197754E-4</v>
      </c>
      <c r="AF410" s="267"/>
      <c r="AG410" s="69"/>
      <c r="AH410" s="61"/>
    </row>
    <row r="411" spans="1:34" x14ac:dyDescent="0.2">
      <c r="B411" s="31"/>
      <c r="C411" s="47"/>
      <c r="F411" s="36"/>
      <c r="G411" s="36"/>
      <c r="H411" s="37"/>
      <c r="I411" s="40"/>
      <c r="J411" s="17"/>
      <c r="K411" s="31"/>
      <c r="L411" s="31"/>
      <c r="M411" s="358"/>
      <c r="N411" s="93"/>
      <c r="O411" s="368"/>
      <c r="P411" s="38"/>
      <c r="Q411" s="378"/>
      <c r="R411" s="94"/>
      <c r="S411" s="384"/>
      <c r="T411" s="23"/>
      <c r="W411" s="49"/>
      <c r="X411" s="49"/>
      <c r="Y411" s="70"/>
      <c r="Z411" s="64"/>
      <c r="AA411" s="63"/>
      <c r="AB411" s="56"/>
      <c r="AC411" s="55"/>
      <c r="AD411" s="57"/>
      <c r="AE411" s="386"/>
      <c r="AF411" s="73"/>
      <c r="AG411" s="69"/>
      <c r="AH411" s="61"/>
    </row>
    <row r="412" spans="1:34" x14ac:dyDescent="0.2">
      <c r="B412" s="153"/>
      <c r="C412" s="153" t="s">
        <v>543</v>
      </c>
      <c r="D412" s="153" t="str">
        <f>_xll.BDP(C412,$D$12)</f>
        <v>CHF</v>
      </c>
      <c r="E412" s="153" t="str">
        <f>_xll.BDP(C412,$E$12)</f>
        <v>SWISS MKT IX FUTR Dec20</v>
      </c>
      <c r="F412" s="154">
        <f>_xll.BDP(C412,$F$12)</f>
        <v>10477</v>
      </c>
      <c r="G412" s="154">
        <f>_xll.BDP(C412,$G$12)</f>
        <v>10488</v>
      </c>
      <c r="H412" s="155">
        <f t="shared" ref="H412:H436" si="212">IF(OR(OR(G412="#N/A N/A",G412="#N/A Real Time"),OR(F412="#N/A N/A",F412="#N/A Real Time")),0,  G412 - F412)</f>
        <v>11</v>
      </c>
      <c r="I412" s="156">
        <f t="shared" ref="I412:I436" si="213">IF(OR(F412=0,F412="#N/A N/A"),0,H412 / F412*100)</f>
        <v>0.10499188699055073</v>
      </c>
      <c r="J412" s="157">
        <v>0</v>
      </c>
      <c r="K412" s="153" t="str">
        <f>CONCATENATE(D872,D412, " Curncy")</f>
        <v>EURCHF Curncy</v>
      </c>
      <c r="L412" s="153">
        <f>IF(D412 = D872,1,_xll.BDP(K412,$L$12))</f>
        <v>1</v>
      </c>
      <c r="M412" s="356">
        <f>IF(D412 = D872,1,_xll.BDP(K412,$M$12)*L412)</f>
        <v>1.0844800000000001</v>
      </c>
      <c r="N412" s="158">
        <f t="shared" ref="N412:N436" si="214">H412*J412*T412/M412</f>
        <v>0</v>
      </c>
      <c r="O412" s="366">
        <f>N412 / Y872</f>
        <v>0</v>
      </c>
      <c r="P412" s="160">
        <f t="shared" ref="P412:P436" si="215">IF(OR(OR(J412=0,G412 = "#N/A N/A"),G412="#N/A Real Time"),0,G412*J412*T412/M412)</f>
        <v>0</v>
      </c>
      <c r="Q412" s="374">
        <f>P412 / Y872*100</f>
        <v>0</v>
      </c>
      <c r="R412" s="161">
        <f t="shared" ref="R412:R436" si="216">IF(Q412&lt;0,Q412,0)</f>
        <v>0</v>
      </c>
      <c r="S412" s="374">
        <f t="shared" ref="S412:S436" si="217">IF(Q412&gt;0,Q412,0)</f>
        <v>0</v>
      </c>
      <c r="T412" s="153">
        <f t="shared" ref="T412:T436" si="218">IF(EXACT(D412,UPPER(D412)),1,0.01)/V412</f>
        <v>1</v>
      </c>
      <c r="U412" s="153">
        <v>3</v>
      </c>
      <c r="V412" s="153">
        <v>1</v>
      </c>
      <c r="W412" s="159">
        <f t="shared" ref="W412:W436" si="219">IF(AND(Q412&lt;0,O412&gt;0),O412,0)</f>
        <v>0</v>
      </c>
      <c r="X412" s="159">
        <f t="shared" ref="X412:X436" si="220">IF(AND(Q412&gt;0,O412&gt;0),O412,0)</f>
        <v>0</v>
      </c>
      <c r="Y412" s="70"/>
      <c r="Z412" s="163">
        <f>_xll.BDH(C412,$Z$12,$D$1,$D$1)</f>
        <v>10465</v>
      </c>
      <c r="AA412" s="163">
        <f t="shared" ref="AA412:AA436" si="221">IF(OR(OR(F412="#N/A N/A",F412="#N/A Real Time"),OR(Z412="#N/A N/A",Z412="#N/A Real Time")),0,  F412 - Z412)</f>
        <v>12</v>
      </c>
      <c r="AB412" s="164">
        <f t="shared" ref="AB412:AB436" si="222">IF(OR(Z412=0,Z412="#N/A N/A"),0,AA412 / Z412*100)</f>
        <v>0.11466794075489727</v>
      </c>
      <c r="AC412" s="165">
        <v>0</v>
      </c>
      <c r="AD412" s="166">
        <f>IF(D412 = D872,1,_xll.BDP(K412,$AD$12)*L412)</f>
        <v>1.0833999999999999</v>
      </c>
      <c r="AE412" s="387">
        <f>AA412*AC412*T412/AD412 / AF872</f>
        <v>0</v>
      </c>
      <c r="AF412" s="73"/>
      <c r="AG412" s="69"/>
      <c r="AH412" s="61"/>
    </row>
    <row r="413" spans="1:34" x14ac:dyDescent="0.2">
      <c r="B413" s="153">
        <v>467</v>
      </c>
      <c r="C413" s="153" t="s">
        <v>800</v>
      </c>
      <c r="D413" s="153" t="str">
        <f>_xll.BDP(C413,$D$12)</f>
        <v>CHF</v>
      </c>
      <c r="E413" s="153" t="s">
        <v>828</v>
      </c>
      <c r="F413" s="154">
        <f>_xll.BDP(C413,$F$12)</f>
        <v>24.24</v>
      </c>
      <c r="G413" s="154">
        <f>_xll.BDP(C413,$G$12)</f>
        <v>24.25</v>
      </c>
      <c r="H413" s="155">
        <f t="shared" si="212"/>
        <v>1.0000000000001563E-2</v>
      </c>
      <c r="I413" s="156">
        <f t="shared" si="213"/>
        <v>4.1254125412547707E-2</v>
      </c>
      <c r="J413" s="157">
        <v>0</v>
      </c>
      <c r="K413" s="153" t="str">
        <f>CONCATENATE(D872,D413, " Curncy")</f>
        <v>EURCHF Curncy</v>
      </c>
      <c r="L413" s="153">
        <f>IF(D413 = D872,1,_xll.BDP(K413,$L$12))</f>
        <v>1</v>
      </c>
      <c r="M413" s="356">
        <f>IF(D413 = D872,1,_xll.BDP(K413,$M$12)*L413)</f>
        <v>1.0844800000000001</v>
      </c>
      <c r="N413" s="158">
        <f t="shared" si="214"/>
        <v>0</v>
      </c>
      <c r="O413" s="366">
        <f>N413 / Y872</f>
        <v>0</v>
      </c>
      <c r="P413" s="160">
        <f t="shared" si="215"/>
        <v>0</v>
      </c>
      <c r="Q413" s="374">
        <f>P413 / Y872*100</f>
        <v>0</v>
      </c>
      <c r="R413" s="161">
        <f t="shared" si="216"/>
        <v>0</v>
      </c>
      <c r="S413" s="374">
        <f t="shared" si="217"/>
        <v>0</v>
      </c>
      <c r="T413" s="153">
        <f t="shared" si="218"/>
        <v>1</v>
      </c>
      <c r="U413" s="153">
        <v>0</v>
      </c>
      <c r="V413" s="153">
        <v>1</v>
      </c>
      <c r="W413" s="159">
        <f t="shared" si="219"/>
        <v>0</v>
      </c>
      <c r="X413" s="159">
        <f t="shared" si="220"/>
        <v>0</v>
      </c>
      <c r="Y413" s="70"/>
      <c r="Z413" s="163">
        <f>_xll.BDH(C413,$Z$12,$D$1,$D$1)</f>
        <v>24.24</v>
      </c>
      <c r="AA413" s="163">
        <f t="shared" si="221"/>
        <v>0</v>
      </c>
      <c r="AB413" s="164">
        <f t="shared" si="222"/>
        <v>0</v>
      </c>
      <c r="AC413" s="165">
        <v>0</v>
      </c>
      <c r="AD413" s="166">
        <f>IF(D413 = D872,1,_xll.BDP(K413,$AD$12)*L413)</f>
        <v>1.0833999999999999</v>
      </c>
      <c r="AE413" s="387">
        <f>AA413*AC413*T413/AD413 / AF872</f>
        <v>0</v>
      </c>
      <c r="AF413" s="73"/>
      <c r="AG413" s="69"/>
      <c r="AH413" s="61"/>
    </row>
    <row r="414" spans="1:34" x14ac:dyDescent="0.2">
      <c r="B414" s="153">
        <v>404</v>
      </c>
      <c r="C414" s="153" t="s">
        <v>801</v>
      </c>
      <c r="D414" s="153" t="str">
        <f>_xll.BDP(C414,$D$12)</f>
        <v>CHF</v>
      </c>
      <c r="E414" s="153" t="s">
        <v>829</v>
      </c>
      <c r="F414" s="154">
        <f>_xll.BDP(C414,$F$12)</f>
        <v>54.08</v>
      </c>
      <c r="G414" s="154">
        <f>_xll.BDP(C414,$G$12)</f>
        <v>54.76</v>
      </c>
      <c r="H414" s="155">
        <f t="shared" si="212"/>
        <v>0.67999999999999972</v>
      </c>
      <c r="I414" s="156">
        <f t="shared" si="213"/>
        <v>1.2573964497041414</v>
      </c>
      <c r="J414" s="157">
        <v>0</v>
      </c>
      <c r="K414" s="153" t="str">
        <f>CONCATENATE(D872,D414, " Curncy")</f>
        <v>EURCHF Curncy</v>
      </c>
      <c r="L414" s="153">
        <f>IF(D414 = D872,1,_xll.BDP(K414,$L$12))</f>
        <v>1</v>
      </c>
      <c r="M414" s="356">
        <f>IF(D414 = D872,1,_xll.BDP(K414,$M$12)*L414)</f>
        <v>1.0844800000000001</v>
      </c>
      <c r="N414" s="158">
        <f t="shared" si="214"/>
        <v>0</v>
      </c>
      <c r="O414" s="366">
        <f>N414 / Y872</f>
        <v>0</v>
      </c>
      <c r="P414" s="160">
        <f t="shared" si="215"/>
        <v>0</v>
      </c>
      <c r="Q414" s="374">
        <f>P414 / Y872*100</f>
        <v>0</v>
      </c>
      <c r="R414" s="161">
        <f t="shared" si="216"/>
        <v>0</v>
      </c>
      <c r="S414" s="374">
        <f t="shared" si="217"/>
        <v>0</v>
      </c>
      <c r="T414" s="153">
        <f t="shared" si="218"/>
        <v>1</v>
      </c>
      <c r="U414" s="153">
        <v>0</v>
      </c>
      <c r="V414" s="153">
        <v>1</v>
      </c>
      <c r="W414" s="159">
        <f t="shared" si="219"/>
        <v>0</v>
      </c>
      <c r="X414" s="159">
        <f t="shared" si="220"/>
        <v>0</v>
      </c>
      <c r="Y414" s="70"/>
      <c r="Z414" s="163">
        <f>_xll.BDH(C414,$Z$12,$D$1,$D$1)</f>
        <v>53.02</v>
      </c>
      <c r="AA414" s="163">
        <f t="shared" si="221"/>
        <v>1.0599999999999952</v>
      </c>
      <c r="AB414" s="164">
        <f t="shared" si="222"/>
        <v>1.9992455677102887</v>
      </c>
      <c r="AC414" s="165">
        <v>0</v>
      </c>
      <c r="AD414" s="166">
        <f>IF(D414 = D872,1,_xll.BDP(K414,$AD$12)*L414)</f>
        <v>1.0833999999999999</v>
      </c>
      <c r="AE414" s="387">
        <f>AA414*AC414*T414/AD414 / AF872</f>
        <v>0</v>
      </c>
      <c r="AF414" s="73"/>
      <c r="AG414" s="69"/>
      <c r="AH414" s="61"/>
    </row>
    <row r="415" spans="1:34" x14ac:dyDescent="0.2">
      <c r="A415" s="153"/>
      <c r="B415" s="153">
        <v>18837</v>
      </c>
      <c r="C415" s="153" t="s">
        <v>1275</v>
      </c>
      <c r="D415" s="153" t="str">
        <f>_xll.BDP(C415,$D$12)</f>
        <v>CHF</v>
      </c>
      <c r="E415" s="153" t="s">
        <v>1276</v>
      </c>
      <c r="F415" s="154">
        <f>_xll.BDP(C415,$F$12)</f>
        <v>22.9</v>
      </c>
      <c r="G415" s="154">
        <f>_xll.BDP(C415,$G$12)</f>
        <v>22.93</v>
      </c>
      <c r="H415" s="155">
        <f t="shared" si="212"/>
        <v>3.0000000000001137E-2</v>
      </c>
      <c r="I415" s="156">
        <f t="shared" si="213"/>
        <v>0.13100436681223204</v>
      </c>
      <c r="J415" s="157">
        <v>0</v>
      </c>
      <c r="K415" s="153" t="str">
        <f>CONCATENATE(D872,D415, " Curncy")</f>
        <v>EURCHF Curncy</v>
      </c>
      <c r="L415" s="153">
        <f>IF(D415 = D872,1,_xll.BDP(K415,$L$12))</f>
        <v>1</v>
      </c>
      <c r="M415" s="356">
        <f>IF(D415 = D872,1,_xll.BDP(K415,$M$12)*L415)</f>
        <v>1.0844800000000001</v>
      </c>
      <c r="N415" s="158">
        <f t="shared" si="214"/>
        <v>0</v>
      </c>
      <c r="O415" s="366">
        <f>N415 / Y872</f>
        <v>0</v>
      </c>
      <c r="P415" s="160">
        <f t="shared" si="215"/>
        <v>0</v>
      </c>
      <c r="Q415" s="374">
        <f>P415 / Y872*100</f>
        <v>0</v>
      </c>
      <c r="R415" s="161">
        <f t="shared" si="216"/>
        <v>0</v>
      </c>
      <c r="S415" s="374">
        <f t="shared" si="217"/>
        <v>0</v>
      </c>
      <c r="T415" s="153">
        <f t="shared" si="218"/>
        <v>1</v>
      </c>
      <c r="U415" s="153">
        <v>0</v>
      </c>
      <c r="V415" s="153">
        <v>1</v>
      </c>
      <c r="W415" s="159">
        <f t="shared" si="219"/>
        <v>0</v>
      </c>
      <c r="X415" s="159">
        <f t="shared" si="220"/>
        <v>0</v>
      </c>
      <c r="Y415" s="162"/>
      <c r="Z415" s="163">
        <f>_xll.BDH(C415,$Z$12,$D$1,$D$1)</f>
        <v>22.01</v>
      </c>
      <c r="AA415" s="163">
        <f t="shared" si="221"/>
        <v>0.88999999999999702</v>
      </c>
      <c r="AB415" s="164">
        <f t="shared" si="222"/>
        <v>4.0436165379372877</v>
      </c>
      <c r="AC415" s="165">
        <v>0</v>
      </c>
      <c r="AD415" s="166">
        <f>IF(D415 = D872,1,_xll.BDP(K415,$AD$12)*L415)</f>
        <v>1.0833999999999999</v>
      </c>
      <c r="AE415" s="387">
        <f>AA415*AC415*T415/AD415 / AF872</f>
        <v>0</v>
      </c>
      <c r="AF415" s="167"/>
      <c r="AG415" s="69"/>
      <c r="AH415" s="61"/>
    </row>
    <row r="416" spans="1:34" x14ac:dyDescent="0.2">
      <c r="A416" s="111"/>
      <c r="B416" s="153">
        <v>21355</v>
      </c>
      <c r="C416" s="153" t="s">
        <v>111</v>
      </c>
      <c r="D416" s="153" t="str">
        <f>_xll.BDP(C416,$D$12)</f>
        <v>CHF</v>
      </c>
      <c r="E416" s="153" t="s">
        <v>262</v>
      </c>
      <c r="F416" s="154">
        <f>_xll.BDP(C416,$F$12)</f>
        <v>0.6845</v>
      </c>
      <c r="G416" s="154">
        <f>_xll.BDP(C416,$G$12)</f>
        <v>0.68600000000000005</v>
      </c>
      <c r="H416" s="155">
        <f t="shared" si="212"/>
        <v>1.5000000000000568E-3</v>
      </c>
      <c r="I416" s="156">
        <f t="shared" si="213"/>
        <v>0.21913805697590313</v>
      </c>
      <c r="J416" s="157">
        <v>0</v>
      </c>
      <c r="K416" s="153" t="str">
        <f>CONCATENATE(D872,D416, " Curncy")</f>
        <v>EURCHF Curncy</v>
      </c>
      <c r="L416" s="153">
        <f>IF(D416 = D872,1,_xll.BDP(K416,$L$12))</f>
        <v>1</v>
      </c>
      <c r="M416" s="356">
        <f>IF(D416 = D872,1,_xll.BDP(K416,$M$12)*L416)</f>
        <v>1.0844800000000001</v>
      </c>
      <c r="N416" s="158">
        <f t="shared" si="214"/>
        <v>0</v>
      </c>
      <c r="O416" s="366">
        <f>N416 / Y872</f>
        <v>0</v>
      </c>
      <c r="P416" s="160">
        <f t="shared" si="215"/>
        <v>0</v>
      </c>
      <c r="Q416" s="374">
        <f>P416 / Y872*100</f>
        <v>0</v>
      </c>
      <c r="R416" s="161">
        <f t="shared" si="216"/>
        <v>0</v>
      </c>
      <c r="S416" s="374">
        <f t="shared" si="217"/>
        <v>0</v>
      </c>
      <c r="T416" s="153">
        <f t="shared" si="218"/>
        <v>1</v>
      </c>
      <c r="U416" s="153">
        <v>0</v>
      </c>
      <c r="V416" s="153">
        <v>1</v>
      </c>
      <c r="W416" s="159">
        <f t="shared" si="219"/>
        <v>0</v>
      </c>
      <c r="X416" s="159">
        <f t="shared" si="220"/>
        <v>0</v>
      </c>
      <c r="Y416" s="111"/>
      <c r="Z416" s="163">
        <f>_xll.BDH(C416,$Z$12,$D$1,$D$1)</f>
        <v>0.67800000000000005</v>
      </c>
      <c r="AA416" s="163">
        <f t="shared" si="221"/>
        <v>6.4999999999999503E-3</v>
      </c>
      <c r="AB416" s="164">
        <f t="shared" si="222"/>
        <v>0.9587020648967477</v>
      </c>
      <c r="AC416" s="165">
        <v>0</v>
      </c>
      <c r="AD416" s="166">
        <f>IF(D416 = D872,1,_xll.BDP(K416,$AD$12)*L416)</f>
        <v>1.0833999999999999</v>
      </c>
      <c r="AE416" s="387">
        <f>AA416*AC416*T416/AD416 / AF872</f>
        <v>0</v>
      </c>
      <c r="AF416" s="124"/>
      <c r="AG416" s="69"/>
      <c r="AH416" s="61"/>
    </row>
    <row r="417" spans="1:34" x14ac:dyDescent="0.2">
      <c r="B417" s="153">
        <v>433</v>
      </c>
      <c r="C417" s="153" t="s">
        <v>810</v>
      </c>
      <c r="D417" s="153" t="str">
        <f>_xll.BDP(C417,$D$12)</f>
        <v>CHF</v>
      </c>
      <c r="E417" s="153" t="s">
        <v>838</v>
      </c>
      <c r="F417" s="154">
        <f>_xll.BDP(C417,$F$12)</f>
        <v>78.260000000000005</v>
      </c>
      <c r="G417" s="154">
        <f>_xll.BDP(C417,$G$12)</f>
        <v>78.16</v>
      </c>
      <c r="H417" s="155">
        <f t="shared" si="212"/>
        <v>-0.10000000000000853</v>
      </c>
      <c r="I417" s="156">
        <f t="shared" si="213"/>
        <v>-0.12777919754665029</v>
      </c>
      <c r="J417" s="157">
        <v>0</v>
      </c>
      <c r="K417" s="153" t="str">
        <f>CONCATENATE(D872,D417, " Curncy")</f>
        <v>EURCHF Curncy</v>
      </c>
      <c r="L417" s="153">
        <f>IF(D417 = D872,1,_xll.BDP(K417,$L$12))</f>
        <v>1</v>
      </c>
      <c r="M417" s="356">
        <f>IF(D417 = D872,1,_xll.BDP(K417,$M$12)*L417)</f>
        <v>1.0844800000000001</v>
      </c>
      <c r="N417" s="158">
        <f t="shared" si="214"/>
        <v>0</v>
      </c>
      <c r="O417" s="366">
        <f>N417 / Y872</f>
        <v>0</v>
      </c>
      <c r="P417" s="160">
        <f t="shared" si="215"/>
        <v>0</v>
      </c>
      <c r="Q417" s="374">
        <f>P417 / Y872*100</f>
        <v>0</v>
      </c>
      <c r="R417" s="161">
        <f t="shared" si="216"/>
        <v>0</v>
      </c>
      <c r="S417" s="374">
        <f t="shared" si="217"/>
        <v>0</v>
      </c>
      <c r="T417" s="153">
        <f t="shared" si="218"/>
        <v>1</v>
      </c>
      <c r="U417" s="153">
        <v>0</v>
      </c>
      <c r="V417" s="153">
        <v>1</v>
      </c>
      <c r="W417" s="159">
        <f t="shared" si="219"/>
        <v>0</v>
      </c>
      <c r="X417" s="159">
        <f t="shared" si="220"/>
        <v>0</v>
      </c>
      <c r="Y417" s="70"/>
      <c r="Z417" s="163">
        <f>_xll.BDH(C417,$Z$12,$D$1,$D$1)</f>
        <v>76.44</v>
      </c>
      <c r="AA417" s="163">
        <f t="shared" si="221"/>
        <v>1.8200000000000074</v>
      </c>
      <c r="AB417" s="164">
        <f t="shared" si="222"/>
        <v>2.3809523809523907</v>
      </c>
      <c r="AC417" s="165">
        <v>0</v>
      </c>
      <c r="AD417" s="166">
        <f>IF(D417 = D872,1,_xll.BDP(K417,$AD$12)*L417)</f>
        <v>1.0833999999999999</v>
      </c>
      <c r="AE417" s="387">
        <f>AA417*AC417*T417/AD417 / AF872</f>
        <v>0</v>
      </c>
      <c r="AF417" s="73"/>
      <c r="AG417" s="69"/>
      <c r="AH417" s="61"/>
    </row>
    <row r="418" spans="1:34" x14ac:dyDescent="0.2">
      <c r="B418" s="153">
        <v>861</v>
      </c>
      <c r="C418" s="153" t="s">
        <v>802</v>
      </c>
      <c r="D418" s="153" t="str">
        <f>_xll.BDP(C418,$D$12)</f>
        <v>CHF</v>
      </c>
      <c r="E418" s="153" t="s">
        <v>830</v>
      </c>
      <c r="F418" s="154">
        <f>_xll.BDP(C418,$F$12)</f>
        <v>18.420000000000002</v>
      </c>
      <c r="G418" s="154">
        <f>_xll.BDP(C418,$G$12)</f>
        <v>18.204999999999998</v>
      </c>
      <c r="H418" s="155">
        <f t="shared" si="212"/>
        <v>-0.21500000000000341</v>
      </c>
      <c r="I418" s="156">
        <f t="shared" si="213"/>
        <v>-1.167209554831723</v>
      </c>
      <c r="J418" s="157">
        <v>0</v>
      </c>
      <c r="K418" s="153" t="str">
        <f>CONCATENATE(D872,D418, " Curncy")</f>
        <v>EURCHF Curncy</v>
      </c>
      <c r="L418" s="153">
        <f>IF(D418 = D872,1,_xll.BDP(K418,$L$12))</f>
        <v>1</v>
      </c>
      <c r="M418" s="356">
        <f>IF(D418 = D872,1,_xll.BDP(K418,$M$12)*L418)</f>
        <v>1.0844800000000001</v>
      </c>
      <c r="N418" s="158">
        <f t="shared" si="214"/>
        <v>0</v>
      </c>
      <c r="O418" s="366">
        <f>N418 / Y872</f>
        <v>0</v>
      </c>
      <c r="P418" s="160">
        <f t="shared" si="215"/>
        <v>0</v>
      </c>
      <c r="Q418" s="374">
        <f>P418 / Y872*100</f>
        <v>0</v>
      </c>
      <c r="R418" s="161">
        <f t="shared" si="216"/>
        <v>0</v>
      </c>
      <c r="S418" s="374">
        <f t="shared" si="217"/>
        <v>0</v>
      </c>
      <c r="T418" s="153">
        <f t="shared" si="218"/>
        <v>1</v>
      </c>
      <c r="U418" s="153">
        <v>0</v>
      </c>
      <c r="V418" s="153">
        <v>1</v>
      </c>
      <c r="W418" s="159">
        <f t="shared" si="219"/>
        <v>0</v>
      </c>
      <c r="X418" s="159">
        <f t="shared" si="220"/>
        <v>0</v>
      </c>
      <c r="Y418" s="70"/>
      <c r="Z418" s="163">
        <f>_xll.BDH(C418,$Z$12,$D$1,$D$1)</f>
        <v>18.13</v>
      </c>
      <c r="AA418" s="163">
        <f t="shared" si="221"/>
        <v>0.2900000000000027</v>
      </c>
      <c r="AB418" s="164">
        <f t="shared" si="222"/>
        <v>1.5995587424159001</v>
      </c>
      <c r="AC418" s="165">
        <v>0</v>
      </c>
      <c r="AD418" s="166">
        <f>IF(D418 = D872,1,_xll.BDP(K418,$AD$12)*L418)</f>
        <v>1.0833999999999999</v>
      </c>
      <c r="AE418" s="387">
        <f>AA418*AC418*T418/AD418 / AF872</f>
        <v>0</v>
      </c>
      <c r="AF418" s="73"/>
      <c r="AG418" s="69"/>
      <c r="AH418" s="61"/>
    </row>
    <row r="419" spans="1:34" x14ac:dyDescent="0.2">
      <c r="B419" s="153">
        <v>931</v>
      </c>
      <c r="C419" s="153" t="s">
        <v>803</v>
      </c>
      <c r="D419" s="153" t="str">
        <f>_xll.BDP(C419,$D$12)</f>
        <v>CHF</v>
      </c>
      <c r="E419" s="153" t="s">
        <v>831</v>
      </c>
      <c r="F419" s="154">
        <f>_xll.BDP(C419,$F$12)</f>
        <v>11.85</v>
      </c>
      <c r="G419" s="154">
        <f>_xll.BDP(C419,$G$12)</f>
        <v>11.705</v>
      </c>
      <c r="H419" s="155">
        <f t="shared" si="212"/>
        <v>-0.14499999999999957</v>
      </c>
      <c r="I419" s="156">
        <f t="shared" si="213"/>
        <v>-1.2236286919831187</v>
      </c>
      <c r="J419" s="157">
        <v>0</v>
      </c>
      <c r="K419" s="153" t="str">
        <f>CONCATENATE(D872,D419, " Curncy")</f>
        <v>EURCHF Curncy</v>
      </c>
      <c r="L419" s="153">
        <f>IF(D419 = D872,1,_xll.BDP(K419,$L$12))</f>
        <v>1</v>
      </c>
      <c r="M419" s="356">
        <f>IF(D419 = D872,1,_xll.BDP(K419,$M$12)*L419)</f>
        <v>1.0844800000000001</v>
      </c>
      <c r="N419" s="158">
        <f t="shared" si="214"/>
        <v>0</v>
      </c>
      <c r="O419" s="366">
        <f>N419 / Y872</f>
        <v>0</v>
      </c>
      <c r="P419" s="160">
        <f t="shared" si="215"/>
        <v>0</v>
      </c>
      <c r="Q419" s="374">
        <f>P419 / Y872*100</f>
        <v>0</v>
      </c>
      <c r="R419" s="161">
        <f t="shared" si="216"/>
        <v>0</v>
      </c>
      <c r="S419" s="374">
        <f t="shared" si="217"/>
        <v>0</v>
      </c>
      <c r="T419" s="153">
        <f t="shared" si="218"/>
        <v>1</v>
      </c>
      <c r="U419" s="153">
        <v>0</v>
      </c>
      <c r="V419" s="153">
        <v>1</v>
      </c>
      <c r="W419" s="159">
        <f t="shared" si="219"/>
        <v>0</v>
      </c>
      <c r="X419" s="159">
        <f t="shared" si="220"/>
        <v>0</v>
      </c>
      <c r="Y419" s="70"/>
      <c r="Z419" s="163">
        <f>_xll.BDH(C419,$Z$12,$D$1,$D$1)</f>
        <v>11.41</v>
      </c>
      <c r="AA419" s="163">
        <f t="shared" si="221"/>
        <v>0.4399999999999995</v>
      </c>
      <c r="AB419" s="164">
        <f t="shared" si="222"/>
        <v>3.8562664329535452</v>
      </c>
      <c r="AC419" s="165">
        <v>0</v>
      </c>
      <c r="AD419" s="166">
        <f>IF(D419 = D872,1,_xll.BDP(K419,$AD$12)*L419)</f>
        <v>1.0833999999999999</v>
      </c>
      <c r="AE419" s="387">
        <f>AA419*AC419*T419/AD419 / AF872</f>
        <v>0</v>
      </c>
      <c r="AF419" s="73"/>
      <c r="AG419" s="69"/>
      <c r="AH419" s="61"/>
    </row>
    <row r="420" spans="1:34" x14ac:dyDescent="0.2">
      <c r="A420" s="153"/>
      <c r="B420" s="153">
        <v>3294</v>
      </c>
      <c r="C420" s="153" t="s">
        <v>1297</v>
      </c>
      <c r="D420" s="153" t="str">
        <f>_xll.BDP(C420,$D$12)</f>
        <v>CHF</v>
      </c>
      <c r="E420" s="153" t="s">
        <v>1298</v>
      </c>
      <c r="F420" s="154">
        <f>_xll.BDP(C420,$F$12)</f>
        <v>49.33</v>
      </c>
      <c r="G420" s="154">
        <f>_xll.BDP(C420,$G$12)</f>
        <v>50.3</v>
      </c>
      <c r="H420" s="155">
        <f t="shared" si="212"/>
        <v>0.96999999999999886</v>
      </c>
      <c r="I420" s="156">
        <f t="shared" si="213"/>
        <v>1.9663490776403787</v>
      </c>
      <c r="J420" s="157">
        <v>0</v>
      </c>
      <c r="K420" s="153" t="str">
        <f>CONCATENATE(D872,D420, " Curncy")</f>
        <v>EURCHF Curncy</v>
      </c>
      <c r="L420" s="153">
        <f>IF(D420 = D872,1,_xll.BDP(K420,$L$12))</f>
        <v>1</v>
      </c>
      <c r="M420" s="356">
        <f>IF(D420 = D872,1,_xll.BDP(K420,$M$12)*L420)</f>
        <v>1.0844800000000001</v>
      </c>
      <c r="N420" s="158">
        <f t="shared" si="214"/>
        <v>0</v>
      </c>
      <c r="O420" s="366">
        <f>N420 / Y872</f>
        <v>0</v>
      </c>
      <c r="P420" s="160">
        <f t="shared" si="215"/>
        <v>0</v>
      </c>
      <c r="Q420" s="374">
        <f>P420 / Y872*100</f>
        <v>0</v>
      </c>
      <c r="R420" s="161">
        <f t="shared" si="216"/>
        <v>0</v>
      </c>
      <c r="S420" s="374">
        <f t="shared" si="217"/>
        <v>0</v>
      </c>
      <c r="T420" s="153">
        <f t="shared" si="218"/>
        <v>1</v>
      </c>
      <c r="U420" s="153">
        <v>0</v>
      </c>
      <c r="V420" s="153">
        <v>1</v>
      </c>
      <c r="W420" s="159">
        <f t="shared" si="219"/>
        <v>0</v>
      </c>
      <c r="X420" s="159">
        <f t="shared" si="220"/>
        <v>0</v>
      </c>
      <c r="Y420" s="162"/>
      <c r="Z420" s="163">
        <f>_xll.BDH(C420,$Z$12,$D$1,$D$1)</f>
        <v>48.6</v>
      </c>
      <c r="AA420" s="163">
        <f t="shared" si="221"/>
        <v>0.72999999999999687</v>
      </c>
      <c r="AB420" s="164">
        <f t="shared" si="222"/>
        <v>1.5020576131687178</v>
      </c>
      <c r="AC420" s="165">
        <v>0</v>
      </c>
      <c r="AD420" s="166">
        <f>IF(D420 = D872,1,_xll.BDP(K420,$AD$12)*L420)</f>
        <v>1.0833999999999999</v>
      </c>
      <c r="AE420" s="387">
        <f>AA420*AC420*T420/AD420 / AF872</f>
        <v>0</v>
      </c>
      <c r="AF420" s="167"/>
      <c r="AG420" s="69"/>
      <c r="AH420" s="61"/>
    </row>
    <row r="421" spans="1:34" x14ac:dyDescent="0.2">
      <c r="A421" s="153"/>
      <c r="B421" s="153">
        <v>6436</v>
      </c>
      <c r="C421" s="153" t="s">
        <v>1375</v>
      </c>
      <c r="D421" s="153" t="str">
        <f>_xll.BDP(C421,$D$12)</f>
        <v>CHF</v>
      </c>
      <c r="E421" s="153" t="s">
        <v>1376</v>
      </c>
      <c r="F421" s="154">
        <f>_xll.BDP(C421,$F$12)</f>
        <v>1.97</v>
      </c>
      <c r="G421" s="154">
        <f>_xll.BDP(C421,$G$12)</f>
        <v>1.99</v>
      </c>
      <c r="H421" s="155">
        <f t="shared" si="212"/>
        <v>2.0000000000000018E-2</v>
      </c>
      <c r="I421" s="156">
        <f t="shared" si="213"/>
        <v>1.0152284263959401</v>
      </c>
      <c r="J421" s="157">
        <v>0</v>
      </c>
      <c r="K421" s="153" t="str">
        <f>CONCATENATE(D872,D421, " Curncy")</f>
        <v>EURCHF Curncy</v>
      </c>
      <c r="L421" s="153">
        <f>IF(D421 = D872,1,_xll.BDP(K421,$L$12))</f>
        <v>1</v>
      </c>
      <c r="M421" s="356">
        <f>IF(D421 = D872,1,_xll.BDP(K421,$M$12)*L421)</f>
        <v>1.0844800000000001</v>
      </c>
      <c r="N421" s="158">
        <f t="shared" si="214"/>
        <v>0</v>
      </c>
      <c r="O421" s="366">
        <f>N421 / Y872</f>
        <v>0</v>
      </c>
      <c r="P421" s="160">
        <f t="shared" si="215"/>
        <v>0</v>
      </c>
      <c r="Q421" s="374">
        <f>P421 / Y872*100</f>
        <v>0</v>
      </c>
      <c r="R421" s="161">
        <f t="shared" si="216"/>
        <v>0</v>
      </c>
      <c r="S421" s="374">
        <f t="shared" si="217"/>
        <v>0</v>
      </c>
      <c r="T421" s="153">
        <f t="shared" si="218"/>
        <v>1</v>
      </c>
      <c r="U421" s="153">
        <v>0</v>
      </c>
      <c r="V421" s="153">
        <v>1</v>
      </c>
      <c r="W421" s="159">
        <f t="shared" si="219"/>
        <v>0</v>
      </c>
      <c r="X421" s="159">
        <f t="shared" si="220"/>
        <v>0</v>
      </c>
      <c r="Y421" s="162"/>
      <c r="Z421" s="163">
        <f>_xll.BDH(C421,$Z$12,$D$1,$D$1)</f>
        <v>1.9889999999999999</v>
      </c>
      <c r="AA421" s="163">
        <f t="shared" si="221"/>
        <v>-1.8999999999999906E-2</v>
      </c>
      <c r="AB421" s="164">
        <f t="shared" si="222"/>
        <v>-0.9552538964303624</v>
      </c>
      <c r="AC421" s="165">
        <v>0</v>
      </c>
      <c r="AD421" s="166">
        <f>IF(D421 = D872,1,_xll.BDP(K421,$AD$12)*L421)</f>
        <v>1.0833999999999999</v>
      </c>
      <c r="AE421" s="387">
        <f>AA421*AC421*T421/AD421 / AF872</f>
        <v>0</v>
      </c>
      <c r="AF421" s="167"/>
      <c r="AG421" s="69"/>
      <c r="AH421" s="61"/>
    </row>
    <row r="422" spans="1:34" x14ac:dyDescent="0.2">
      <c r="B422" s="153">
        <v>1348</v>
      </c>
      <c r="C422" s="153" t="s">
        <v>804</v>
      </c>
      <c r="D422" s="153" t="str">
        <f>_xll.BDP(C422,$D$12)</f>
        <v>CHF</v>
      </c>
      <c r="E422" s="153" t="s">
        <v>832</v>
      </c>
      <c r="F422" s="154">
        <f>_xll.BDP(C422,$F$12)</f>
        <v>3592</v>
      </c>
      <c r="G422" s="154">
        <f>_xll.BDP(C422,$G$12)</f>
        <v>3599</v>
      </c>
      <c r="H422" s="155">
        <f t="shared" si="212"/>
        <v>7</v>
      </c>
      <c r="I422" s="156">
        <f t="shared" si="213"/>
        <v>0.19487750556792874</v>
      </c>
      <c r="J422" s="157">
        <v>0</v>
      </c>
      <c r="K422" s="153" t="str">
        <f>CONCATENATE(D872,D422, " Curncy")</f>
        <v>EURCHF Curncy</v>
      </c>
      <c r="L422" s="153">
        <f>IF(D422 = D872,1,_xll.BDP(K422,$L$12))</f>
        <v>1</v>
      </c>
      <c r="M422" s="356">
        <f>IF(D422 = D872,1,_xll.BDP(K422,$M$12)*L422)</f>
        <v>1.0844800000000001</v>
      </c>
      <c r="N422" s="158">
        <f t="shared" si="214"/>
        <v>0</v>
      </c>
      <c r="O422" s="366">
        <f>N422 / Y872</f>
        <v>0</v>
      </c>
      <c r="P422" s="160">
        <f t="shared" si="215"/>
        <v>0</v>
      </c>
      <c r="Q422" s="374">
        <f>P422 / Y872*100</f>
        <v>0</v>
      </c>
      <c r="R422" s="161">
        <f t="shared" si="216"/>
        <v>0</v>
      </c>
      <c r="S422" s="374">
        <f t="shared" si="217"/>
        <v>0</v>
      </c>
      <c r="T422" s="153">
        <f t="shared" si="218"/>
        <v>1</v>
      </c>
      <c r="U422" s="153">
        <v>0</v>
      </c>
      <c r="V422" s="153">
        <v>1</v>
      </c>
      <c r="W422" s="159">
        <f t="shared" si="219"/>
        <v>0</v>
      </c>
      <c r="X422" s="159">
        <f t="shared" si="220"/>
        <v>0</v>
      </c>
      <c r="Y422" s="70"/>
      <c r="Z422" s="163">
        <f>_xll.BDH(C422,$Z$12,$D$1,$D$1)</f>
        <v>3607</v>
      </c>
      <c r="AA422" s="163">
        <f t="shared" si="221"/>
        <v>-15</v>
      </c>
      <c r="AB422" s="164">
        <f t="shared" si="222"/>
        <v>-0.41585805378430829</v>
      </c>
      <c r="AC422" s="165">
        <v>0</v>
      </c>
      <c r="AD422" s="166">
        <f>IF(D422 = D872,1,_xll.BDP(K422,$AD$12)*L422)</f>
        <v>1.0833999999999999</v>
      </c>
      <c r="AE422" s="387">
        <f>AA422*AC422*T422/AD422 / AF872</f>
        <v>0</v>
      </c>
      <c r="AF422" s="73"/>
      <c r="AG422" s="69"/>
      <c r="AH422" s="61"/>
    </row>
    <row r="423" spans="1:34" x14ac:dyDescent="0.2">
      <c r="B423" s="153">
        <v>3160</v>
      </c>
      <c r="C423" s="153" t="s">
        <v>805</v>
      </c>
      <c r="D423" s="153" t="str">
        <f>_xll.BDP(C423,$D$12)</f>
        <v>CHF</v>
      </c>
      <c r="E423" s="153" t="s">
        <v>833</v>
      </c>
      <c r="F423" s="154">
        <f>_xll.BDP(C423,$F$12)</f>
        <v>51.62</v>
      </c>
      <c r="G423" s="154">
        <f>_xll.BDP(C423,$G$12)</f>
        <v>51.9</v>
      </c>
      <c r="H423" s="155">
        <f t="shared" si="212"/>
        <v>0.28000000000000114</v>
      </c>
      <c r="I423" s="156">
        <f t="shared" si="213"/>
        <v>0.54242541650523279</v>
      </c>
      <c r="J423" s="157">
        <v>0</v>
      </c>
      <c r="K423" s="153" t="str">
        <f>CONCATENATE(D872,D423, " Curncy")</f>
        <v>EURCHF Curncy</v>
      </c>
      <c r="L423" s="153">
        <f>IF(D423 = D872,1,_xll.BDP(K423,$L$12))</f>
        <v>1</v>
      </c>
      <c r="M423" s="356">
        <f>IF(D423 = D872,1,_xll.BDP(K423,$M$12)*L423)</f>
        <v>1.0844800000000001</v>
      </c>
      <c r="N423" s="158">
        <f t="shared" si="214"/>
        <v>0</v>
      </c>
      <c r="O423" s="366">
        <f>N423 / Y872</f>
        <v>0</v>
      </c>
      <c r="P423" s="160">
        <f t="shared" si="215"/>
        <v>0</v>
      </c>
      <c r="Q423" s="374">
        <f>P423 / Y872*100</f>
        <v>0</v>
      </c>
      <c r="R423" s="161">
        <f t="shared" si="216"/>
        <v>0</v>
      </c>
      <c r="S423" s="374">
        <f t="shared" si="217"/>
        <v>0</v>
      </c>
      <c r="T423" s="153">
        <f t="shared" si="218"/>
        <v>1</v>
      </c>
      <c r="U423" s="153">
        <v>0</v>
      </c>
      <c r="V423" s="153">
        <v>1</v>
      </c>
      <c r="W423" s="159">
        <f t="shared" si="219"/>
        <v>0</v>
      </c>
      <c r="X423" s="159">
        <f t="shared" si="220"/>
        <v>0</v>
      </c>
      <c r="Y423" s="70"/>
      <c r="Z423" s="163">
        <f>_xll.BDH(C423,$Z$12,$D$1,$D$1)</f>
        <v>50.56</v>
      </c>
      <c r="AA423" s="163">
        <f t="shared" si="221"/>
        <v>1.0599999999999952</v>
      </c>
      <c r="AB423" s="164">
        <f t="shared" si="222"/>
        <v>2.0965189873417627</v>
      </c>
      <c r="AC423" s="165">
        <v>0</v>
      </c>
      <c r="AD423" s="166">
        <f>IF(D423 = D872,1,_xll.BDP(K423,$AD$12)*L423)</f>
        <v>1.0833999999999999</v>
      </c>
      <c r="AE423" s="387">
        <f>AA423*AC423*T423/AD423 / AF872</f>
        <v>0</v>
      </c>
      <c r="AF423" s="73"/>
      <c r="AG423" s="69"/>
      <c r="AH423" s="61"/>
    </row>
    <row r="424" spans="1:34" x14ac:dyDescent="0.2">
      <c r="B424" s="153">
        <v>1811</v>
      </c>
      <c r="C424" s="153" t="s">
        <v>806</v>
      </c>
      <c r="D424" s="153" t="str">
        <f>_xll.BDP(C424,$D$12)</f>
        <v>CHF</v>
      </c>
      <c r="E424" s="153" t="s">
        <v>834</v>
      </c>
      <c r="F424" s="154">
        <f>_xll.BDP(C424,$F$12)</f>
        <v>199.7</v>
      </c>
      <c r="G424" s="154">
        <f>_xll.BDP(C424,$G$12)</f>
        <v>199.8</v>
      </c>
      <c r="H424" s="155">
        <f t="shared" si="212"/>
        <v>0.10000000000002274</v>
      </c>
      <c r="I424" s="156">
        <f t="shared" si="213"/>
        <v>5.0075112669014897E-2</v>
      </c>
      <c r="J424" s="157">
        <v>0</v>
      </c>
      <c r="K424" s="153" t="str">
        <f>CONCATENATE(D872,D424, " Curncy")</f>
        <v>EURCHF Curncy</v>
      </c>
      <c r="L424" s="153">
        <f>IF(D424 = D872,1,_xll.BDP(K424,$L$12))</f>
        <v>1</v>
      </c>
      <c r="M424" s="356">
        <f>IF(D424 = D872,1,_xll.BDP(K424,$M$12)*L424)</f>
        <v>1.0844800000000001</v>
      </c>
      <c r="N424" s="158">
        <f t="shared" si="214"/>
        <v>0</v>
      </c>
      <c r="O424" s="366">
        <f>N424 / Y872</f>
        <v>0</v>
      </c>
      <c r="P424" s="160">
        <f t="shared" si="215"/>
        <v>0</v>
      </c>
      <c r="Q424" s="374">
        <f>P424 / Y872*100</f>
        <v>0</v>
      </c>
      <c r="R424" s="161">
        <f t="shared" si="216"/>
        <v>0</v>
      </c>
      <c r="S424" s="374">
        <f t="shared" si="217"/>
        <v>0</v>
      </c>
      <c r="T424" s="153">
        <f t="shared" si="218"/>
        <v>1</v>
      </c>
      <c r="U424" s="153">
        <v>0</v>
      </c>
      <c r="V424" s="153">
        <v>1</v>
      </c>
      <c r="W424" s="159">
        <f t="shared" si="219"/>
        <v>0</v>
      </c>
      <c r="X424" s="159">
        <f t="shared" si="220"/>
        <v>0</v>
      </c>
      <c r="Y424" s="70"/>
      <c r="Z424" s="163">
        <f>_xll.BDH(C424,$Z$12,$D$1,$D$1)</f>
        <v>195.9</v>
      </c>
      <c r="AA424" s="163">
        <f t="shared" si="221"/>
        <v>3.7999999999999829</v>
      </c>
      <c r="AB424" s="164">
        <f t="shared" si="222"/>
        <v>1.939765186319542</v>
      </c>
      <c r="AC424" s="165">
        <v>0</v>
      </c>
      <c r="AD424" s="166">
        <f>IF(D424 = D872,1,_xll.BDP(K424,$AD$12)*L424)</f>
        <v>1.0833999999999999</v>
      </c>
      <c r="AE424" s="387">
        <f>AA424*AC424*T424/AD424 / AF872</f>
        <v>0</v>
      </c>
      <c r="AF424" s="73"/>
      <c r="AG424" s="69"/>
      <c r="AH424" s="61"/>
    </row>
    <row r="425" spans="1:34" x14ac:dyDescent="0.2">
      <c r="B425" s="153">
        <v>3156</v>
      </c>
      <c r="C425" s="153" t="s">
        <v>110</v>
      </c>
      <c r="D425" s="153" t="str">
        <f>_xll.BDP(C425,$D$12)</f>
        <v>CHF</v>
      </c>
      <c r="E425" s="153" t="s">
        <v>295</v>
      </c>
      <c r="F425" s="154">
        <f>_xll.BDP(C425,$F$12)</f>
        <v>48.36</v>
      </c>
      <c r="G425" s="154">
        <f>_xll.BDP(C425,$G$12)</f>
        <v>48.35</v>
      </c>
      <c r="H425" s="155">
        <f t="shared" si="212"/>
        <v>-9.9999999999980105E-3</v>
      </c>
      <c r="I425" s="156">
        <f t="shared" si="213"/>
        <v>-2.0678246484693984E-2</v>
      </c>
      <c r="J425" s="157">
        <v>-2963</v>
      </c>
      <c r="K425" s="153" t="str">
        <f>CONCATENATE(D872,D425, " Curncy")</f>
        <v>EURCHF Curncy</v>
      </c>
      <c r="L425" s="153">
        <f>IF(D425 = D872,1,_xll.BDP(K425,$L$12))</f>
        <v>1</v>
      </c>
      <c r="M425" s="356">
        <f>IF(D425 = D872,1,_xll.BDP(K425,$M$12)*L425)</f>
        <v>1.0844800000000001</v>
      </c>
      <c r="N425" s="158">
        <f t="shared" si="214"/>
        <v>27.321850103269863</v>
      </c>
      <c r="O425" s="366">
        <f>N425 / Y872</f>
        <v>2.2072995857201794E-7</v>
      </c>
      <c r="P425" s="160">
        <f t="shared" si="215"/>
        <v>-132101.14524933608</v>
      </c>
      <c r="Q425" s="374">
        <f>P425 / Y872*100</f>
        <v>-0.10672293496959193</v>
      </c>
      <c r="R425" s="161">
        <f t="shared" si="216"/>
        <v>-0.10672293496959193</v>
      </c>
      <c r="S425" s="374">
        <f t="shared" si="217"/>
        <v>0</v>
      </c>
      <c r="T425" s="153">
        <f t="shared" si="218"/>
        <v>1</v>
      </c>
      <c r="U425" s="153">
        <v>0</v>
      </c>
      <c r="V425" s="153">
        <v>1</v>
      </c>
      <c r="W425" s="159">
        <f t="shared" si="219"/>
        <v>2.2072995857201794E-7</v>
      </c>
      <c r="X425" s="159">
        <f t="shared" si="220"/>
        <v>0</v>
      </c>
      <c r="Y425" s="70"/>
      <c r="Z425" s="163">
        <f>_xll.BDH(C425,$Z$12,$D$1,$D$1)</f>
        <v>46.94</v>
      </c>
      <c r="AA425" s="163">
        <f t="shared" si="221"/>
        <v>1.4200000000000017</v>
      </c>
      <c r="AB425" s="164">
        <f t="shared" si="222"/>
        <v>3.0251384746484913</v>
      </c>
      <c r="AC425" s="165">
        <v>-2963</v>
      </c>
      <c r="AD425" s="166">
        <f>IF(D425 = D872,1,_xll.BDP(K425,$AD$12)*L425)</f>
        <v>1.0833999999999999</v>
      </c>
      <c r="AE425" s="387">
        <f>AA425*AC425*T425/AD425 / AF872</f>
        <v>-3.1546216621991028E-5</v>
      </c>
      <c r="AF425" s="73"/>
      <c r="AG425" s="69"/>
      <c r="AH425" s="61"/>
    </row>
    <row r="426" spans="1:34" x14ac:dyDescent="0.2">
      <c r="B426" s="153">
        <v>352</v>
      </c>
      <c r="C426" s="153" t="s">
        <v>807</v>
      </c>
      <c r="D426" s="153" t="str">
        <f>_xll.BDP(C426,$D$12)</f>
        <v>CHF</v>
      </c>
      <c r="E426" s="153" t="s">
        <v>835</v>
      </c>
      <c r="F426" s="154">
        <f>_xll.BDP(C426,$F$12)</f>
        <v>551.6</v>
      </c>
      <c r="G426" s="154">
        <f>_xll.BDP(C426,$G$12)</f>
        <v>553.6</v>
      </c>
      <c r="H426" s="155">
        <f t="shared" si="212"/>
        <v>2</v>
      </c>
      <c r="I426" s="156">
        <f t="shared" si="213"/>
        <v>0.36258158085569253</v>
      </c>
      <c r="J426" s="157">
        <v>0</v>
      </c>
      <c r="K426" s="153" t="str">
        <f>CONCATENATE(D872,D426, " Curncy")</f>
        <v>EURCHF Curncy</v>
      </c>
      <c r="L426" s="153">
        <f>IF(D426 = D872,1,_xll.BDP(K426,$L$12))</f>
        <v>1</v>
      </c>
      <c r="M426" s="356">
        <f>IF(D426 = D872,1,_xll.BDP(K426,$M$12)*L426)</f>
        <v>1.0844800000000001</v>
      </c>
      <c r="N426" s="158">
        <f t="shared" si="214"/>
        <v>0</v>
      </c>
      <c r="O426" s="366">
        <f>N426 / Y872</f>
        <v>0</v>
      </c>
      <c r="P426" s="160">
        <f t="shared" si="215"/>
        <v>0</v>
      </c>
      <c r="Q426" s="374">
        <f>P426 / Y872*100</f>
        <v>0</v>
      </c>
      <c r="R426" s="161">
        <f t="shared" si="216"/>
        <v>0</v>
      </c>
      <c r="S426" s="374">
        <f t="shared" si="217"/>
        <v>0</v>
      </c>
      <c r="T426" s="153">
        <f t="shared" si="218"/>
        <v>1</v>
      </c>
      <c r="U426" s="153">
        <v>0</v>
      </c>
      <c r="V426" s="153">
        <v>1</v>
      </c>
      <c r="W426" s="159">
        <f t="shared" si="219"/>
        <v>0</v>
      </c>
      <c r="X426" s="159">
        <f t="shared" si="220"/>
        <v>0</v>
      </c>
      <c r="Y426" s="70"/>
      <c r="Z426" s="163">
        <f>_xll.BDH(C426,$Z$12,$D$1,$D$1)</f>
        <v>570</v>
      </c>
      <c r="AA426" s="163">
        <f t="shared" si="221"/>
        <v>-18.399999999999977</v>
      </c>
      <c r="AB426" s="164">
        <f t="shared" si="222"/>
        <v>-3.2280701754385923</v>
      </c>
      <c r="AC426" s="165">
        <v>0</v>
      </c>
      <c r="AD426" s="166">
        <f>IF(D426 = D872,1,_xll.BDP(K426,$AD$12)*L426)</f>
        <v>1.0833999999999999</v>
      </c>
      <c r="AE426" s="387">
        <f>AA426*AC426*T426/AD426 / AF872</f>
        <v>0</v>
      </c>
      <c r="AF426" s="73"/>
      <c r="AG426" s="69"/>
      <c r="AH426" s="61"/>
    </row>
    <row r="427" spans="1:34" x14ac:dyDescent="0.2">
      <c r="B427" s="153">
        <v>2492</v>
      </c>
      <c r="C427" s="153" t="s">
        <v>109</v>
      </c>
      <c r="D427" s="153" t="str">
        <f>_xll.BDP(C427,$D$12)</f>
        <v>CHF</v>
      </c>
      <c r="E427" s="153" t="s">
        <v>244</v>
      </c>
      <c r="F427" s="154">
        <f>_xll.BDP(C427,$F$12)</f>
        <v>101.78</v>
      </c>
      <c r="G427" s="154">
        <f>_xll.BDP(C427,$G$12)</f>
        <v>101.78</v>
      </c>
      <c r="H427" s="155">
        <f t="shared" si="212"/>
        <v>0</v>
      </c>
      <c r="I427" s="156">
        <f t="shared" si="213"/>
        <v>0</v>
      </c>
      <c r="J427" s="157">
        <v>0</v>
      </c>
      <c r="K427" s="153" t="str">
        <f>CONCATENATE(D872,D427, " Curncy")</f>
        <v>EURCHF Curncy</v>
      </c>
      <c r="L427" s="153">
        <f>IF(D427 = D872,1,_xll.BDP(K427,$L$12))</f>
        <v>1</v>
      </c>
      <c r="M427" s="356">
        <f>IF(D427 = D872,1,_xll.BDP(K427,$M$12)*L427)</f>
        <v>1.0844800000000001</v>
      </c>
      <c r="N427" s="158">
        <f t="shared" si="214"/>
        <v>0</v>
      </c>
      <c r="O427" s="366">
        <f>N427 / Y872</f>
        <v>0</v>
      </c>
      <c r="P427" s="160">
        <f t="shared" si="215"/>
        <v>0</v>
      </c>
      <c r="Q427" s="374">
        <f>P427 / Y872*100</f>
        <v>0</v>
      </c>
      <c r="R427" s="161">
        <f t="shared" si="216"/>
        <v>0</v>
      </c>
      <c r="S427" s="374">
        <f t="shared" si="217"/>
        <v>0</v>
      </c>
      <c r="T427" s="153">
        <f t="shared" si="218"/>
        <v>1</v>
      </c>
      <c r="U427" s="153">
        <v>0</v>
      </c>
      <c r="V427" s="153">
        <v>1</v>
      </c>
      <c r="W427" s="159">
        <f t="shared" si="219"/>
        <v>0</v>
      </c>
      <c r="X427" s="159">
        <f t="shared" si="220"/>
        <v>0</v>
      </c>
      <c r="Y427" s="70"/>
      <c r="Z427" s="163">
        <f>_xll.BDH(C427,$Z$12,$D$1,$D$1)</f>
        <v>101.46</v>
      </c>
      <c r="AA427" s="163">
        <f t="shared" si="221"/>
        <v>0.32000000000000739</v>
      </c>
      <c r="AB427" s="164">
        <f t="shared" si="222"/>
        <v>0.31539522964715888</v>
      </c>
      <c r="AC427" s="165">
        <v>0</v>
      </c>
      <c r="AD427" s="166">
        <f>IF(D427 = D872,1,_xll.BDP(K427,$AD$12)*L427)</f>
        <v>1.0833999999999999</v>
      </c>
      <c r="AE427" s="387">
        <f>AA427*AC427*T427/AD427 / AF872</f>
        <v>0</v>
      </c>
      <c r="AF427" s="73"/>
      <c r="AG427" s="69"/>
      <c r="AH427" s="61"/>
    </row>
    <row r="428" spans="1:34" x14ac:dyDescent="0.2">
      <c r="B428" s="153">
        <v>347</v>
      </c>
      <c r="C428" s="153" t="s">
        <v>808</v>
      </c>
      <c r="D428" s="153" t="str">
        <f>_xll.BDP(C428,$D$12)</f>
        <v>CHF</v>
      </c>
      <c r="E428" s="153" t="s">
        <v>836</v>
      </c>
      <c r="F428" s="154">
        <f>_xll.BDP(C428,$F$12)</f>
        <v>80.27</v>
      </c>
      <c r="G428" s="154">
        <f>_xll.BDP(C428,$G$12)</f>
        <v>81.05</v>
      </c>
      <c r="H428" s="155">
        <f t="shared" si="212"/>
        <v>0.78000000000000114</v>
      </c>
      <c r="I428" s="156">
        <f t="shared" si="213"/>
        <v>0.97172044350317832</v>
      </c>
      <c r="J428" s="157">
        <v>0</v>
      </c>
      <c r="K428" s="153" t="str">
        <f>CONCATENATE(D872,D428, " Curncy")</f>
        <v>EURCHF Curncy</v>
      </c>
      <c r="L428" s="153">
        <f>IF(D428 = D872,1,_xll.BDP(K428,$L$12))</f>
        <v>1</v>
      </c>
      <c r="M428" s="356">
        <f>IF(D428 = D872,1,_xll.BDP(K428,$M$12)*L428)</f>
        <v>1.0844800000000001</v>
      </c>
      <c r="N428" s="158">
        <f t="shared" si="214"/>
        <v>0</v>
      </c>
      <c r="O428" s="366">
        <f>N428 / Y872</f>
        <v>0</v>
      </c>
      <c r="P428" s="160">
        <f t="shared" si="215"/>
        <v>0</v>
      </c>
      <c r="Q428" s="374">
        <f>P428 / Y872*100</f>
        <v>0</v>
      </c>
      <c r="R428" s="161">
        <f t="shared" si="216"/>
        <v>0</v>
      </c>
      <c r="S428" s="374">
        <f t="shared" si="217"/>
        <v>0</v>
      </c>
      <c r="T428" s="153">
        <f t="shared" si="218"/>
        <v>1</v>
      </c>
      <c r="U428" s="153">
        <v>0</v>
      </c>
      <c r="V428" s="153">
        <v>1</v>
      </c>
      <c r="W428" s="159">
        <f t="shared" si="219"/>
        <v>0</v>
      </c>
      <c r="X428" s="159">
        <f t="shared" si="220"/>
        <v>0</v>
      </c>
      <c r="Y428" s="70"/>
      <c r="Z428" s="163">
        <f>_xll.BDH(C428,$Z$12,$D$1,$D$1)</f>
        <v>79.599999999999994</v>
      </c>
      <c r="AA428" s="163">
        <f t="shared" si="221"/>
        <v>0.67000000000000171</v>
      </c>
      <c r="AB428" s="164">
        <f t="shared" si="222"/>
        <v>0.84170854271356998</v>
      </c>
      <c r="AC428" s="165">
        <v>0</v>
      </c>
      <c r="AD428" s="166">
        <f>IF(D428 = D872,1,_xll.BDP(K428,$AD$12)*L428)</f>
        <v>1.0833999999999999</v>
      </c>
      <c r="AE428" s="387">
        <f>AA428*AC428*T428/AD428 / AF872</f>
        <v>0</v>
      </c>
      <c r="AF428" s="73"/>
      <c r="AG428" s="69"/>
      <c r="AH428" s="61"/>
    </row>
    <row r="429" spans="1:34" x14ac:dyDescent="0.2">
      <c r="B429" s="153">
        <v>18249</v>
      </c>
      <c r="C429" s="153" t="s">
        <v>809</v>
      </c>
      <c r="D429" s="153" t="str">
        <f>_xll.BDP(C429,$D$12)</f>
        <v>CHF</v>
      </c>
      <c r="E429" s="153" t="s">
        <v>837</v>
      </c>
      <c r="F429" s="154">
        <f>_xll.BDP(C429,$F$12)</f>
        <v>946</v>
      </c>
      <c r="G429" s="154">
        <f>_xll.BDP(C429,$G$12)</f>
        <v>955.6</v>
      </c>
      <c r="H429" s="155">
        <f t="shared" si="212"/>
        <v>9.6000000000000227</v>
      </c>
      <c r="I429" s="156">
        <f t="shared" si="213"/>
        <v>1.0147991543340404</v>
      </c>
      <c r="J429" s="157">
        <v>-8073</v>
      </c>
      <c r="K429" s="153" t="str">
        <f>CONCATENATE(D872,D429, " Curncy")</f>
        <v>EURCHF Curncy</v>
      </c>
      <c r="L429" s="153">
        <f>IF(D429 = D872,1,_xll.BDP(K429,$L$12))</f>
        <v>1</v>
      </c>
      <c r="M429" s="356">
        <f>IF(D429 = D872,1,_xll.BDP(K429,$M$12)*L429)</f>
        <v>1.0844800000000001</v>
      </c>
      <c r="N429" s="158">
        <f t="shared" si="214"/>
        <v>-71463.558571850255</v>
      </c>
      <c r="O429" s="366">
        <f>N429 / Y872</f>
        <v>-5.7734554077967229E-4</v>
      </c>
      <c r="P429" s="160">
        <f t="shared" si="215"/>
        <v>-7113601.726172911</v>
      </c>
      <c r="Q429" s="374">
        <f>P429 / Y872*100</f>
        <v>-5.7469937371776414</v>
      </c>
      <c r="R429" s="161">
        <f t="shared" si="216"/>
        <v>-5.7469937371776414</v>
      </c>
      <c r="S429" s="374">
        <f t="shared" si="217"/>
        <v>0</v>
      </c>
      <c r="T429" s="153">
        <f t="shared" si="218"/>
        <v>1</v>
      </c>
      <c r="U429" s="153">
        <v>0</v>
      </c>
      <c r="V429" s="153">
        <v>1</v>
      </c>
      <c r="W429" s="159">
        <f t="shared" si="219"/>
        <v>0</v>
      </c>
      <c r="X429" s="159">
        <f t="shared" si="220"/>
        <v>0</v>
      </c>
      <c r="Y429" s="70"/>
      <c r="Z429" s="163">
        <f>_xll.BDH(C429,$Z$12,$D$1,$D$1)</f>
        <v>934.4</v>
      </c>
      <c r="AA429" s="163">
        <f t="shared" si="221"/>
        <v>11.600000000000023</v>
      </c>
      <c r="AB429" s="164">
        <f t="shared" si="222"/>
        <v>1.241438356164386</v>
      </c>
      <c r="AC429" s="165">
        <v>-8073</v>
      </c>
      <c r="AD429" s="166">
        <f>IF(D429 = D872,1,_xll.BDP(K429,$AD$12)*L429)</f>
        <v>1.0833999999999999</v>
      </c>
      <c r="AE429" s="387">
        <f>AA429*AC429*T429/AD429 / AF872</f>
        <v>-7.0213436105305126E-4</v>
      </c>
      <c r="AF429" s="73"/>
      <c r="AG429" s="69"/>
      <c r="AH429" s="61"/>
    </row>
    <row r="430" spans="1:34" x14ac:dyDescent="0.2">
      <c r="B430" s="153">
        <v>373</v>
      </c>
      <c r="C430" s="153" t="s">
        <v>811</v>
      </c>
      <c r="D430" s="153" t="str">
        <f>_xll.BDP(C430,$D$12)</f>
        <v>CHF</v>
      </c>
      <c r="E430" s="153" t="s">
        <v>839</v>
      </c>
      <c r="F430" s="154">
        <f>_xll.BDP(C430,$F$12)</f>
        <v>300.55</v>
      </c>
      <c r="G430" s="154">
        <f>_xll.BDP(C430,$G$12)</f>
        <v>301.5</v>
      </c>
      <c r="H430" s="155">
        <f t="shared" si="212"/>
        <v>0.94999999999998863</v>
      </c>
      <c r="I430" s="156">
        <f t="shared" si="213"/>
        <v>0.31608717351521831</v>
      </c>
      <c r="J430" s="157">
        <v>0</v>
      </c>
      <c r="K430" s="153" t="str">
        <f>CONCATENATE(D872,D430, " Curncy")</f>
        <v>EURCHF Curncy</v>
      </c>
      <c r="L430" s="153">
        <f>IF(D430 = D872,1,_xll.BDP(K430,$L$12))</f>
        <v>1</v>
      </c>
      <c r="M430" s="356">
        <f>IF(D430 = D872,1,_xll.BDP(K430,$M$12)*L430)</f>
        <v>1.0844800000000001</v>
      </c>
      <c r="N430" s="158">
        <f t="shared" si="214"/>
        <v>0</v>
      </c>
      <c r="O430" s="366">
        <f>N430 / Y872</f>
        <v>0</v>
      </c>
      <c r="P430" s="160">
        <f t="shared" si="215"/>
        <v>0</v>
      </c>
      <c r="Q430" s="374">
        <f>P430 / Y872*100</f>
        <v>0</v>
      </c>
      <c r="R430" s="161">
        <f t="shared" si="216"/>
        <v>0</v>
      </c>
      <c r="S430" s="374">
        <f t="shared" si="217"/>
        <v>0</v>
      </c>
      <c r="T430" s="153">
        <f t="shared" si="218"/>
        <v>1</v>
      </c>
      <c r="U430" s="153">
        <v>0</v>
      </c>
      <c r="V430" s="153">
        <v>1</v>
      </c>
      <c r="W430" s="159">
        <f t="shared" si="219"/>
        <v>0</v>
      </c>
      <c r="X430" s="159">
        <f t="shared" si="220"/>
        <v>0</v>
      </c>
      <c r="Y430" s="70"/>
      <c r="Z430" s="163">
        <f>_xll.BDH(C430,$Z$12,$D$1,$D$1)</f>
        <v>302.14999999999998</v>
      </c>
      <c r="AA430" s="163">
        <f t="shared" si="221"/>
        <v>-1.5999999999999659</v>
      </c>
      <c r="AB430" s="164">
        <f t="shared" si="222"/>
        <v>-0.52953830878701502</v>
      </c>
      <c r="AC430" s="165">
        <v>0</v>
      </c>
      <c r="AD430" s="166">
        <f>IF(D430 = D872,1,_xll.BDP(K430,$AD$12)*L430)</f>
        <v>1.0833999999999999</v>
      </c>
      <c r="AE430" s="387">
        <f>AA430*AC430*T430/AD430 / AF872</f>
        <v>0</v>
      </c>
      <c r="AF430" s="73"/>
      <c r="AG430" s="69"/>
      <c r="AH430" s="61"/>
    </row>
    <row r="431" spans="1:34" x14ac:dyDescent="0.2">
      <c r="B431" s="153">
        <v>4032</v>
      </c>
      <c r="C431" s="153" t="s">
        <v>812</v>
      </c>
      <c r="D431" s="153" t="str">
        <f>_xll.BDP(C431,$D$12)</f>
        <v>CHF</v>
      </c>
      <c r="E431" s="153" t="s">
        <v>840</v>
      </c>
      <c r="F431" s="154">
        <f>_xll.BDP(C431,$F$12)</f>
        <v>2613</v>
      </c>
      <c r="G431" s="154">
        <f>_xll.BDP(C431,$G$12)</f>
        <v>2610</v>
      </c>
      <c r="H431" s="155">
        <f t="shared" si="212"/>
        <v>-3</v>
      </c>
      <c r="I431" s="156">
        <f t="shared" si="213"/>
        <v>-0.11481056257175661</v>
      </c>
      <c r="J431" s="157">
        <v>0</v>
      </c>
      <c r="K431" s="153" t="str">
        <f>CONCATENATE(D872,D431, " Curncy")</f>
        <v>EURCHF Curncy</v>
      </c>
      <c r="L431" s="153">
        <f>IF(D431 = D872,1,_xll.BDP(K431,$L$12))</f>
        <v>1</v>
      </c>
      <c r="M431" s="356">
        <f>IF(D431 = D872,1,_xll.BDP(K431,$M$12)*L431)</f>
        <v>1.0844800000000001</v>
      </c>
      <c r="N431" s="158">
        <f t="shared" si="214"/>
        <v>0</v>
      </c>
      <c r="O431" s="366">
        <f>N431 / Y872</f>
        <v>0</v>
      </c>
      <c r="P431" s="160">
        <f t="shared" si="215"/>
        <v>0</v>
      </c>
      <c r="Q431" s="374">
        <f>P431 / Y872*100</f>
        <v>0</v>
      </c>
      <c r="R431" s="161">
        <f t="shared" si="216"/>
        <v>0</v>
      </c>
      <c r="S431" s="374">
        <f t="shared" si="217"/>
        <v>0</v>
      </c>
      <c r="T431" s="153">
        <f t="shared" si="218"/>
        <v>1</v>
      </c>
      <c r="U431" s="153">
        <v>0</v>
      </c>
      <c r="V431" s="153">
        <v>1</v>
      </c>
      <c r="W431" s="159">
        <f t="shared" si="219"/>
        <v>0</v>
      </c>
      <c r="X431" s="159">
        <f t="shared" si="220"/>
        <v>0</v>
      </c>
      <c r="Y431" s="70"/>
      <c r="Z431" s="163">
        <f>_xll.BDH(C431,$Z$12,$D$1,$D$1)</f>
        <v>2660</v>
      </c>
      <c r="AA431" s="163">
        <f t="shared" si="221"/>
        <v>-47</v>
      </c>
      <c r="AB431" s="164">
        <f t="shared" si="222"/>
        <v>-1.7669172932330828</v>
      </c>
      <c r="AC431" s="165">
        <v>0</v>
      </c>
      <c r="AD431" s="166">
        <f>IF(D431 = D872,1,_xll.BDP(K431,$AD$12)*L431)</f>
        <v>1.0833999999999999</v>
      </c>
      <c r="AE431" s="387">
        <f>AA431*AC431*T431/AD431 / AF872</f>
        <v>0</v>
      </c>
      <c r="AF431" s="73"/>
      <c r="AG431" s="69"/>
      <c r="AH431" s="61"/>
    </row>
    <row r="432" spans="1:34" x14ac:dyDescent="0.2">
      <c r="B432" s="153">
        <v>2010</v>
      </c>
      <c r="C432" s="153" t="s">
        <v>1305</v>
      </c>
      <c r="D432" s="153" t="str">
        <f>_xll.BDP(C432,$D$12)</f>
        <v>CHF</v>
      </c>
      <c r="E432" s="153" t="s">
        <v>841</v>
      </c>
      <c r="F432" s="154">
        <f>_xll.BDP(C432,$F$12)</f>
        <v>228.3</v>
      </c>
      <c r="G432" s="154">
        <f>_xll.BDP(C432,$G$12)</f>
        <v>225.4</v>
      </c>
      <c r="H432" s="155">
        <f t="shared" si="212"/>
        <v>-2.9000000000000057</v>
      </c>
      <c r="I432" s="156">
        <f t="shared" si="213"/>
        <v>-1.2702584318878691</v>
      </c>
      <c r="J432" s="157">
        <v>0</v>
      </c>
      <c r="K432" s="153" t="str">
        <f>CONCATENATE(D872,D432, " Curncy")</f>
        <v>EURCHF Curncy</v>
      </c>
      <c r="L432" s="153">
        <f>IF(D432 = D872,1,_xll.BDP(K432,$L$12))</f>
        <v>1</v>
      </c>
      <c r="M432" s="356">
        <f>IF(D432 = D872,1,_xll.BDP(K432,$M$12)*L432)</f>
        <v>1.0844800000000001</v>
      </c>
      <c r="N432" s="158">
        <f t="shared" si="214"/>
        <v>0</v>
      </c>
      <c r="O432" s="366">
        <f>N432 / Y872</f>
        <v>0</v>
      </c>
      <c r="P432" s="160">
        <f t="shared" si="215"/>
        <v>0</v>
      </c>
      <c r="Q432" s="374">
        <f>P432 / Y872*100</f>
        <v>0</v>
      </c>
      <c r="R432" s="161">
        <f t="shared" si="216"/>
        <v>0</v>
      </c>
      <c r="S432" s="374">
        <f t="shared" si="217"/>
        <v>0</v>
      </c>
      <c r="T432" s="153">
        <f t="shared" si="218"/>
        <v>1</v>
      </c>
      <c r="U432" s="153">
        <v>0</v>
      </c>
      <c r="V432" s="153">
        <v>1</v>
      </c>
      <c r="W432" s="159">
        <f t="shared" si="219"/>
        <v>0</v>
      </c>
      <c r="X432" s="159">
        <f t="shared" si="220"/>
        <v>0</v>
      </c>
      <c r="Y432" s="70"/>
      <c r="Z432" s="163">
        <f>_xll.BDH(C432,$Z$12,$D$1,$D$1)</f>
        <v>234.4</v>
      </c>
      <c r="AA432" s="163">
        <f t="shared" si="221"/>
        <v>-6.0999999999999943</v>
      </c>
      <c r="AB432" s="164">
        <f t="shared" si="222"/>
        <v>-2.602389078498291</v>
      </c>
      <c r="AC432" s="165">
        <v>0</v>
      </c>
      <c r="AD432" s="166">
        <f>IF(D432 = D872,1,_xll.BDP(K432,$AD$12)*L432)</f>
        <v>1.0833999999999999</v>
      </c>
      <c r="AE432" s="387">
        <f>AA432*AC432*T432/AD432 / AF872</f>
        <v>0</v>
      </c>
      <c r="AF432" s="73"/>
      <c r="AG432" s="69"/>
      <c r="AH432" s="61"/>
    </row>
    <row r="433" spans="1:34" x14ac:dyDescent="0.2">
      <c r="B433" s="153">
        <v>2330</v>
      </c>
      <c r="C433" s="153" t="s">
        <v>108</v>
      </c>
      <c r="D433" s="153" t="str">
        <f>_xll.BDP(C433,$D$12)</f>
        <v>CHF</v>
      </c>
      <c r="E433" s="153" t="s">
        <v>1304</v>
      </c>
      <c r="F433" s="154">
        <f>_xll.BDP(C433,$F$12)</f>
        <v>235.7</v>
      </c>
      <c r="G433" s="154">
        <f>_xll.BDP(C433,$G$12)</f>
        <v>235.4</v>
      </c>
      <c r="H433" s="155">
        <f t="shared" si="212"/>
        <v>-0.29999999999998295</v>
      </c>
      <c r="I433" s="156">
        <f t="shared" si="213"/>
        <v>-0.12728044123885573</v>
      </c>
      <c r="J433" s="157">
        <v>-6440</v>
      </c>
      <c r="K433" s="153" t="str">
        <f>CONCATENATE(D872,D433, " Curncy")</f>
        <v>EURCHF Curncy</v>
      </c>
      <c r="L433" s="153">
        <f>IF(D433 = D872,1,_xll.BDP(K433,$L$12))</f>
        <v>1</v>
      </c>
      <c r="M433" s="356">
        <f>IF(D433 = D872,1,_xll.BDP(K433,$M$12)*L433)</f>
        <v>1.0844800000000001</v>
      </c>
      <c r="N433" s="158">
        <f t="shared" si="214"/>
        <v>1781.4989672468741</v>
      </c>
      <c r="O433" s="366">
        <f>N433 / Y872</f>
        <v>1.4392517042227448E-5</v>
      </c>
      <c r="P433" s="160">
        <f t="shared" si="215"/>
        <v>-1397882.8562997933</v>
      </c>
      <c r="Q433" s="374">
        <f>P433 / Y872*100</f>
        <v>-1.1293328372468447</v>
      </c>
      <c r="R433" s="161">
        <f t="shared" si="216"/>
        <v>-1.1293328372468447</v>
      </c>
      <c r="S433" s="374">
        <f t="shared" si="217"/>
        <v>0</v>
      </c>
      <c r="T433" s="153">
        <f t="shared" si="218"/>
        <v>1</v>
      </c>
      <c r="U433" s="153">
        <v>0</v>
      </c>
      <c r="V433" s="153">
        <v>1</v>
      </c>
      <c r="W433" s="159">
        <f t="shared" si="219"/>
        <v>1.4392517042227448E-5</v>
      </c>
      <c r="X433" s="159">
        <f t="shared" si="220"/>
        <v>0</v>
      </c>
      <c r="Y433" s="70"/>
      <c r="Z433" s="163">
        <f>_xll.BDH(C433,$Z$12,$D$1,$D$1)</f>
        <v>231.6</v>
      </c>
      <c r="AA433" s="163">
        <f t="shared" si="221"/>
        <v>4.0999999999999943</v>
      </c>
      <c r="AB433" s="164">
        <f t="shared" si="222"/>
        <v>1.7702936096718456</v>
      </c>
      <c r="AC433" s="165">
        <v>-6440</v>
      </c>
      <c r="AD433" s="166">
        <f>IF(D433 = D872,1,_xll.BDP(K433,$AD$12)*L433)</f>
        <v>1.0833999999999999</v>
      </c>
      <c r="AE433" s="387">
        <f>AA433*AC433*T433/AD433 / AF872</f>
        <v>-1.9796891799020046E-4</v>
      </c>
      <c r="AF433" s="73"/>
      <c r="AG433" s="69"/>
      <c r="AH433" s="61"/>
    </row>
    <row r="434" spans="1:34" x14ac:dyDescent="0.2">
      <c r="A434" s="153"/>
      <c r="B434" s="153">
        <v>6433</v>
      </c>
      <c r="C434" s="153" t="s">
        <v>1352</v>
      </c>
      <c r="D434" s="153" t="str">
        <f>_xll.BDP(C434,$D$12)</f>
        <v>CHF</v>
      </c>
      <c r="E434" s="153" t="s">
        <v>1353</v>
      </c>
      <c r="F434" s="154">
        <f>_xll.BDP(C434,$F$12)</f>
        <v>114.3</v>
      </c>
      <c r="G434" s="154">
        <f>_xll.BDP(C434,$G$12)</f>
        <v>114.25</v>
      </c>
      <c r="H434" s="155">
        <f t="shared" si="212"/>
        <v>-4.9999999999997158E-2</v>
      </c>
      <c r="I434" s="156">
        <f t="shared" si="213"/>
        <v>-4.3744531933505824E-2</v>
      </c>
      <c r="J434" s="157">
        <v>0</v>
      </c>
      <c r="K434" s="153" t="str">
        <f>CONCATENATE(D872,D434, " Curncy")</f>
        <v>EURCHF Curncy</v>
      </c>
      <c r="L434" s="153">
        <f>IF(D434 = D872,1,_xll.BDP(K434,$L$12))</f>
        <v>1</v>
      </c>
      <c r="M434" s="356">
        <f>IF(D434 = D872,1,_xll.BDP(K434,$M$12)*L434)</f>
        <v>1.0844800000000001</v>
      </c>
      <c r="N434" s="158">
        <f t="shared" si="214"/>
        <v>0</v>
      </c>
      <c r="O434" s="366">
        <f>N434 / Y872</f>
        <v>0</v>
      </c>
      <c r="P434" s="160">
        <f t="shared" si="215"/>
        <v>0</v>
      </c>
      <c r="Q434" s="374">
        <f>P434 / Y872*100</f>
        <v>0</v>
      </c>
      <c r="R434" s="161">
        <f t="shared" si="216"/>
        <v>0</v>
      </c>
      <c r="S434" s="374">
        <f t="shared" si="217"/>
        <v>0</v>
      </c>
      <c r="T434" s="153">
        <f t="shared" si="218"/>
        <v>1</v>
      </c>
      <c r="U434" s="153">
        <v>0</v>
      </c>
      <c r="V434" s="153">
        <v>1</v>
      </c>
      <c r="W434" s="159">
        <f t="shared" si="219"/>
        <v>0</v>
      </c>
      <c r="X434" s="159">
        <f t="shared" si="220"/>
        <v>0</v>
      </c>
      <c r="Y434" s="162"/>
      <c r="Z434" s="163">
        <f>_xll.BDH(C434,$Z$12,$D$1,$D$1)</f>
        <v>112.5</v>
      </c>
      <c r="AA434" s="163">
        <f t="shared" si="221"/>
        <v>1.7999999999999972</v>
      </c>
      <c r="AB434" s="164">
        <f t="shared" si="222"/>
        <v>1.5999999999999976</v>
      </c>
      <c r="AC434" s="165">
        <v>0</v>
      </c>
      <c r="AD434" s="166">
        <f>IF(D434 = D872,1,_xll.BDP(K434,$AD$12)*L434)</f>
        <v>1.0833999999999999</v>
      </c>
      <c r="AE434" s="387">
        <f>AA434*AC434*T434/AD434 / AF872</f>
        <v>0</v>
      </c>
      <c r="AF434" s="167"/>
      <c r="AG434" s="69"/>
      <c r="AH434" s="61"/>
    </row>
    <row r="435" spans="1:34" x14ac:dyDescent="0.2">
      <c r="B435" s="153">
        <v>23690</v>
      </c>
      <c r="C435" s="153" t="s">
        <v>813</v>
      </c>
      <c r="D435" s="153" t="str">
        <f>_xll.BDP(C435,$D$12)</f>
        <v>CHF</v>
      </c>
      <c r="E435" s="153" t="s">
        <v>842</v>
      </c>
      <c r="F435" s="154">
        <f>_xll.BDP(C435,$F$12)</f>
        <v>13.4</v>
      </c>
      <c r="G435" s="154">
        <f>_xll.BDP(C435,$G$12)</f>
        <v>13.135</v>
      </c>
      <c r="H435" s="155">
        <f t="shared" si="212"/>
        <v>-0.26500000000000057</v>
      </c>
      <c r="I435" s="156">
        <f t="shared" si="213"/>
        <v>-1.9776119402985115</v>
      </c>
      <c r="J435" s="157">
        <v>0</v>
      </c>
      <c r="K435" s="153" t="str">
        <f>CONCATENATE(D872,D435, " Curncy")</f>
        <v>EURCHF Curncy</v>
      </c>
      <c r="L435" s="153">
        <f>IF(D435 = D872,1,_xll.BDP(K435,$L$12))</f>
        <v>1</v>
      </c>
      <c r="M435" s="356">
        <f>IF(D435 = D872,1,_xll.BDP(K435,$M$12)*L435)</f>
        <v>1.0844800000000001</v>
      </c>
      <c r="N435" s="158">
        <f t="shared" si="214"/>
        <v>0</v>
      </c>
      <c r="O435" s="366">
        <f>N435 / Y872</f>
        <v>0</v>
      </c>
      <c r="P435" s="160">
        <f t="shared" si="215"/>
        <v>0</v>
      </c>
      <c r="Q435" s="374">
        <f>P435 / Y872*100</f>
        <v>0</v>
      </c>
      <c r="R435" s="161">
        <f t="shared" si="216"/>
        <v>0</v>
      </c>
      <c r="S435" s="374">
        <f t="shared" si="217"/>
        <v>0</v>
      </c>
      <c r="T435" s="153">
        <f t="shared" si="218"/>
        <v>1</v>
      </c>
      <c r="U435" s="153">
        <v>0</v>
      </c>
      <c r="V435" s="153">
        <v>1</v>
      </c>
      <c r="W435" s="159">
        <f t="shared" si="219"/>
        <v>0</v>
      </c>
      <c r="X435" s="159">
        <f t="shared" si="220"/>
        <v>0</v>
      </c>
      <c r="Y435" s="70"/>
      <c r="Z435" s="163">
        <f>_xll.BDH(C435,$Z$12,$D$1,$D$1)</f>
        <v>13.295</v>
      </c>
      <c r="AA435" s="163">
        <f t="shared" si="221"/>
        <v>0.10500000000000043</v>
      </c>
      <c r="AB435" s="164">
        <f t="shared" si="222"/>
        <v>0.78977059044753983</v>
      </c>
      <c r="AC435" s="165">
        <v>0</v>
      </c>
      <c r="AD435" s="166">
        <f>IF(D435 = D872,1,_xll.BDP(K435,$AD$12)*L435)</f>
        <v>1.0833999999999999</v>
      </c>
      <c r="AE435" s="387">
        <f>AA435*AC435*T435/AD435 / AF872</f>
        <v>0</v>
      </c>
      <c r="AF435" s="73"/>
      <c r="AG435" s="69"/>
      <c r="AH435" s="61"/>
    </row>
    <row r="436" spans="1:34" x14ac:dyDescent="0.2">
      <c r="B436" s="153">
        <v>372</v>
      </c>
      <c r="C436" s="153" t="s">
        <v>814</v>
      </c>
      <c r="D436" s="153" t="str">
        <f>_xll.BDP(C436,$D$12)</f>
        <v>CHF</v>
      </c>
      <c r="E436" s="153" t="s">
        <v>843</v>
      </c>
      <c r="F436" s="154">
        <f>_xll.BDP(C436,$F$12)</f>
        <v>377.8</v>
      </c>
      <c r="G436" s="154">
        <f>_xll.BDP(C436,$G$12)</f>
        <v>375.1</v>
      </c>
      <c r="H436" s="155">
        <f t="shared" si="212"/>
        <v>-2.6999999999999886</v>
      </c>
      <c r="I436" s="156">
        <f t="shared" si="213"/>
        <v>-0.71466384330333199</v>
      </c>
      <c r="J436" s="157">
        <v>0</v>
      </c>
      <c r="K436" s="153" t="str">
        <f>CONCATENATE(D872,D436, " Curncy")</f>
        <v>EURCHF Curncy</v>
      </c>
      <c r="L436" s="153">
        <f>IF(D436 = D872,1,_xll.BDP(K436,$L$12))</f>
        <v>1</v>
      </c>
      <c r="M436" s="356">
        <f>IF(D436 = D872,1,_xll.BDP(K436,$M$12)*L436)</f>
        <v>1.0844800000000001</v>
      </c>
      <c r="N436" s="158">
        <f t="shared" si="214"/>
        <v>0</v>
      </c>
      <c r="O436" s="366">
        <f>N436 / Y872</f>
        <v>0</v>
      </c>
      <c r="P436" s="160">
        <f t="shared" si="215"/>
        <v>0</v>
      </c>
      <c r="Q436" s="374">
        <f>P436 / Y872*100</f>
        <v>0</v>
      </c>
      <c r="R436" s="161">
        <f t="shared" si="216"/>
        <v>0</v>
      </c>
      <c r="S436" s="374">
        <f t="shared" si="217"/>
        <v>0</v>
      </c>
      <c r="T436" s="153">
        <f t="shared" si="218"/>
        <v>1</v>
      </c>
      <c r="U436" s="153">
        <v>0</v>
      </c>
      <c r="V436" s="153">
        <v>1</v>
      </c>
      <c r="W436" s="159">
        <f t="shared" si="219"/>
        <v>0</v>
      </c>
      <c r="X436" s="159">
        <f t="shared" si="220"/>
        <v>0</v>
      </c>
      <c r="Y436" s="70"/>
      <c r="Z436" s="163">
        <f>_xll.BDH(C436,$Z$12,$D$1,$D$1)</f>
        <v>375</v>
      </c>
      <c r="AA436" s="163">
        <f t="shared" si="221"/>
        <v>2.8000000000000114</v>
      </c>
      <c r="AB436" s="164">
        <f t="shared" si="222"/>
        <v>0.7466666666666697</v>
      </c>
      <c r="AC436" s="165">
        <v>0</v>
      </c>
      <c r="AD436" s="166">
        <f>IF(D436 = D872,1,_xll.BDP(K436,$AD$12)*L436)</f>
        <v>1.0833999999999999</v>
      </c>
      <c r="AE436" s="387">
        <f>AA436*AC436*T436/AD436 / AF872</f>
        <v>0</v>
      </c>
      <c r="AF436" s="73"/>
      <c r="AG436" s="69"/>
      <c r="AH436" s="61"/>
    </row>
    <row r="437" spans="1:34" x14ac:dyDescent="0.2">
      <c r="A437" s="187" t="s">
        <v>1658</v>
      </c>
      <c r="B437" s="187"/>
      <c r="C437" s="187"/>
      <c r="D437" s="187"/>
      <c r="E437" s="187" t="s">
        <v>107</v>
      </c>
      <c r="F437" s="188"/>
      <c r="G437" s="188"/>
      <c r="H437" s="189"/>
      <c r="I437" s="190"/>
      <c r="J437" s="191"/>
      <c r="K437" s="187"/>
      <c r="L437" s="187"/>
      <c r="M437" s="357"/>
      <c r="N437" s="192">
        <f t="shared" ref="N437:S437" si="223" xml:space="preserve"> SUM(N411:N436)</f>
        <v>-69654.737754500107</v>
      </c>
      <c r="O437" s="367">
        <f t="shared" si="223"/>
        <v>-5.627322937788729E-4</v>
      </c>
      <c r="P437" s="193">
        <f t="shared" si="223"/>
        <v>-8643585.7277220413</v>
      </c>
      <c r="Q437" s="375">
        <f t="shared" si="223"/>
        <v>-6.9830495093940783</v>
      </c>
      <c r="R437" s="194">
        <f t="shared" si="223"/>
        <v>-6.9830495093940783</v>
      </c>
      <c r="S437" s="375">
        <f t="shared" si="223"/>
        <v>0</v>
      </c>
      <c r="T437" s="187"/>
      <c r="U437" s="187"/>
      <c r="V437" s="187"/>
      <c r="W437" s="195">
        <f xml:space="preserve"> SUM(W411:W436)</f>
        <v>1.4613247000799466E-5</v>
      </c>
      <c r="X437" s="195">
        <f xml:space="preserve"> SUM(X411:X436)</f>
        <v>0</v>
      </c>
      <c r="Y437" s="187"/>
      <c r="Z437" s="196"/>
      <c r="AA437" s="196"/>
      <c r="AB437" s="197"/>
      <c r="AC437" s="198"/>
      <c r="AD437" s="199"/>
      <c r="AE437" s="388">
        <f xml:space="preserve"> SUM(AE411:AE436)</f>
        <v>-9.3164949566524268E-4</v>
      </c>
      <c r="AF437" s="267"/>
      <c r="AG437" s="69"/>
      <c r="AH437" s="61"/>
    </row>
    <row r="438" spans="1:34" x14ac:dyDescent="0.2">
      <c r="A438" s="11"/>
      <c r="B438" s="33"/>
      <c r="C438" s="81"/>
      <c r="D438" s="11"/>
      <c r="E438" s="11"/>
      <c r="F438" s="84"/>
      <c r="G438" s="84"/>
      <c r="H438" s="85"/>
      <c r="I438" s="86"/>
      <c r="J438" s="20"/>
      <c r="K438" s="33"/>
      <c r="L438" s="33"/>
      <c r="M438" s="358"/>
      <c r="N438" s="93"/>
      <c r="O438" s="368"/>
      <c r="P438" s="93"/>
      <c r="Q438" s="378"/>
      <c r="R438" s="94"/>
      <c r="S438" s="384"/>
      <c r="T438" s="26"/>
      <c r="U438" s="11"/>
      <c r="V438" s="11"/>
      <c r="W438" s="95"/>
      <c r="X438" s="95"/>
      <c r="Y438" s="89"/>
      <c r="Z438" s="90"/>
      <c r="AA438" s="90"/>
      <c r="AB438" s="91"/>
      <c r="AC438" s="90"/>
      <c r="AD438" s="92"/>
      <c r="AE438" s="386"/>
      <c r="AF438" s="73"/>
      <c r="AG438" s="69"/>
      <c r="AH438" s="61"/>
    </row>
    <row r="439" spans="1:34" x14ac:dyDescent="0.2">
      <c r="A439" s="11"/>
      <c r="B439" s="153">
        <v>2901</v>
      </c>
      <c r="C439" s="153" t="s">
        <v>425</v>
      </c>
      <c r="D439" s="153" t="str">
        <f>_xll.BDP(C439,$D$12)</f>
        <v>TRY</v>
      </c>
      <c r="E439" s="153" t="s">
        <v>443</v>
      </c>
      <c r="F439" s="154">
        <f>_xll.BDP(C439,$F$12)</f>
        <v>9.0500000000000007</v>
      </c>
      <c r="G439" s="154">
        <f>_xll.BDP(C439,$G$12)</f>
        <v>9.24</v>
      </c>
      <c r="H439" s="155">
        <f>IF(OR(OR(G439="#N/A N/A",G439="#N/A Real Time"),OR(F439="#N/A N/A",F439="#N/A Real Time")),0,  G439 - F439)</f>
        <v>0.1899999999999995</v>
      </c>
      <c r="I439" s="156">
        <f>IF(OR(F439=0,F439="#N/A N/A"),0,H439 / F439*100)</f>
        <v>2.0994475138121493</v>
      </c>
      <c r="J439" s="157">
        <v>0</v>
      </c>
      <c r="K439" s="153" t="str">
        <f>CONCATENATE(D872,D439, " Curncy")</f>
        <v>EURTRY Curncy</v>
      </c>
      <c r="L439" s="153">
        <f>IF(D439 = D872,1,_xll.BDP(K439,$L$12))</f>
        <v>1</v>
      </c>
      <c r="M439" s="356">
        <f>IF(D439 = D872,1,_xll.BDP(K439,$M$12)*L439)</f>
        <v>9.4601000000000006</v>
      </c>
      <c r="N439" s="158">
        <f>H439*J439*T439/M439</f>
        <v>0</v>
      </c>
      <c r="O439" s="366">
        <f>N439 / Y872</f>
        <v>0</v>
      </c>
      <c r="P439" s="160">
        <f>IF(OR(OR(J439=0,G439 = "#N/A N/A"),G439="#N/A Real Time"),0,G439*J439*T439/M439)</f>
        <v>0</v>
      </c>
      <c r="Q439" s="374">
        <f>P439 / Y872*100</f>
        <v>0</v>
      </c>
      <c r="R439" s="161">
        <f>IF(Q439&lt;0,Q439,0)</f>
        <v>0</v>
      </c>
      <c r="S439" s="374">
        <f>IF(Q439&gt;0,Q439,0)</f>
        <v>0</v>
      </c>
      <c r="T439" s="153">
        <f>IF(EXACT(D439,UPPER(D439)),1,0.01)/V439</f>
        <v>1</v>
      </c>
      <c r="U439" s="153">
        <v>0</v>
      </c>
      <c r="V439" s="153">
        <v>1</v>
      </c>
      <c r="W439" s="159">
        <f>IF(AND(Q439&lt;0,O439&gt;0),O439,0)</f>
        <v>0</v>
      </c>
      <c r="X439" s="159">
        <f>IF(AND(Q439&gt;0,O439&gt;0),O439,0)</f>
        <v>0</v>
      </c>
      <c r="Y439" s="89"/>
      <c r="Z439" s="163">
        <f>_xll.BDH(C439,$Z$12,$D$1,$D$1)</f>
        <v>9.07</v>
      </c>
      <c r="AA439" s="163">
        <f>IF(OR(OR(F439="#N/A N/A",F439="#N/A Real Time"),OR(Z439="#N/A N/A",Z439="#N/A Real Time")),0,  F439 - Z439)</f>
        <v>-1.9999999999999574E-2</v>
      </c>
      <c r="AB439" s="164">
        <f>IF(OR(Z439=0,Z439="#N/A N/A"),0,AA439 / Z439*100)</f>
        <v>-0.22050716648290597</v>
      </c>
      <c r="AC439" s="165">
        <v>0</v>
      </c>
      <c r="AD439" s="166">
        <f>IF(D439 = D872,1,_xll.BDP(K439,$AD$12)*L439)</f>
        <v>9.5170999999999992</v>
      </c>
      <c r="AE439" s="387">
        <f>AA439*AC439*T439/AD439 / AF872</f>
        <v>0</v>
      </c>
      <c r="AF439" s="73"/>
      <c r="AG439" s="69"/>
      <c r="AH439" s="61"/>
    </row>
    <row r="440" spans="1:34" x14ac:dyDescent="0.2">
      <c r="A440" s="187" t="s">
        <v>1659</v>
      </c>
      <c r="B440" s="187"/>
      <c r="C440" s="187"/>
      <c r="D440" s="187"/>
      <c r="E440" s="187" t="s">
        <v>442</v>
      </c>
      <c r="F440" s="188"/>
      <c r="G440" s="188"/>
      <c r="H440" s="189"/>
      <c r="I440" s="190"/>
      <c r="J440" s="191"/>
      <c r="K440" s="187"/>
      <c r="L440" s="187"/>
      <c r="M440" s="357"/>
      <c r="N440" s="192">
        <f t="shared" ref="N440:S440" si="224" xml:space="preserve"> SUM(N438:N439)</f>
        <v>0</v>
      </c>
      <c r="O440" s="367">
        <f t="shared" si="224"/>
        <v>0</v>
      </c>
      <c r="P440" s="193">
        <f t="shared" si="224"/>
        <v>0</v>
      </c>
      <c r="Q440" s="375">
        <f t="shared" si="224"/>
        <v>0</v>
      </c>
      <c r="R440" s="194">
        <f t="shared" si="224"/>
        <v>0</v>
      </c>
      <c r="S440" s="375">
        <f t="shared" si="224"/>
        <v>0</v>
      </c>
      <c r="T440" s="187"/>
      <c r="U440" s="187"/>
      <c r="V440" s="187"/>
      <c r="W440" s="195">
        <f xml:space="preserve"> SUM(W438:W439)</f>
        <v>0</v>
      </c>
      <c r="X440" s="195">
        <f xml:space="preserve"> SUM(X438:X439)</f>
        <v>0</v>
      </c>
      <c r="Y440" s="187"/>
      <c r="Z440" s="196"/>
      <c r="AA440" s="196"/>
      <c r="AB440" s="197"/>
      <c r="AC440" s="198"/>
      <c r="AD440" s="199"/>
      <c r="AE440" s="388">
        <f xml:space="preserve"> SUM(AE438:AE439)</f>
        <v>0</v>
      </c>
      <c r="AF440" s="267"/>
      <c r="AG440" s="69"/>
      <c r="AH440" s="61"/>
    </row>
    <row r="441" spans="1:34" x14ac:dyDescent="0.2">
      <c r="B441" s="31"/>
      <c r="C441" s="47"/>
      <c r="F441" s="36"/>
      <c r="G441" s="36"/>
      <c r="H441" s="37"/>
      <c r="I441" s="40"/>
      <c r="J441" s="17"/>
      <c r="K441" s="31"/>
      <c r="L441" s="31"/>
      <c r="M441" s="358"/>
      <c r="N441" s="93"/>
      <c r="O441" s="368"/>
      <c r="P441" s="38"/>
      <c r="Q441" s="378"/>
      <c r="R441" s="94"/>
      <c r="S441" s="384"/>
      <c r="T441" s="23"/>
      <c r="W441" s="49"/>
      <c r="X441" s="49"/>
      <c r="Y441" s="70"/>
      <c r="Z441" s="64"/>
      <c r="AA441" s="63"/>
      <c r="AB441" s="56"/>
      <c r="AC441" s="55"/>
      <c r="AD441" s="57"/>
      <c r="AE441" s="386"/>
      <c r="AF441" s="73"/>
      <c r="AG441" s="69"/>
      <c r="AH441" s="61"/>
    </row>
    <row r="442" spans="1:34" x14ac:dyDescent="0.2">
      <c r="B442" s="153"/>
      <c r="C442" s="153" t="s">
        <v>546</v>
      </c>
      <c r="D442" s="153" t="str">
        <f>_xll.BDP(C442,$D$12)</f>
        <v>GBP</v>
      </c>
      <c r="E442" s="153" t="str">
        <f>_xll.BDP(C442,$E$12)</f>
        <v>FTSE 100 IDX FUT  Dec20</v>
      </c>
      <c r="F442" s="154">
        <f>_xll.BDP(C442,$F$12)</f>
        <v>6411</v>
      </c>
      <c r="G442" s="154">
        <f>_xll.BDP(C442,$G$12)</f>
        <v>6375.5</v>
      </c>
      <c r="H442" s="155">
        <f t="shared" ref="H442:H505" si="225">IF(OR(OR(G442="#N/A N/A",G442="#N/A Real Time"),OR(F442="#N/A N/A",F442="#N/A Real Time")),0,  G442 - F442)</f>
        <v>-35.5</v>
      </c>
      <c r="I442" s="156">
        <f t="shared" ref="I442:I505" si="226">IF(OR(F442=0,F442="#N/A N/A"),0,H442 / F442*100)</f>
        <v>-0.5537357666510685</v>
      </c>
      <c r="J442" s="157">
        <v>0</v>
      </c>
      <c r="K442" s="153" t="str">
        <f>CONCATENATE(D872,D442, " Curncy")</f>
        <v>EURGBP Curncy</v>
      </c>
      <c r="L442" s="153">
        <f>IF(D442 = D872,1,_xll.BDP(K442,$L$12))</f>
        <v>1</v>
      </c>
      <c r="M442" s="356">
        <f>IF(D442 = D872,1,_xll.BDP(K442,$M$12)*L442)</f>
        <v>0.89166000000000001</v>
      </c>
      <c r="N442" s="158">
        <f t="shared" ref="N442:N505" si="227">H442*J442*T442/M442</f>
        <v>0</v>
      </c>
      <c r="O442" s="366">
        <f>N442 / Y872</f>
        <v>0</v>
      </c>
      <c r="P442" s="160">
        <f t="shared" ref="P442:P505" si="228">IF(OR(OR(J442=0,G442 = "#N/A N/A"),G442="#N/A Real Time"),0,G442*J442*T442/M442)</f>
        <v>0</v>
      </c>
      <c r="Q442" s="374">
        <f>P442 / Y872*100</f>
        <v>0</v>
      </c>
      <c r="R442" s="161">
        <f t="shared" ref="R442:R505" si="229">IF(Q442&lt;0,Q442,0)</f>
        <v>0</v>
      </c>
      <c r="S442" s="374">
        <f t="shared" ref="S442:S505" si="230">IF(Q442&gt;0,Q442,0)</f>
        <v>0</v>
      </c>
      <c r="T442" s="153">
        <f t="shared" ref="T442:T505" si="231">IF(EXACT(D442,UPPER(D442)),1,0.01)/V442</f>
        <v>1</v>
      </c>
      <c r="U442" s="153">
        <v>3</v>
      </c>
      <c r="V442" s="153">
        <v>1</v>
      </c>
      <c r="W442" s="159">
        <f t="shared" ref="W442:W505" si="232">IF(AND(Q442&lt;0,O442&gt;0),O442,0)</f>
        <v>0</v>
      </c>
      <c r="X442" s="159">
        <f t="shared" ref="X442:X505" si="233">IF(AND(Q442&gt;0,O442&gt;0),O442,0)</f>
        <v>0</v>
      </c>
      <c r="Y442" s="70"/>
      <c r="Z442" s="163">
        <f>_xll.BDH(C442,$Z$12,$D$1,$D$1)</f>
        <v>6332</v>
      </c>
      <c r="AA442" s="163">
        <f t="shared" ref="AA442:AA505" si="234">IF(OR(OR(F442="#N/A N/A",F442="#N/A Real Time"),OR(Z442="#N/A N/A",Z442="#N/A Real Time")),0,  F442 - Z442)</f>
        <v>79</v>
      </c>
      <c r="AB442" s="164">
        <f t="shared" ref="AB442:AB505" si="235">IF(OR(Z442=0,Z442="#N/A N/A"),0,AA442 / Z442*100)</f>
        <v>1.2476310802274162</v>
      </c>
      <c r="AC442" s="165">
        <v>0</v>
      </c>
      <c r="AD442" s="166">
        <f>IF(D442 = D872,1,_xll.BDP(K442,$AD$12)*L442)</f>
        <v>0.88978999999999997</v>
      </c>
      <c r="AE442" s="387">
        <f>AA442*AC442*T442/AD442 / AF872</f>
        <v>0</v>
      </c>
      <c r="AF442" s="73"/>
      <c r="AG442" s="69"/>
      <c r="AH442" s="61"/>
    </row>
    <row r="443" spans="1:34" x14ac:dyDescent="0.2">
      <c r="B443" s="153"/>
      <c r="C443" s="153" t="s">
        <v>547</v>
      </c>
      <c r="D443" s="153" t="str">
        <f>_xll.BDP(C443,$D$12)</f>
        <v>GBP</v>
      </c>
      <c r="E443" s="153" t="str">
        <f>_xll.BDP(C443,$E$12)</f>
        <v>FTSE 250 Index FU Dec20</v>
      </c>
      <c r="F443" s="154">
        <f>_xll.BDP(C443,$F$12)</f>
        <v>19763</v>
      </c>
      <c r="G443" s="154">
        <f>_xll.BDP(C443,$G$12)</f>
        <v>19560</v>
      </c>
      <c r="H443" s="155">
        <f t="shared" si="225"/>
        <v>-203</v>
      </c>
      <c r="I443" s="156">
        <f t="shared" si="226"/>
        <v>-1.0271719880584931</v>
      </c>
      <c r="J443" s="157">
        <v>0</v>
      </c>
      <c r="K443" s="153" t="str">
        <f>CONCATENATE(D872,D443, " Curncy")</f>
        <v>EURGBP Curncy</v>
      </c>
      <c r="L443" s="153">
        <f>IF(D443 = D872,1,_xll.BDP(K443,$L$12))</f>
        <v>1</v>
      </c>
      <c r="M443" s="356">
        <f>IF(D443 = D872,1,_xll.BDP(K443,$M$12)*L443)</f>
        <v>0.89166000000000001</v>
      </c>
      <c r="N443" s="158">
        <f t="shared" si="227"/>
        <v>0</v>
      </c>
      <c r="O443" s="366">
        <f>N443 / Y872</f>
        <v>0</v>
      </c>
      <c r="P443" s="160">
        <f t="shared" si="228"/>
        <v>0</v>
      </c>
      <c r="Q443" s="374">
        <f>P443 / Y872*100</f>
        <v>0</v>
      </c>
      <c r="R443" s="161">
        <f t="shared" si="229"/>
        <v>0</v>
      </c>
      <c r="S443" s="374">
        <f t="shared" si="230"/>
        <v>0</v>
      </c>
      <c r="T443" s="153">
        <f t="shared" si="231"/>
        <v>1</v>
      </c>
      <c r="U443" s="153">
        <v>3</v>
      </c>
      <c r="V443" s="153">
        <v>1</v>
      </c>
      <c r="W443" s="159">
        <f t="shared" si="232"/>
        <v>0</v>
      </c>
      <c r="X443" s="159">
        <f t="shared" si="233"/>
        <v>0</v>
      </c>
      <c r="Y443" s="70"/>
      <c r="Z443" s="163">
        <f>_xll.BDH(C443,$Z$12,$D$1,$D$1)</f>
        <v>19594.5</v>
      </c>
      <c r="AA443" s="163">
        <f t="shared" si="234"/>
        <v>168.5</v>
      </c>
      <c r="AB443" s="164">
        <f t="shared" si="235"/>
        <v>0.85993518589400098</v>
      </c>
      <c r="AC443" s="165">
        <v>0</v>
      </c>
      <c r="AD443" s="166">
        <f>IF(D443 = D872,1,_xll.BDP(K443,$AD$12)*L443)</f>
        <v>0.88978999999999997</v>
      </c>
      <c r="AE443" s="387">
        <f>AA443*AC443*T443/AD443 / AF872</f>
        <v>0</v>
      </c>
      <c r="AF443" s="73"/>
      <c r="AG443" s="69"/>
      <c r="AH443" s="61"/>
    </row>
    <row r="444" spans="1:34" x14ac:dyDescent="0.2">
      <c r="B444" s="153">
        <v>10212</v>
      </c>
      <c r="C444" s="153" t="s">
        <v>979</v>
      </c>
      <c r="D444" s="153" t="str">
        <f>_xll.BDP(C444,$D$12)</f>
        <v>GBp</v>
      </c>
      <c r="E444" s="153" t="s">
        <v>1082</v>
      </c>
      <c r="F444" s="154">
        <f>_xll.BDP(C444,$F$12)</f>
        <v>1081</v>
      </c>
      <c r="G444" s="154">
        <f>_xll.BDP(C444,$G$12)</f>
        <v>1076.5</v>
      </c>
      <c r="H444" s="155">
        <f t="shared" si="225"/>
        <v>-4.5</v>
      </c>
      <c r="I444" s="156">
        <f t="shared" si="226"/>
        <v>-0.41628122109158189</v>
      </c>
      <c r="J444" s="157">
        <v>83005</v>
      </c>
      <c r="K444" s="153" t="str">
        <f>CONCATENATE(D872,D444, " Curncy")</f>
        <v>EURGBp Curncy</v>
      </c>
      <c r="L444" s="153">
        <f>IF(D444 = D872,1,_xll.BDP(K444,$L$12))</f>
        <v>1</v>
      </c>
      <c r="M444" s="356">
        <f>IF(D444 = D872,1,_xll.BDP(K444,$M$12)*L444)</f>
        <v>0.89166000000000001</v>
      </c>
      <c r="N444" s="158">
        <f t="shared" si="227"/>
        <v>-4189.0687033174081</v>
      </c>
      <c r="O444" s="366">
        <f>N444 / Y872</f>
        <v>-3.3842984931241037E-5</v>
      </c>
      <c r="P444" s="160">
        <f t="shared" si="228"/>
        <v>1002118.3242491534</v>
      </c>
      <c r="Q444" s="374">
        <f>P444 / Y872*100</f>
        <v>0.80959940618846626</v>
      </c>
      <c r="R444" s="161">
        <f t="shared" si="229"/>
        <v>0</v>
      </c>
      <c r="S444" s="374">
        <f t="shared" si="230"/>
        <v>0.80959940618846626</v>
      </c>
      <c r="T444" s="153">
        <f t="shared" si="231"/>
        <v>0.01</v>
      </c>
      <c r="U444" s="153">
        <v>0</v>
      </c>
      <c r="V444" s="153">
        <v>1</v>
      </c>
      <c r="W444" s="159">
        <f t="shared" si="232"/>
        <v>0</v>
      </c>
      <c r="X444" s="159">
        <f t="shared" si="233"/>
        <v>0</v>
      </c>
      <c r="Y444" s="70"/>
      <c r="Z444" s="163">
        <f>_xll.BDH(C444,$Z$12,$D$1,$D$1)</f>
        <v>1089</v>
      </c>
      <c r="AA444" s="163">
        <f t="shared" si="234"/>
        <v>-8</v>
      </c>
      <c r="AB444" s="164">
        <f t="shared" si="235"/>
        <v>-0.7346189164370982</v>
      </c>
      <c r="AC444" s="165">
        <v>83005</v>
      </c>
      <c r="AD444" s="166">
        <f>IF(D444 = D872,1,_xll.BDP(K444,$AD$12)*L444)</f>
        <v>0.88978999999999997</v>
      </c>
      <c r="AE444" s="387">
        <f>AA444*AC444*T444/AD444 / AF872</f>
        <v>-6.0620963811201299E-5</v>
      </c>
      <c r="AF444" s="73"/>
      <c r="AG444" s="69"/>
      <c r="AH444" s="61"/>
    </row>
    <row r="445" spans="1:34" x14ac:dyDescent="0.2">
      <c r="A445" s="153"/>
      <c r="B445" s="153">
        <v>26753</v>
      </c>
      <c r="C445" s="153" t="s">
        <v>1469</v>
      </c>
      <c r="D445" s="153" t="str">
        <f>_xll.BDP(C445,$D$12)</f>
        <v>GBp</v>
      </c>
      <c r="E445" s="153" t="s">
        <v>1470</v>
      </c>
      <c r="F445" s="154">
        <f>_xll.BDP(C445,$F$12)</f>
        <v>31.8</v>
      </c>
      <c r="G445" s="154">
        <f>_xll.BDP(C445,$G$12)</f>
        <v>34.049999999999997</v>
      </c>
      <c r="H445" s="155">
        <f t="shared" si="225"/>
        <v>2.2499999999999964</v>
      </c>
      <c r="I445" s="156">
        <f t="shared" si="226"/>
        <v>7.075471698113196</v>
      </c>
      <c r="J445" s="157">
        <v>0</v>
      </c>
      <c r="K445" s="153" t="str">
        <f>CONCATENATE(D872,D445, " Curncy")</f>
        <v>EURGBp Curncy</v>
      </c>
      <c r="L445" s="153">
        <f>IF(D445 = D872,1,_xll.BDP(K445,$L$12))</f>
        <v>1</v>
      </c>
      <c r="M445" s="356">
        <f>IF(D445 = D872,1,_xll.BDP(K445,$M$12)*L445)</f>
        <v>0.89166000000000001</v>
      </c>
      <c r="N445" s="158">
        <f t="shared" si="227"/>
        <v>0</v>
      </c>
      <c r="O445" s="366">
        <f>N445 / Y872</f>
        <v>0</v>
      </c>
      <c r="P445" s="160">
        <f t="shared" si="228"/>
        <v>0</v>
      </c>
      <c r="Q445" s="374">
        <f>P445 / Y872*100</f>
        <v>0</v>
      </c>
      <c r="R445" s="161">
        <f t="shared" si="229"/>
        <v>0</v>
      </c>
      <c r="S445" s="374">
        <f t="shared" si="230"/>
        <v>0</v>
      </c>
      <c r="T445" s="153">
        <f t="shared" si="231"/>
        <v>0.01</v>
      </c>
      <c r="U445" s="153">
        <v>0</v>
      </c>
      <c r="V445" s="153">
        <v>1</v>
      </c>
      <c r="W445" s="159">
        <f t="shared" si="232"/>
        <v>0</v>
      </c>
      <c r="X445" s="159">
        <f t="shared" si="233"/>
        <v>0</v>
      </c>
      <c r="Y445" s="162"/>
      <c r="Z445" s="163">
        <f>_xll.BDH(C445,$Z$12,$D$1,$D$1)</f>
        <v>31.95</v>
      </c>
      <c r="AA445" s="163">
        <f t="shared" si="234"/>
        <v>-0.14999999999999858</v>
      </c>
      <c r="AB445" s="164">
        <f t="shared" si="235"/>
        <v>-0.46948356807511293</v>
      </c>
      <c r="AC445" s="165">
        <v>0</v>
      </c>
      <c r="AD445" s="166">
        <f>IF(D445 = D872,1,_xll.BDP(K445,$AD$12)*L445)</f>
        <v>0.88978999999999997</v>
      </c>
      <c r="AE445" s="387">
        <f>AA445*AC445*T445/AD445 / AF872</f>
        <v>0</v>
      </c>
      <c r="AF445" s="167"/>
      <c r="AG445" s="69"/>
      <c r="AH445" s="61"/>
    </row>
    <row r="446" spans="1:34" x14ac:dyDescent="0.2">
      <c r="B446" s="153">
        <v>19456</v>
      </c>
      <c r="C446" s="153" t="s">
        <v>106</v>
      </c>
      <c r="D446" s="153" t="str">
        <f>_xll.BDP(C446,$D$12)</f>
        <v>GBp</v>
      </c>
      <c r="E446" s="153" t="s">
        <v>375</v>
      </c>
      <c r="F446" s="154">
        <f>_xll.BDP(C446,$F$12)</f>
        <v>1394</v>
      </c>
      <c r="G446" s="154">
        <f>_xll.BDP(C446,$G$12)</f>
        <v>1381</v>
      </c>
      <c r="H446" s="155">
        <f t="shared" si="225"/>
        <v>-13</v>
      </c>
      <c r="I446" s="156">
        <f t="shared" si="226"/>
        <v>-0.93256814921090381</v>
      </c>
      <c r="J446" s="157">
        <v>0</v>
      </c>
      <c r="K446" s="153" t="str">
        <f>CONCATENATE(D872,D446, " Curncy")</f>
        <v>EURGBp Curncy</v>
      </c>
      <c r="L446" s="153">
        <f>IF(D446 = D872,1,_xll.BDP(K446,$L$12))</f>
        <v>1</v>
      </c>
      <c r="M446" s="356">
        <f>IF(D446 = D872,1,_xll.BDP(K446,$M$12)*L446)</f>
        <v>0.89166000000000001</v>
      </c>
      <c r="N446" s="158">
        <f t="shared" si="227"/>
        <v>0</v>
      </c>
      <c r="O446" s="366">
        <f>N446 / Y872</f>
        <v>0</v>
      </c>
      <c r="P446" s="160">
        <f t="shared" si="228"/>
        <v>0</v>
      </c>
      <c r="Q446" s="374">
        <f>P446 / Y872*100</f>
        <v>0</v>
      </c>
      <c r="R446" s="161">
        <f t="shared" si="229"/>
        <v>0</v>
      </c>
      <c r="S446" s="374">
        <f t="shared" si="230"/>
        <v>0</v>
      </c>
      <c r="T446" s="153">
        <f t="shared" si="231"/>
        <v>0.01</v>
      </c>
      <c r="U446" s="153">
        <v>0</v>
      </c>
      <c r="V446" s="153">
        <v>1</v>
      </c>
      <c r="W446" s="159">
        <f t="shared" si="232"/>
        <v>0</v>
      </c>
      <c r="X446" s="159">
        <f t="shared" si="233"/>
        <v>0</v>
      </c>
      <c r="Y446" s="70"/>
      <c r="Z446" s="163">
        <f>_xll.BDH(C446,$Z$12,$D$1,$D$1)</f>
        <v>1393</v>
      </c>
      <c r="AA446" s="163">
        <f t="shared" si="234"/>
        <v>1</v>
      </c>
      <c r="AB446" s="164">
        <f t="shared" si="235"/>
        <v>7.1787508973438621E-2</v>
      </c>
      <c r="AC446" s="165">
        <v>0</v>
      </c>
      <c r="AD446" s="166">
        <f>IF(D446 = D872,1,_xll.BDP(K446,$AD$12)*L446)</f>
        <v>0.88978999999999997</v>
      </c>
      <c r="AE446" s="387">
        <f>AA446*AC446*T446/AD446 / AF872</f>
        <v>0</v>
      </c>
      <c r="AF446" s="73"/>
      <c r="AG446" s="69"/>
      <c r="AH446" s="61"/>
    </row>
    <row r="447" spans="1:34" x14ac:dyDescent="0.2">
      <c r="B447" s="153">
        <v>10244</v>
      </c>
      <c r="C447" s="153" t="s">
        <v>980</v>
      </c>
      <c r="D447" s="153" t="str">
        <f>_xll.BDP(C447,$D$12)</f>
        <v>GBp</v>
      </c>
      <c r="E447" s="153" t="s">
        <v>1083</v>
      </c>
      <c r="F447" s="154">
        <f>_xll.BDP(C447,$F$12)</f>
        <v>2835</v>
      </c>
      <c r="G447" s="154">
        <f>_xll.BDP(C447,$G$12)</f>
        <v>2816</v>
      </c>
      <c r="H447" s="155">
        <f t="shared" si="225"/>
        <v>-19</v>
      </c>
      <c r="I447" s="156">
        <f t="shared" si="226"/>
        <v>-0.67019400352733682</v>
      </c>
      <c r="J447" s="157">
        <v>0</v>
      </c>
      <c r="K447" s="153" t="str">
        <f>CONCATENATE(D872,D447, " Curncy")</f>
        <v>EURGBp Curncy</v>
      </c>
      <c r="L447" s="153">
        <f>IF(D447 = D872,1,_xll.BDP(K447,$L$12))</f>
        <v>1</v>
      </c>
      <c r="M447" s="356">
        <f>IF(D447 = D872,1,_xll.BDP(K447,$M$12)*L447)</f>
        <v>0.89166000000000001</v>
      </c>
      <c r="N447" s="158">
        <f t="shared" si="227"/>
        <v>0</v>
      </c>
      <c r="O447" s="366">
        <f>N447 / Y872</f>
        <v>0</v>
      </c>
      <c r="P447" s="160">
        <f t="shared" si="228"/>
        <v>0</v>
      </c>
      <c r="Q447" s="374">
        <f>P447 / Y872*100</f>
        <v>0</v>
      </c>
      <c r="R447" s="161">
        <f t="shared" si="229"/>
        <v>0</v>
      </c>
      <c r="S447" s="374">
        <f t="shared" si="230"/>
        <v>0</v>
      </c>
      <c r="T447" s="153">
        <f t="shared" si="231"/>
        <v>0.01</v>
      </c>
      <c r="U447" s="153">
        <v>0</v>
      </c>
      <c r="V447" s="153">
        <v>1</v>
      </c>
      <c r="W447" s="159">
        <f t="shared" si="232"/>
        <v>0</v>
      </c>
      <c r="X447" s="159">
        <f t="shared" si="233"/>
        <v>0</v>
      </c>
      <c r="Y447" s="70"/>
      <c r="Z447" s="163">
        <f>_xll.BDH(C447,$Z$12,$D$1,$D$1)</f>
        <v>2876</v>
      </c>
      <c r="AA447" s="163">
        <f t="shared" si="234"/>
        <v>-41</v>
      </c>
      <c r="AB447" s="164">
        <f t="shared" si="235"/>
        <v>-1.4255910987482614</v>
      </c>
      <c r="AC447" s="165">
        <v>0</v>
      </c>
      <c r="AD447" s="166">
        <f>IF(D447 = D872,1,_xll.BDP(K447,$AD$12)*L447)</f>
        <v>0.88978999999999997</v>
      </c>
      <c r="AE447" s="387">
        <f>AA447*AC447*T447/AD447 / AF872</f>
        <v>0</v>
      </c>
      <c r="AF447" s="73"/>
      <c r="AG447" s="69"/>
      <c r="AH447" s="61"/>
    </row>
    <row r="448" spans="1:34" x14ac:dyDescent="0.2">
      <c r="B448" s="153">
        <v>6444</v>
      </c>
      <c r="C448" s="153" t="s">
        <v>981</v>
      </c>
      <c r="D448" s="153" t="str">
        <f>_xll.BDP(C448,$D$12)</f>
        <v>GBp</v>
      </c>
      <c r="E448" s="153" t="s">
        <v>1084</v>
      </c>
      <c r="F448" s="154">
        <f>_xll.BDP(C448,$F$12)</f>
        <v>606</v>
      </c>
      <c r="G448" s="154">
        <f>_xll.BDP(C448,$G$12)</f>
        <v>593.5</v>
      </c>
      <c r="H448" s="155">
        <f t="shared" si="225"/>
        <v>-12.5</v>
      </c>
      <c r="I448" s="156">
        <f t="shared" si="226"/>
        <v>-2.0627062706270625</v>
      </c>
      <c r="J448" s="157">
        <v>0</v>
      </c>
      <c r="K448" s="153" t="str">
        <f>CONCATENATE(D872,D448, " Curncy")</f>
        <v>EURGBp Curncy</v>
      </c>
      <c r="L448" s="153">
        <f>IF(D448 = D872,1,_xll.BDP(K448,$L$12))</f>
        <v>1</v>
      </c>
      <c r="M448" s="356">
        <f>IF(D448 = D872,1,_xll.BDP(K448,$M$12)*L448)</f>
        <v>0.89166000000000001</v>
      </c>
      <c r="N448" s="158">
        <f t="shared" si="227"/>
        <v>0</v>
      </c>
      <c r="O448" s="366">
        <f>N448 / Y872</f>
        <v>0</v>
      </c>
      <c r="P448" s="160">
        <f t="shared" si="228"/>
        <v>0</v>
      </c>
      <c r="Q448" s="374">
        <f>P448 / Y872*100</f>
        <v>0</v>
      </c>
      <c r="R448" s="161">
        <f t="shared" si="229"/>
        <v>0</v>
      </c>
      <c r="S448" s="374">
        <f t="shared" si="230"/>
        <v>0</v>
      </c>
      <c r="T448" s="153">
        <f t="shared" si="231"/>
        <v>0.01</v>
      </c>
      <c r="U448" s="153">
        <v>0</v>
      </c>
      <c r="V448" s="153">
        <v>1</v>
      </c>
      <c r="W448" s="159">
        <f t="shared" si="232"/>
        <v>0</v>
      </c>
      <c r="X448" s="159">
        <f t="shared" si="233"/>
        <v>0</v>
      </c>
      <c r="Y448" s="70"/>
      <c r="Z448" s="163">
        <f>_xll.BDH(C448,$Z$12,$D$1,$D$1)</f>
        <v>596.5</v>
      </c>
      <c r="AA448" s="163">
        <f t="shared" si="234"/>
        <v>9.5</v>
      </c>
      <c r="AB448" s="164">
        <f t="shared" si="235"/>
        <v>1.5926236378876781</v>
      </c>
      <c r="AC448" s="165">
        <v>0</v>
      </c>
      <c r="AD448" s="166">
        <f>IF(D448 = D872,1,_xll.BDP(K448,$AD$12)*L448)</f>
        <v>0.88978999999999997</v>
      </c>
      <c r="AE448" s="387">
        <f>AA448*AC448*T448/AD448 / AF872</f>
        <v>0</v>
      </c>
      <c r="AF448" s="73"/>
      <c r="AG448" s="69"/>
      <c r="AH448" s="61"/>
    </row>
    <row r="449" spans="1:34" x14ac:dyDescent="0.2">
      <c r="B449" s="153">
        <v>21307</v>
      </c>
      <c r="C449" s="153" t="s">
        <v>105</v>
      </c>
      <c r="D449" s="153" t="str">
        <f>_xll.BDP(C449,$D$12)</f>
        <v>GBp</v>
      </c>
      <c r="E449" s="153" t="s">
        <v>294</v>
      </c>
      <c r="F449" s="154">
        <f>_xll.BDP(C449,$F$12)</f>
        <v>16.5</v>
      </c>
      <c r="G449" s="154">
        <f>_xll.BDP(C449,$G$12)</f>
        <v>16.5</v>
      </c>
      <c r="H449" s="155">
        <f t="shared" si="225"/>
        <v>0</v>
      </c>
      <c r="I449" s="156">
        <f t="shared" si="226"/>
        <v>0</v>
      </c>
      <c r="J449" s="157">
        <v>0</v>
      </c>
      <c r="K449" s="153" t="str">
        <f>CONCATENATE(D872,D449, " Curncy")</f>
        <v>EURGBp Curncy</v>
      </c>
      <c r="L449" s="153">
        <f>IF(D449 = D872,1,_xll.BDP(K449,$L$12))</f>
        <v>1</v>
      </c>
      <c r="M449" s="356">
        <f>IF(D449 = D872,1,_xll.BDP(K449,$M$12)*L449)</f>
        <v>0.89166000000000001</v>
      </c>
      <c r="N449" s="158">
        <f t="shared" si="227"/>
        <v>0</v>
      </c>
      <c r="O449" s="366">
        <f>N449 / Y872</f>
        <v>0</v>
      </c>
      <c r="P449" s="160">
        <f t="shared" si="228"/>
        <v>0</v>
      </c>
      <c r="Q449" s="374">
        <f>P449 / Y872*100</f>
        <v>0</v>
      </c>
      <c r="R449" s="161">
        <f t="shared" si="229"/>
        <v>0</v>
      </c>
      <c r="S449" s="374">
        <f t="shared" si="230"/>
        <v>0</v>
      </c>
      <c r="T449" s="153">
        <f t="shared" si="231"/>
        <v>0.01</v>
      </c>
      <c r="U449" s="153">
        <v>0</v>
      </c>
      <c r="V449" s="153">
        <v>1</v>
      </c>
      <c r="W449" s="159">
        <f t="shared" si="232"/>
        <v>0</v>
      </c>
      <c r="X449" s="159">
        <f t="shared" si="233"/>
        <v>0</v>
      </c>
      <c r="Y449" s="70"/>
      <c r="Z449" s="163">
        <f>_xll.BDH(C449,$Z$12,$D$1,$D$1)</f>
        <v>16.5</v>
      </c>
      <c r="AA449" s="163">
        <f t="shared" si="234"/>
        <v>0</v>
      </c>
      <c r="AB449" s="164">
        <f t="shared" si="235"/>
        <v>0</v>
      </c>
      <c r="AC449" s="165">
        <v>0</v>
      </c>
      <c r="AD449" s="166">
        <f>IF(D449 = D872,1,_xll.BDP(K449,$AD$12)*L449)</f>
        <v>0.88978999999999997</v>
      </c>
      <c r="AE449" s="387">
        <f>AA449*AC449*T449/AD449 / AF872</f>
        <v>0</v>
      </c>
      <c r="AF449" s="73"/>
      <c r="AG449" s="69"/>
      <c r="AH449" s="61"/>
    </row>
    <row r="450" spans="1:34" x14ac:dyDescent="0.2">
      <c r="B450" s="153">
        <v>6019</v>
      </c>
      <c r="C450" s="153" t="s">
        <v>104</v>
      </c>
      <c r="D450" s="153" t="str">
        <f>_xll.BDP(C450,$D$12)</f>
        <v>GBp</v>
      </c>
      <c r="E450" s="153" t="s">
        <v>376</v>
      </c>
      <c r="F450" s="154">
        <f>_xll.BDP(C450,$F$12)</f>
        <v>2311.5</v>
      </c>
      <c r="G450" s="154">
        <f>_xll.BDP(C450,$G$12)</f>
        <v>2296</v>
      </c>
      <c r="H450" s="155">
        <f t="shared" si="225"/>
        <v>-15.5</v>
      </c>
      <c r="I450" s="156">
        <f t="shared" si="226"/>
        <v>-0.67056024226692623</v>
      </c>
      <c r="J450" s="157">
        <v>0</v>
      </c>
      <c r="K450" s="153" t="str">
        <f>CONCATENATE(D872,D450, " Curncy")</f>
        <v>EURGBp Curncy</v>
      </c>
      <c r="L450" s="153">
        <f>IF(D450 = D872,1,_xll.BDP(K450,$L$12))</f>
        <v>1</v>
      </c>
      <c r="M450" s="356">
        <f>IF(D450 = D872,1,_xll.BDP(K450,$M$12)*L450)</f>
        <v>0.89166000000000001</v>
      </c>
      <c r="N450" s="158">
        <f t="shared" si="227"/>
        <v>0</v>
      </c>
      <c r="O450" s="366">
        <f>N450 / Y872</f>
        <v>0</v>
      </c>
      <c r="P450" s="160">
        <f t="shared" si="228"/>
        <v>0</v>
      </c>
      <c r="Q450" s="374">
        <f>P450 / Y872*100</f>
        <v>0</v>
      </c>
      <c r="R450" s="161">
        <f t="shared" si="229"/>
        <v>0</v>
      </c>
      <c r="S450" s="374">
        <f t="shared" si="230"/>
        <v>0</v>
      </c>
      <c r="T450" s="153">
        <f t="shared" si="231"/>
        <v>0.01</v>
      </c>
      <c r="U450" s="153">
        <v>0</v>
      </c>
      <c r="V450" s="153">
        <v>1</v>
      </c>
      <c r="W450" s="159">
        <f t="shared" si="232"/>
        <v>0</v>
      </c>
      <c r="X450" s="159">
        <f t="shared" si="233"/>
        <v>0</v>
      </c>
      <c r="Y450" s="70"/>
      <c r="Z450" s="163">
        <f>_xll.BDH(C450,$Z$12,$D$1,$D$1)</f>
        <v>2189</v>
      </c>
      <c r="AA450" s="163">
        <f t="shared" si="234"/>
        <v>122.5</v>
      </c>
      <c r="AB450" s="164">
        <f t="shared" si="235"/>
        <v>5.5961626313385109</v>
      </c>
      <c r="AC450" s="165">
        <v>0</v>
      </c>
      <c r="AD450" s="166">
        <f>IF(D450 = D872,1,_xll.BDP(K450,$AD$12)*L450)</f>
        <v>0.88978999999999997</v>
      </c>
      <c r="AE450" s="387">
        <f>AA450*AC450*T450/AD450 / AF872</f>
        <v>0</v>
      </c>
      <c r="AF450" s="73"/>
      <c r="AG450" s="69"/>
      <c r="AH450" s="61"/>
    </row>
    <row r="451" spans="1:34" x14ac:dyDescent="0.2">
      <c r="B451" s="153">
        <v>6408</v>
      </c>
      <c r="C451" s="153" t="s">
        <v>103</v>
      </c>
      <c r="D451" s="153" t="str">
        <f>_xll.BDP(C451,$D$12)</f>
        <v>GBp</v>
      </c>
      <c r="E451" s="153" t="s">
        <v>377</v>
      </c>
      <c r="F451" s="154">
        <f>_xll.BDP(C451,$F$12)</f>
        <v>1226</v>
      </c>
      <c r="G451" s="154">
        <f>_xll.BDP(C451,$G$12)</f>
        <v>1226</v>
      </c>
      <c r="H451" s="155">
        <f t="shared" si="225"/>
        <v>0</v>
      </c>
      <c r="I451" s="156">
        <f t="shared" si="226"/>
        <v>0</v>
      </c>
      <c r="J451" s="157">
        <v>0</v>
      </c>
      <c r="K451" s="153" t="str">
        <f>CONCATENATE(D872,D451, " Curncy")</f>
        <v>EURGBp Curncy</v>
      </c>
      <c r="L451" s="153">
        <f>IF(D451 = D872,1,_xll.BDP(K451,$L$12))</f>
        <v>1</v>
      </c>
      <c r="M451" s="356">
        <f>IF(D451 = D872,1,_xll.BDP(K451,$M$12)*L451)</f>
        <v>0.89166000000000001</v>
      </c>
      <c r="N451" s="158">
        <f t="shared" si="227"/>
        <v>0</v>
      </c>
      <c r="O451" s="366">
        <f>N451 / Y872</f>
        <v>0</v>
      </c>
      <c r="P451" s="160">
        <f t="shared" si="228"/>
        <v>0</v>
      </c>
      <c r="Q451" s="374">
        <f>P451 / Y872*100</f>
        <v>0</v>
      </c>
      <c r="R451" s="161">
        <f t="shared" si="229"/>
        <v>0</v>
      </c>
      <c r="S451" s="374">
        <f t="shared" si="230"/>
        <v>0</v>
      </c>
      <c r="T451" s="153">
        <f t="shared" si="231"/>
        <v>0.01</v>
      </c>
      <c r="U451" s="153">
        <v>0</v>
      </c>
      <c r="V451" s="153">
        <v>1</v>
      </c>
      <c r="W451" s="159">
        <f t="shared" si="232"/>
        <v>0</v>
      </c>
      <c r="X451" s="159">
        <f t="shared" si="233"/>
        <v>0</v>
      </c>
      <c r="Y451" s="70"/>
      <c r="Z451" s="163">
        <f>_xll.BDH(C451,$Z$12,$D$1,$D$1)</f>
        <v>1141.5</v>
      </c>
      <c r="AA451" s="163">
        <f t="shared" si="234"/>
        <v>84.5</v>
      </c>
      <c r="AB451" s="164">
        <f t="shared" si="235"/>
        <v>7.4025405168637759</v>
      </c>
      <c r="AC451" s="165">
        <v>0</v>
      </c>
      <c r="AD451" s="166">
        <f>IF(D451 = D872,1,_xll.BDP(K451,$AD$12)*L451)</f>
        <v>0.88978999999999997</v>
      </c>
      <c r="AE451" s="387">
        <f>AA451*AC451*T451/AD451 / AF872</f>
        <v>0</v>
      </c>
      <c r="AF451" s="73"/>
      <c r="AG451" s="69"/>
      <c r="AH451" s="61"/>
    </row>
    <row r="452" spans="1:34" x14ac:dyDescent="0.2">
      <c r="A452" s="153"/>
      <c r="B452" s="153">
        <v>19463</v>
      </c>
      <c r="C452" s="153" t="s">
        <v>1321</v>
      </c>
      <c r="D452" s="153" t="str">
        <f>_xll.BDP(C452,$D$12)</f>
        <v>GBp</v>
      </c>
      <c r="E452" s="153" t="s">
        <v>1354</v>
      </c>
      <c r="F452" s="154">
        <f>_xll.BDP(C452,$F$12)</f>
        <v>186</v>
      </c>
      <c r="G452" s="154">
        <f>_xll.BDP(C452,$G$12)</f>
        <v>185.2</v>
      </c>
      <c r="H452" s="155">
        <f t="shared" si="225"/>
        <v>-0.80000000000001137</v>
      </c>
      <c r="I452" s="156">
        <f t="shared" si="226"/>
        <v>-0.43010752688172649</v>
      </c>
      <c r="J452" s="157">
        <v>0</v>
      </c>
      <c r="K452" s="153" t="str">
        <f>CONCATENATE(D872,D452, " Curncy")</f>
        <v>EURGBp Curncy</v>
      </c>
      <c r="L452" s="153">
        <f>IF(D452 = D872,1,_xll.BDP(K452,$L$12))</f>
        <v>1</v>
      </c>
      <c r="M452" s="356">
        <f>IF(D452 = D872,1,_xll.BDP(K452,$M$12)*L452)</f>
        <v>0.89166000000000001</v>
      </c>
      <c r="N452" s="158">
        <f t="shared" si="227"/>
        <v>0</v>
      </c>
      <c r="O452" s="366">
        <f>N452 / Y872</f>
        <v>0</v>
      </c>
      <c r="P452" s="160">
        <f t="shared" si="228"/>
        <v>0</v>
      </c>
      <c r="Q452" s="374">
        <f>P452 / Y872*100</f>
        <v>0</v>
      </c>
      <c r="R452" s="161">
        <f t="shared" si="229"/>
        <v>0</v>
      </c>
      <c r="S452" s="374">
        <f t="shared" si="230"/>
        <v>0</v>
      </c>
      <c r="T452" s="153">
        <f t="shared" si="231"/>
        <v>0.01</v>
      </c>
      <c r="U452" s="153">
        <v>0</v>
      </c>
      <c r="V452" s="153">
        <v>1</v>
      </c>
      <c r="W452" s="159">
        <f t="shared" si="232"/>
        <v>0</v>
      </c>
      <c r="X452" s="159">
        <f t="shared" si="233"/>
        <v>0</v>
      </c>
      <c r="Y452" s="162"/>
      <c r="Z452" s="163">
        <f>_xll.BDH(C452,$Z$12,$D$1,$D$1)</f>
        <v>191.6</v>
      </c>
      <c r="AA452" s="163">
        <f t="shared" si="234"/>
        <v>-5.5999999999999943</v>
      </c>
      <c r="AB452" s="164">
        <f t="shared" si="235"/>
        <v>-2.9227557411273457</v>
      </c>
      <c r="AC452" s="165">
        <v>0</v>
      </c>
      <c r="AD452" s="166">
        <f>IF(D452 = D872,1,_xll.BDP(K452,$AD$12)*L452)</f>
        <v>0.88978999999999997</v>
      </c>
      <c r="AE452" s="387">
        <f>AA452*AC452*T452/AD452 / AF872</f>
        <v>0</v>
      </c>
      <c r="AF452" s="167"/>
      <c r="AG452" s="69"/>
      <c r="AH452" s="61"/>
    </row>
    <row r="453" spans="1:34" x14ac:dyDescent="0.2">
      <c r="B453" s="153">
        <v>10264</v>
      </c>
      <c r="C453" s="153" t="s">
        <v>102</v>
      </c>
      <c r="D453" s="153" t="str">
        <f>_xll.BDP(C453,$D$12)</f>
        <v>GBp</v>
      </c>
      <c r="E453" s="153" t="s">
        <v>1303</v>
      </c>
      <c r="F453" s="154">
        <f>_xll.BDP(C453,$F$12)</f>
        <v>436.8</v>
      </c>
      <c r="G453" s="154">
        <f>_xll.BDP(C453,$G$12)</f>
        <v>434.6</v>
      </c>
      <c r="H453" s="155">
        <f t="shared" si="225"/>
        <v>-2.1999999999999886</v>
      </c>
      <c r="I453" s="156">
        <f t="shared" si="226"/>
        <v>-0.50366300366300099</v>
      </c>
      <c r="J453" s="157">
        <v>-539894</v>
      </c>
      <c r="K453" s="153" t="str">
        <f>CONCATENATE(D872,D453, " Curncy")</f>
        <v>EURGBp Curncy</v>
      </c>
      <c r="L453" s="153">
        <f>IF(D453 = D872,1,_xll.BDP(K453,$L$12))</f>
        <v>1</v>
      </c>
      <c r="M453" s="356">
        <f>IF(D453 = D872,1,_xll.BDP(K453,$M$12)*L453)</f>
        <v>0.89166000000000001</v>
      </c>
      <c r="N453" s="158">
        <f t="shared" si="227"/>
        <v>13320.848754009307</v>
      </c>
      <c r="O453" s="366">
        <f>N453 / Y872</f>
        <v>1.0761754355956651E-4</v>
      </c>
      <c r="P453" s="160">
        <f t="shared" si="228"/>
        <v>-2631473.1220420338</v>
      </c>
      <c r="Q453" s="374">
        <f>P453 / Y872*100</f>
        <v>-2.125935655953993</v>
      </c>
      <c r="R453" s="161">
        <f t="shared" si="229"/>
        <v>-2.125935655953993</v>
      </c>
      <c r="S453" s="374">
        <f t="shared" si="230"/>
        <v>0</v>
      </c>
      <c r="T453" s="153">
        <f t="shared" si="231"/>
        <v>0.01</v>
      </c>
      <c r="U453" s="153">
        <v>0</v>
      </c>
      <c r="V453" s="153">
        <v>1</v>
      </c>
      <c r="W453" s="159">
        <f t="shared" si="232"/>
        <v>1.0761754355956651E-4</v>
      </c>
      <c r="X453" s="159">
        <f t="shared" si="233"/>
        <v>0</v>
      </c>
      <c r="Y453" s="70"/>
      <c r="Z453" s="163">
        <f>_xll.BDH(C453,$Z$12,$D$1,$D$1)</f>
        <v>419.4</v>
      </c>
      <c r="AA453" s="163">
        <f t="shared" si="234"/>
        <v>17.400000000000034</v>
      </c>
      <c r="AB453" s="164">
        <f t="shared" si="235"/>
        <v>4.148783977110166</v>
      </c>
      <c r="AC453" s="165">
        <v>-539894</v>
      </c>
      <c r="AD453" s="166">
        <f>IF(D453 = D872,1,_xll.BDP(K453,$AD$12)*L453)</f>
        <v>0.88978999999999997</v>
      </c>
      <c r="AE453" s="387">
        <f>AA453*AC453*T453/AD453 / AF872</f>
        <v>-8.5760310623515909E-4</v>
      </c>
      <c r="AF453" s="73"/>
      <c r="AG453" s="69"/>
      <c r="AH453" s="61"/>
    </row>
    <row r="454" spans="1:34" x14ac:dyDescent="0.2">
      <c r="B454" s="153">
        <v>8447</v>
      </c>
      <c r="C454" s="153" t="s">
        <v>982</v>
      </c>
      <c r="D454" s="153" t="str">
        <f>_xll.BDP(C454,$D$12)</f>
        <v>GBp</v>
      </c>
      <c r="E454" s="153" t="s">
        <v>1085</v>
      </c>
      <c r="F454" s="154">
        <f>_xll.BDP(C454,$F$12)</f>
        <v>3238</v>
      </c>
      <c r="G454" s="154">
        <f>_xll.BDP(C454,$G$12)</f>
        <v>3180</v>
      </c>
      <c r="H454" s="155">
        <f t="shared" si="225"/>
        <v>-58</v>
      </c>
      <c r="I454" s="156">
        <f t="shared" si="226"/>
        <v>-1.7912291537986413</v>
      </c>
      <c r="J454" s="157">
        <v>0</v>
      </c>
      <c r="K454" s="153" t="str">
        <f>CONCATENATE(D872,D454, " Curncy")</f>
        <v>EURGBp Curncy</v>
      </c>
      <c r="L454" s="153">
        <f>IF(D454 = D872,1,_xll.BDP(K454,$L$12))</f>
        <v>1</v>
      </c>
      <c r="M454" s="356">
        <f>IF(D454 = D872,1,_xll.BDP(K454,$M$12)*L454)</f>
        <v>0.89166000000000001</v>
      </c>
      <c r="N454" s="158">
        <f t="shared" si="227"/>
        <v>0</v>
      </c>
      <c r="O454" s="366">
        <f>N454 / Y872</f>
        <v>0</v>
      </c>
      <c r="P454" s="160">
        <f t="shared" si="228"/>
        <v>0</v>
      </c>
      <c r="Q454" s="374">
        <f>P454 / Y872*100</f>
        <v>0</v>
      </c>
      <c r="R454" s="161">
        <f t="shared" si="229"/>
        <v>0</v>
      </c>
      <c r="S454" s="374">
        <f t="shared" si="230"/>
        <v>0</v>
      </c>
      <c r="T454" s="153">
        <f t="shared" si="231"/>
        <v>0.01</v>
      </c>
      <c r="U454" s="153">
        <v>0</v>
      </c>
      <c r="V454" s="153">
        <v>1</v>
      </c>
      <c r="W454" s="159">
        <f t="shared" si="232"/>
        <v>0</v>
      </c>
      <c r="X454" s="159">
        <f t="shared" si="233"/>
        <v>0</v>
      </c>
      <c r="Y454" s="70"/>
      <c r="Z454" s="163">
        <f>_xll.BDH(C454,$Z$12,$D$1,$D$1)</f>
        <v>3217</v>
      </c>
      <c r="AA454" s="163">
        <f t="shared" si="234"/>
        <v>21</v>
      </c>
      <c r="AB454" s="164">
        <f t="shared" si="235"/>
        <v>0.65278209511967678</v>
      </c>
      <c r="AC454" s="165">
        <v>0</v>
      </c>
      <c r="AD454" s="166">
        <f>IF(D454 = D872,1,_xll.BDP(K454,$AD$12)*L454)</f>
        <v>0.88978999999999997</v>
      </c>
      <c r="AE454" s="387">
        <f>AA454*AC454*T454/AD454 / AF872</f>
        <v>0</v>
      </c>
      <c r="AF454" s="73"/>
      <c r="AG454" s="69"/>
      <c r="AH454" s="61"/>
    </row>
    <row r="455" spans="1:34" x14ac:dyDescent="0.2">
      <c r="B455" s="153">
        <v>7274</v>
      </c>
      <c r="C455" s="153" t="s">
        <v>983</v>
      </c>
      <c r="D455" s="153" t="str">
        <f>_xll.BDP(C455,$D$12)</f>
        <v>GBp</v>
      </c>
      <c r="E455" s="153" t="s">
        <v>1086</v>
      </c>
      <c r="F455" s="154">
        <f>_xll.BDP(C455,$F$12)</f>
        <v>2128</v>
      </c>
      <c r="G455" s="154">
        <f>_xll.BDP(C455,$G$12)</f>
        <v>2129</v>
      </c>
      <c r="H455" s="155">
        <f t="shared" si="225"/>
        <v>1</v>
      </c>
      <c r="I455" s="156">
        <f t="shared" si="226"/>
        <v>4.6992481203007516E-2</v>
      </c>
      <c r="J455" s="157">
        <v>174363</v>
      </c>
      <c r="K455" s="153" t="str">
        <f>CONCATENATE(D872,D455, " Curncy")</f>
        <v>EURGBp Curncy</v>
      </c>
      <c r="L455" s="153">
        <f>IF(D455 = D872,1,_xll.BDP(K455,$L$12))</f>
        <v>1</v>
      </c>
      <c r="M455" s="356">
        <f>IF(D455 = D872,1,_xll.BDP(K455,$M$12)*L455)</f>
        <v>0.89166000000000001</v>
      </c>
      <c r="N455" s="158">
        <f t="shared" si="227"/>
        <v>1955.4875176636835</v>
      </c>
      <c r="O455" s="366">
        <f>N455 / Y872</f>
        <v>1.5798149727435379E-5</v>
      </c>
      <c r="P455" s="160">
        <f t="shared" si="228"/>
        <v>4163232.925105982</v>
      </c>
      <c r="Q455" s="374">
        <f>P455 / Y872*100</f>
        <v>3.3634260769709918</v>
      </c>
      <c r="R455" s="161">
        <f t="shared" si="229"/>
        <v>0</v>
      </c>
      <c r="S455" s="374">
        <f t="shared" si="230"/>
        <v>3.3634260769709918</v>
      </c>
      <c r="T455" s="153">
        <f t="shared" si="231"/>
        <v>0.01</v>
      </c>
      <c r="U455" s="153">
        <v>0</v>
      </c>
      <c r="V455" s="153">
        <v>1</v>
      </c>
      <c r="W455" s="159">
        <f t="shared" si="232"/>
        <v>0</v>
      </c>
      <c r="X455" s="159">
        <f t="shared" si="233"/>
        <v>1.5798149727435379E-5</v>
      </c>
      <c r="Y455" s="70"/>
      <c r="Z455" s="163">
        <f>_xll.BDH(C455,$Z$12,$D$1,$D$1)</f>
        <v>2019</v>
      </c>
      <c r="AA455" s="163">
        <f t="shared" si="234"/>
        <v>109</v>
      </c>
      <c r="AB455" s="164">
        <f t="shared" si="235"/>
        <v>5.3987122337790989</v>
      </c>
      <c r="AC455" s="165">
        <v>174363</v>
      </c>
      <c r="AD455" s="166">
        <f>IF(D455 = D872,1,_xll.BDP(K455,$AD$12)*L455)</f>
        <v>0.88978999999999997</v>
      </c>
      <c r="AE455" s="387">
        <f>AA455*AC455*T455/AD455 / AF872</f>
        <v>1.7350397405553302E-3</v>
      </c>
      <c r="AF455" s="73"/>
      <c r="AG455" s="69"/>
      <c r="AH455" s="61"/>
    </row>
    <row r="456" spans="1:34" x14ac:dyDescent="0.2">
      <c r="B456" s="153">
        <v>6034</v>
      </c>
      <c r="C456" s="153" t="s">
        <v>984</v>
      </c>
      <c r="D456" s="153" t="str">
        <f>_xll.BDP(C456,$D$12)</f>
        <v>GBp</v>
      </c>
      <c r="E456" s="153" t="s">
        <v>1087</v>
      </c>
      <c r="F456" s="154">
        <f>_xll.BDP(C456,$F$12)</f>
        <v>8000</v>
      </c>
      <c r="G456" s="154">
        <f>_xll.BDP(C456,$G$12)</f>
        <v>7864</v>
      </c>
      <c r="H456" s="155">
        <f t="shared" si="225"/>
        <v>-136</v>
      </c>
      <c r="I456" s="156">
        <f t="shared" si="226"/>
        <v>-1.7000000000000002</v>
      </c>
      <c r="J456" s="157">
        <v>0</v>
      </c>
      <c r="K456" s="153" t="str">
        <f>CONCATENATE(D872,D456, " Curncy")</f>
        <v>EURGBp Curncy</v>
      </c>
      <c r="L456" s="153">
        <f>IF(D456 = D872,1,_xll.BDP(K456,$L$12))</f>
        <v>1</v>
      </c>
      <c r="M456" s="356">
        <f>IF(D456 = D872,1,_xll.BDP(K456,$M$12)*L456)</f>
        <v>0.89166000000000001</v>
      </c>
      <c r="N456" s="158">
        <f t="shared" si="227"/>
        <v>0</v>
      </c>
      <c r="O456" s="366">
        <f>N456 / Y872</f>
        <v>0</v>
      </c>
      <c r="P456" s="160">
        <f t="shared" si="228"/>
        <v>0</v>
      </c>
      <c r="Q456" s="374">
        <f>P456 / Y872*100</f>
        <v>0</v>
      </c>
      <c r="R456" s="161">
        <f t="shared" si="229"/>
        <v>0</v>
      </c>
      <c r="S456" s="374">
        <f t="shared" si="230"/>
        <v>0</v>
      </c>
      <c r="T456" s="153">
        <f t="shared" si="231"/>
        <v>0.01</v>
      </c>
      <c r="U456" s="153">
        <v>0</v>
      </c>
      <c r="V456" s="153">
        <v>1</v>
      </c>
      <c r="W456" s="159">
        <f t="shared" si="232"/>
        <v>0</v>
      </c>
      <c r="X456" s="159">
        <f t="shared" si="233"/>
        <v>0</v>
      </c>
      <c r="Y456" s="70"/>
      <c r="Z456" s="163">
        <f>_xll.BDH(C456,$Z$12,$D$1,$D$1)</f>
        <v>8000</v>
      </c>
      <c r="AA456" s="163">
        <f t="shared" si="234"/>
        <v>0</v>
      </c>
      <c r="AB456" s="164">
        <f t="shared" si="235"/>
        <v>0</v>
      </c>
      <c r="AC456" s="165">
        <v>0</v>
      </c>
      <c r="AD456" s="166">
        <f>IF(D456 = D872,1,_xll.BDP(K456,$AD$12)*L456)</f>
        <v>0.88978999999999997</v>
      </c>
      <c r="AE456" s="387">
        <f>AA456*AC456*T456/AD456 / AF872</f>
        <v>0</v>
      </c>
      <c r="AF456" s="73"/>
      <c r="AG456" s="69"/>
      <c r="AH456" s="61"/>
    </row>
    <row r="457" spans="1:34" x14ac:dyDescent="0.2">
      <c r="B457" s="153">
        <v>22425</v>
      </c>
      <c r="C457" s="153" t="s">
        <v>101</v>
      </c>
      <c r="D457" s="153" t="str">
        <f>_xll.BDP(C457,$D$12)</f>
        <v>GBp</v>
      </c>
      <c r="E457" s="153" t="s">
        <v>378</v>
      </c>
      <c r="F457" s="154">
        <f>_xll.BDP(C457,$F$12)</f>
        <v>539.79999999999995</v>
      </c>
      <c r="G457" s="154">
        <f>_xll.BDP(C457,$G$12)</f>
        <v>543.4</v>
      </c>
      <c r="H457" s="155">
        <f t="shared" si="225"/>
        <v>3.6000000000000227</v>
      </c>
      <c r="I457" s="156">
        <f t="shared" si="226"/>
        <v>0.66691367173027472</v>
      </c>
      <c r="J457" s="157">
        <v>-432326</v>
      </c>
      <c r="K457" s="153" t="str">
        <f>CONCATENATE(D872,D457, " Curncy")</f>
        <v>EURGBp Curncy</v>
      </c>
      <c r="L457" s="153">
        <f>IF(D457 = D872,1,_xll.BDP(K457,$L$12))</f>
        <v>1</v>
      </c>
      <c r="M457" s="356">
        <f>IF(D457 = D872,1,_xll.BDP(K457,$M$12)*L457)</f>
        <v>0.89166000000000001</v>
      </c>
      <c r="N457" s="158">
        <f t="shared" si="227"/>
        <v>-17454.787699347395</v>
      </c>
      <c r="O457" s="366">
        <f>N457 / Y872</f>
        <v>-1.410151417710625E-4</v>
      </c>
      <c r="P457" s="160">
        <f t="shared" si="228"/>
        <v>-2634703.232173698</v>
      </c>
      <c r="Q457" s="374">
        <f>P457 / Y872*100</f>
        <v>-2.1285452232887465</v>
      </c>
      <c r="R457" s="161">
        <f t="shared" si="229"/>
        <v>-2.1285452232887465</v>
      </c>
      <c r="S457" s="374">
        <f t="shared" si="230"/>
        <v>0</v>
      </c>
      <c r="T457" s="153">
        <f t="shared" si="231"/>
        <v>0.01</v>
      </c>
      <c r="U457" s="153">
        <v>0</v>
      </c>
      <c r="V457" s="153">
        <v>1</v>
      </c>
      <c r="W457" s="159">
        <f t="shared" si="232"/>
        <v>0</v>
      </c>
      <c r="X457" s="159">
        <f t="shared" si="233"/>
        <v>0</v>
      </c>
      <c r="Y457" s="70"/>
      <c r="Z457" s="163">
        <f>_xll.BDH(C457,$Z$12,$D$1,$D$1)</f>
        <v>552</v>
      </c>
      <c r="AA457" s="163">
        <f t="shared" si="234"/>
        <v>-12.200000000000045</v>
      </c>
      <c r="AB457" s="164">
        <f t="shared" si="235"/>
        <v>-2.2101449275362404</v>
      </c>
      <c r="AC457" s="165">
        <v>-432326</v>
      </c>
      <c r="AD457" s="166">
        <f>IF(D457 = D872,1,_xll.BDP(K457,$AD$12)*L457)</f>
        <v>0.88978999999999997</v>
      </c>
      <c r="AE457" s="387">
        <f>AA457*AC457*T457/AD457 / AF872</f>
        <v>4.8150386929676889E-4</v>
      </c>
      <c r="AF457" s="73"/>
      <c r="AG457" s="69"/>
      <c r="AH457" s="61"/>
    </row>
    <row r="458" spans="1:34" x14ac:dyDescent="0.2">
      <c r="A458" s="153"/>
      <c r="B458" s="153">
        <v>29461</v>
      </c>
      <c r="C458" s="153" t="s">
        <v>1513</v>
      </c>
      <c r="D458" s="153" t="str">
        <f>_xll.BDP(C458,$D$12)</f>
        <v>GBp</v>
      </c>
      <c r="E458" s="153" t="s">
        <v>1514</v>
      </c>
      <c r="F458" s="154">
        <f>_xll.BDP(C458,$F$12)</f>
        <v>480</v>
      </c>
      <c r="G458" s="154">
        <f>_xll.BDP(C458,$G$12)</f>
        <v>496.6</v>
      </c>
      <c r="H458" s="155">
        <f t="shared" si="225"/>
        <v>16.600000000000023</v>
      </c>
      <c r="I458" s="156">
        <f t="shared" si="226"/>
        <v>3.4583333333333384</v>
      </c>
      <c r="J458" s="157">
        <v>0</v>
      </c>
      <c r="K458" s="153" t="str">
        <f>CONCATENATE(D872,D458, " Curncy")</f>
        <v>EURGBp Curncy</v>
      </c>
      <c r="L458" s="153">
        <f>IF(D458 = D872,1,_xll.BDP(K458,$L$12))</f>
        <v>1</v>
      </c>
      <c r="M458" s="356">
        <f>IF(D458 = D872,1,_xll.BDP(K458,$M$12)*L458)</f>
        <v>0.89166000000000001</v>
      </c>
      <c r="N458" s="158">
        <f t="shared" si="227"/>
        <v>0</v>
      </c>
      <c r="O458" s="366">
        <f>N458 / Y872</f>
        <v>0</v>
      </c>
      <c r="P458" s="160">
        <f t="shared" si="228"/>
        <v>0</v>
      </c>
      <c r="Q458" s="374">
        <f>P458 / Y872*100</f>
        <v>0</v>
      </c>
      <c r="R458" s="161">
        <f t="shared" si="229"/>
        <v>0</v>
      </c>
      <c r="S458" s="374">
        <f t="shared" si="230"/>
        <v>0</v>
      </c>
      <c r="T458" s="153">
        <f t="shared" si="231"/>
        <v>0.01</v>
      </c>
      <c r="U458" s="153">
        <v>0</v>
      </c>
      <c r="V458" s="153">
        <v>1</v>
      </c>
      <c r="W458" s="159">
        <f t="shared" si="232"/>
        <v>0</v>
      </c>
      <c r="X458" s="159">
        <f t="shared" si="233"/>
        <v>0</v>
      </c>
      <c r="Y458" s="162"/>
      <c r="Z458" s="163">
        <f>_xll.BDH(C458,$Z$12,$D$1,$D$1)</f>
        <v>476.2</v>
      </c>
      <c r="AA458" s="163">
        <f t="shared" si="234"/>
        <v>3.8000000000000114</v>
      </c>
      <c r="AB458" s="164">
        <f t="shared" si="235"/>
        <v>0.79798404031919612</v>
      </c>
      <c r="AC458" s="165">
        <v>0</v>
      </c>
      <c r="AD458" s="166">
        <f>IF(D458 = D872,1,_xll.BDP(K458,$AD$12)*L458)</f>
        <v>0.88978999999999997</v>
      </c>
      <c r="AE458" s="387">
        <f>AA458*AC458*T458/AD458 / AF872</f>
        <v>0</v>
      </c>
      <c r="AF458" s="167"/>
      <c r="AG458" s="69"/>
      <c r="AH458" s="61"/>
    </row>
    <row r="459" spans="1:34" x14ac:dyDescent="0.2">
      <c r="B459" s="153">
        <v>5985</v>
      </c>
      <c r="C459" s="153" t="s">
        <v>985</v>
      </c>
      <c r="D459" s="153" t="str">
        <f>_xll.BDP(C459,$D$12)</f>
        <v>GBp</v>
      </c>
      <c r="E459" s="153" t="s">
        <v>1088</v>
      </c>
      <c r="F459" s="154">
        <f>_xll.BDP(C459,$F$12)</f>
        <v>337.8</v>
      </c>
      <c r="G459" s="154">
        <f>_xll.BDP(C459,$G$12)</f>
        <v>331.6</v>
      </c>
      <c r="H459" s="155">
        <f t="shared" si="225"/>
        <v>-6.1999999999999886</v>
      </c>
      <c r="I459" s="156">
        <f t="shared" si="226"/>
        <v>-1.8354055654233241</v>
      </c>
      <c r="J459" s="157">
        <v>0</v>
      </c>
      <c r="K459" s="153" t="str">
        <f>CONCATENATE(D872,D459, " Curncy")</f>
        <v>EURGBp Curncy</v>
      </c>
      <c r="L459" s="153">
        <f>IF(D459 = D872,1,_xll.BDP(K459,$L$12))</f>
        <v>1</v>
      </c>
      <c r="M459" s="356">
        <f>IF(D459 = D872,1,_xll.BDP(K459,$M$12)*L459)</f>
        <v>0.89166000000000001</v>
      </c>
      <c r="N459" s="158">
        <f t="shared" si="227"/>
        <v>0</v>
      </c>
      <c r="O459" s="366">
        <f>N459 / Y872</f>
        <v>0</v>
      </c>
      <c r="P459" s="160">
        <f t="shared" si="228"/>
        <v>0</v>
      </c>
      <c r="Q459" s="374">
        <f>P459 / Y872*100</f>
        <v>0</v>
      </c>
      <c r="R459" s="161">
        <f t="shared" si="229"/>
        <v>0</v>
      </c>
      <c r="S459" s="374">
        <f t="shared" si="230"/>
        <v>0</v>
      </c>
      <c r="T459" s="153">
        <f t="shared" si="231"/>
        <v>0.01</v>
      </c>
      <c r="U459" s="153">
        <v>0</v>
      </c>
      <c r="V459" s="153">
        <v>1</v>
      </c>
      <c r="W459" s="159">
        <f t="shared" si="232"/>
        <v>0</v>
      </c>
      <c r="X459" s="159">
        <f t="shared" si="233"/>
        <v>0</v>
      </c>
      <c r="Y459" s="70"/>
      <c r="Z459" s="163">
        <f>_xll.BDH(C459,$Z$12,$D$1,$D$1)</f>
        <v>324.60000000000002</v>
      </c>
      <c r="AA459" s="163">
        <f t="shared" si="234"/>
        <v>13.199999999999989</v>
      </c>
      <c r="AB459" s="164">
        <f t="shared" si="235"/>
        <v>4.0665434380776304</v>
      </c>
      <c r="AC459" s="165">
        <v>0</v>
      </c>
      <c r="AD459" s="166">
        <f>IF(D459 = D872,1,_xll.BDP(K459,$AD$12)*L459)</f>
        <v>0.88978999999999997</v>
      </c>
      <c r="AE459" s="387">
        <f>AA459*AC459*T459/AD459 / AF872</f>
        <v>0</v>
      </c>
      <c r="AF459" s="73"/>
      <c r="AG459" s="69"/>
      <c r="AH459" s="61"/>
    </row>
    <row r="460" spans="1:34" x14ac:dyDescent="0.2">
      <c r="A460" s="153"/>
      <c r="B460" s="153">
        <v>20338</v>
      </c>
      <c r="C460" s="153" t="s">
        <v>1382</v>
      </c>
      <c r="D460" s="153" t="str">
        <f>_xll.BDP(C460,$D$12)</f>
        <v>GBp</v>
      </c>
      <c r="E460" s="153" t="s">
        <v>1383</v>
      </c>
      <c r="F460" s="154">
        <f>_xll.BDP(C460,$F$12)</f>
        <v>468</v>
      </c>
      <c r="G460" s="154">
        <f>_xll.BDP(C460,$G$12)</f>
        <v>467.3</v>
      </c>
      <c r="H460" s="155">
        <f t="shared" si="225"/>
        <v>-0.69999999999998863</v>
      </c>
      <c r="I460" s="156">
        <f t="shared" si="226"/>
        <v>-0.14957264957264713</v>
      </c>
      <c r="J460" s="157">
        <v>0</v>
      </c>
      <c r="K460" s="153" t="str">
        <f>CONCATENATE(D872,D460, " Curncy")</f>
        <v>EURGBp Curncy</v>
      </c>
      <c r="L460" s="153">
        <f>IF(D460 = D872,1,_xll.BDP(K460,$L$12))</f>
        <v>1</v>
      </c>
      <c r="M460" s="356">
        <f>IF(D460 = D872,1,_xll.BDP(K460,$M$12)*L460)</f>
        <v>0.89166000000000001</v>
      </c>
      <c r="N460" s="158">
        <f t="shared" si="227"/>
        <v>0</v>
      </c>
      <c r="O460" s="366">
        <f>N460 / Y872</f>
        <v>0</v>
      </c>
      <c r="P460" s="160">
        <f t="shared" si="228"/>
        <v>0</v>
      </c>
      <c r="Q460" s="374">
        <f>P460 / Y872*100</f>
        <v>0</v>
      </c>
      <c r="R460" s="161">
        <f t="shared" si="229"/>
        <v>0</v>
      </c>
      <c r="S460" s="374">
        <f t="shared" si="230"/>
        <v>0</v>
      </c>
      <c r="T460" s="153">
        <f t="shared" si="231"/>
        <v>0.01</v>
      </c>
      <c r="U460" s="153">
        <v>0</v>
      </c>
      <c r="V460" s="153">
        <v>1</v>
      </c>
      <c r="W460" s="159">
        <f t="shared" si="232"/>
        <v>0</v>
      </c>
      <c r="X460" s="159">
        <f t="shared" si="233"/>
        <v>0</v>
      </c>
      <c r="Y460" s="162"/>
      <c r="Z460" s="163">
        <f>_xll.BDH(C460,$Z$12,$D$1,$D$1)</f>
        <v>484.9</v>
      </c>
      <c r="AA460" s="163">
        <f t="shared" si="234"/>
        <v>-16.899999999999977</v>
      </c>
      <c r="AB460" s="164">
        <f t="shared" si="235"/>
        <v>-3.4852546916890033</v>
      </c>
      <c r="AC460" s="165">
        <v>0</v>
      </c>
      <c r="AD460" s="166">
        <f>IF(D460 = D872,1,_xll.BDP(K460,$AD$12)*L460)</f>
        <v>0.88978999999999997</v>
      </c>
      <c r="AE460" s="387">
        <f>AA460*AC460*T460/AD460 / AF872</f>
        <v>0</v>
      </c>
      <c r="AF460" s="167"/>
      <c r="AG460" s="69"/>
      <c r="AH460" s="61"/>
    </row>
    <row r="461" spans="1:34" x14ac:dyDescent="0.2">
      <c r="B461" s="153">
        <v>6286</v>
      </c>
      <c r="C461" s="153" t="s">
        <v>100</v>
      </c>
      <c r="D461" s="153" t="str">
        <f>_xll.BDP(C461,$D$12)</f>
        <v>GBp</v>
      </c>
      <c r="E461" s="153" t="s">
        <v>379</v>
      </c>
      <c r="F461" s="154">
        <f>_xll.BDP(C461,$F$12)</f>
        <v>526.6</v>
      </c>
      <c r="G461" s="154">
        <f>_xll.BDP(C461,$G$12)</f>
        <v>520.6</v>
      </c>
      <c r="H461" s="155">
        <f t="shared" si="225"/>
        <v>-6</v>
      </c>
      <c r="I461" s="156">
        <f t="shared" si="226"/>
        <v>-1.139384732244588</v>
      </c>
      <c r="J461" s="157">
        <v>0</v>
      </c>
      <c r="K461" s="153" t="str">
        <f>CONCATENATE(D872,D461, " Curncy")</f>
        <v>EURGBp Curncy</v>
      </c>
      <c r="L461" s="153">
        <f>IF(D461 = D872,1,_xll.BDP(K461,$L$12))</f>
        <v>1</v>
      </c>
      <c r="M461" s="356">
        <f>IF(D461 = D872,1,_xll.BDP(K461,$M$12)*L461)</f>
        <v>0.89166000000000001</v>
      </c>
      <c r="N461" s="158">
        <f t="shared" si="227"/>
        <v>0</v>
      </c>
      <c r="O461" s="366">
        <f>N461 / Y872</f>
        <v>0</v>
      </c>
      <c r="P461" s="160">
        <f t="shared" si="228"/>
        <v>0</v>
      </c>
      <c r="Q461" s="374">
        <f>P461 / Y872*100</f>
        <v>0</v>
      </c>
      <c r="R461" s="161">
        <f t="shared" si="229"/>
        <v>0</v>
      </c>
      <c r="S461" s="374">
        <f t="shared" si="230"/>
        <v>0</v>
      </c>
      <c r="T461" s="153">
        <f t="shared" si="231"/>
        <v>0.01</v>
      </c>
      <c r="U461" s="153">
        <v>0</v>
      </c>
      <c r="V461" s="153">
        <v>1</v>
      </c>
      <c r="W461" s="159">
        <f t="shared" si="232"/>
        <v>0</v>
      </c>
      <c r="X461" s="159">
        <f t="shared" si="233"/>
        <v>0</v>
      </c>
      <c r="Y461" s="70"/>
      <c r="Z461" s="163">
        <f>_xll.BDH(C461,$Z$12,$D$1,$D$1)</f>
        <v>524.20000000000005</v>
      </c>
      <c r="AA461" s="163">
        <f t="shared" si="234"/>
        <v>2.3999999999999773</v>
      </c>
      <c r="AB461" s="164">
        <f t="shared" si="235"/>
        <v>0.45784051888591704</v>
      </c>
      <c r="AC461" s="165">
        <v>0</v>
      </c>
      <c r="AD461" s="166">
        <f>IF(D461 = D872,1,_xll.BDP(K461,$AD$12)*L461)</f>
        <v>0.88978999999999997</v>
      </c>
      <c r="AE461" s="387">
        <f>AA461*AC461*T461/AD461 / AF872</f>
        <v>0</v>
      </c>
      <c r="AF461" s="73"/>
      <c r="AG461" s="69"/>
      <c r="AH461" s="61"/>
    </row>
    <row r="462" spans="1:34" x14ac:dyDescent="0.2">
      <c r="B462" s="153">
        <v>7458</v>
      </c>
      <c r="C462" s="153" t="s">
        <v>986</v>
      </c>
      <c r="D462" s="153" t="str">
        <f>_xll.BDP(C462,$D$12)</f>
        <v>GBp</v>
      </c>
      <c r="E462" s="153" t="s">
        <v>1089</v>
      </c>
      <c r="F462" s="154">
        <f>_xll.BDP(C462,$F$12)</f>
        <v>270.60000000000002</v>
      </c>
      <c r="G462" s="154">
        <f>_xll.BDP(C462,$G$12)</f>
        <v>261.8</v>
      </c>
      <c r="H462" s="155">
        <f t="shared" si="225"/>
        <v>-8.8000000000000114</v>
      </c>
      <c r="I462" s="156">
        <f t="shared" si="226"/>
        <v>-3.2520325203252072</v>
      </c>
      <c r="J462" s="157">
        <v>0</v>
      </c>
      <c r="K462" s="153" t="str">
        <f>CONCATENATE(D872,D462, " Curncy")</f>
        <v>EURGBp Curncy</v>
      </c>
      <c r="L462" s="153">
        <f>IF(D462 = D872,1,_xll.BDP(K462,$L$12))</f>
        <v>1</v>
      </c>
      <c r="M462" s="356">
        <f>IF(D462 = D872,1,_xll.BDP(K462,$M$12)*L462)</f>
        <v>0.89166000000000001</v>
      </c>
      <c r="N462" s="158">
        <f t="shared" si="227"/>
        <v>0</v>
      </c>
      <c r="O462" s="366">
        <f>N462 / Y872</f>
        <v>0</v>
      </c>
      <c r="P462" s="160">
        <f t="shared" si="228"/>
        <v>0</v>
      </c>
      <c r="Q462" s="374">
        <f>P462 / Y872*100</f>
        <v>0</v>
      </c>
      <c r="R462" s="161">
        <f t="shared" si="229"/>
        <v>0</v>
      </c>
      <c r="S462" s="374">
        <f t="shared" si="230"/>
        <v>0</v>
      </c>
      <c r="T462" s="153">
        <f t="shared" si="231"/>
        <v>0.01</v>
      </c>
      <c r="U462" s="153">
        <v>0</v>
      </c>
      <c r="V462" s="153">
        <v>1</v>
      </c>
      <c r="W462" s="159">
        <f t="shared" si="232"/>
        <v>0</v>
      </c>
      <c r="X462" s="159">
        <f t="shared" si="233"/>
        <v>0</v>
      </c>
      <c r="Y462" s="70"/>
      <c r="Z462" s="163">
        <f>_xll.BDH(C462,$Z$12,$D$1,$D$1)</f>
        <v>267.39999999999998</v>
      </c>
      <c r="AA462" s="163">
        <f t="shared" si="234"/>
        <v>3.2000000000000455</v>
      </c>
      <c r="AB462" s="164">
        <f t="shared" si="235"/>
        <v>1.1967090501122086</v>
      </c>
      <c r="AC462" s="165">
        <v>0</v>
      </c>
      <c r="AD462" s="166">
        <f>IF(D462 = D872,1,_xll.BDP(K462,$AD$12)*L462)</f>
        <v>0.88978999999999997</v>
      </c>
      <c r="AE462" s="387">
        <f>AA462*AC462*T462/AD462 / AF872</f>
        <v>0</v>
      </c>
      <c r="AF462" s="73"/>
      <c r="AG462" s="69"/>
      <c r="AH462" s="61"/>
    </row>
    <row r="463" spans="1:34" x14ac:dyDescent="0.2">
      <c r="B463" s="153">
        <v>2204</v>
      </c>
      <c r="C463" s="153" t="s">
        <v>99</v>
      </c>
      <c r="D463" s="153" t="str">
        <f>_xll.BDP(C463,$D$12)</f>
        <v>GBp</v>
      </c>
      <c r="E463" s="153" t="s">
        <v>380</v>
      </c>
      <c r="F463" s="154">
        <f>_xll.BDP(C463,$F$12)</f>
        <v>150.19999999999999</v>
      </c>
      <c r="G463" s="154">
        <f>_xll.BDP(C463,$G$12)</f>
        <v>143.08000000000001</v>
      </c>
      <c r="H463" s="155">
        <f t="shared" si="225"/>
        <v>-7.1199999999999761</v>
      </c>
      <c r="I463" s="156">
        <f t="shared" si="226"/>
        <v>-4.7403462050599048</v>
      </c>
      <c r="J463" s="157">
        <v>8235325</v>
      </c>
      <c r="K463" s="153" t="str">
        <f>CONCATENATE(D872,D463, " Curncy")</f>
        <v>EURGBp Curncy</v>
      </c>
      <c r="L463" s="153">
        <f>IF(D463 = D872,1,_xll.BDP(K463,$L$12))</f>
        <v>1</v>
      </c>
      <c r="M463" s="356">
        <f>IF(D463 = D872,1,_xll.BDP(K463,$M$12)*L463)</f>
        <v>0.89166000000000001</v>
      </c>
      <c r="N463" s="158">
        <f t="shared" si="227"/>
        <v>-657599.46616423083</v>
      </c>
      <c r="O463" s="366">
        <f>N463 / Y872</f>
        <v>-5.3126674209386755E-3</v>
      </c>
      <c r="P463" s="160">
        <f t="shared" si="228"/>
        <v>13214793.766682368</v>
      </c>
      <c r="Q463" s="374">
        <f>P463 / Y872*100</f>
        <v>10.676073800391968</v>
      </c>
      <c r="R463" s="161">
        <f t="shared" si="229"/>
        <v>0</v>
      </c>
      <c r="S463" s="374">
        <f t="shared" si="230"/>
        <v>10.676073800391968</v>
      </c>
      <c r="T463" s="153">
        <f t="shared" si="231"/>
        <v>0.01</v>
      </c>
      <c r="U463" s="153">
        <v>0</v>
      </c>
      <c r="V463" s="153">
        <v>1</v>
      </c>
      <c r="W463" s="159">
        <f t="shared" si="232"/>
        <v>0</v>
      </c>
      <c r="X463" s="159">
        <f t="shared" si="233"/>
        <v>0</v>
      </c>
      <c r="Y463" s="70"/>
      <c r="Z463" s="163">
        <f>_xll.BDH(C463,$Z$12,$D$1,$D$1)</f>
        <v>140.19999999999999</v>
      </c>
      <c r="AA463" s="163">
        <f t="shared" si="234"/>
        <v>10</v>
      </c>
      <c r="AB463" s="164">
        <f t="shared" si="235"/>
        <v>7.132667617689016</v>
      </c>
      <c r="AC463" s="165">
        <v>8235325</v>
      </c>
      <c r="AD463" s="166">
        <f>IF(D463 = D872,1,_xll.BDP(K463,$AD$12)*L463)</f>
        <v>0.88978999999999997</v>
      </c>
      <c r="AE463" s="387">
        <f>AA463*AC463*T463/AD463 / AF872</f>
        <v>7.5181214806108254E-3</v>
      </c>
      <c r="AF463" s="73"/>
      <c r="AG463" s="69"/>
      <c r="AH463" s="61"/>
    </row>
    <row r="464" spans="1:34" x14ac:dyDescent="0.2">
      <c r="B464" s="153">
        <v>6366</v>
      </c>
      <c r="C464" s="153" t="s">
        <v>98</v>
      </c>
      <c r="D464" s="153" t="str">
        <f>_xll.BDP(C464,$D$12)</f>
        <v>GBp</v>
      </c>
      <c r="E464" s="153" t="s">
        <v>381</v>
      </c>
      <c r="F464" s="154">
        <f>_xll.BDP(C464,$F$12)</f>
        <v>4775</v>
      </c>
      <c r="G464" s="154">
        <f>_xll.BDP(C464,$G$12)</f>
        <v>4736</v>
      </c>
      <c r="H464" s="155">
        <f t="shared" si="225"/>
        <v>-39</v>
      </c>
      <c r="I464" s="156">
        <f t="shared" si="226"/>
        <v>-0.81675392670157065</v>
      </c>
      <c r="J464" s="157">
        <v>0</v>
      </c>
      <c r="K464" s="153" t="str">
        <f>CONCATENATE(D872,D464, " Curncy")</f>
        <v>EURGBp Curncy</v>
      </c>
      <c r="L464" s="153">
        <f>IF(D464 = D872,1,_xll.BDP(K464,$L$12))</f>
        <v>1</v>
      </c>
      <c r="M464" s="356">
        <f>IF(D464 = D872,1,_xll.BDP(K464,$M$12)*L464)</f>
        <v>0.89166000000000001</v>
      </c>
      <c r="N464" s="158">
        <f t="shared" si="227"/>
        <v>0</v>
      </c>
      <c r="O464" s="366">
        <f>N464 / Y872</f>
        <v>0</v>
      </c>
      <c r="P464" s="160">
        <f t="shared" si="228"/>
        <v>0</v>
      </c>
      <c r="Q464" s="374">
        <f>P464 / Y872*100</f>
        <v>0</v>
      </c>
      <c r="R464" s="161">
        <f t="shared" si="229"/>
        <v>0</v>
      </c>
      <c r="S464" s="374">
        <f t="shared" si="230"/>
        <v>0</v>
      </c>
      <c r="T464" s="153">
        <f t="shared" si="231"/>
        <v>0.01</v>
      </c>
      <c r="U464" s="153">
        <v>0</v>
      </c>
      <c r="V464" s="153">
        <v>1</v>
      </c>
      <c r="W464" s="159">
        <f t="shared" si="232"/>
        <v>0</v>
      </c>
      <c r="X464" s="159">
        <f t="shared" si="233"/>
        <v>0</v>
      </c>
      <c r="Y464" s="70"/>
      <c r="Z464" s="163">
        <f>_xll.BDH(C464,$Z$12,$D$1,$D$1)</f>
        <v>4815</v>
      </c>
      <c r="AA464" s="163">
        <f t="shared" si="234"/>
        <v>-40</v>
      </c>
      <c r="AB464" s="164">
        <f t="shared" si="235"/>
        <v>-0.83073727933541019</v>
      </c>
      <c r="AC464" s="165">
        <v>0</v>
      </c>
      <c r="AD464" s="166">
        <f>IF(D464 = D872,1,_xll.BDP(K464,$AD$12)*L464)</f>
        <v>0.88978999999999997</v>
      </c>
      <c r="AE464" s="387">
        <f>AA464*AC464*T464/AD464 / AF872</f>
        <v>0</v>
      </c>
      <c r="AF464" s="73"/>
      <c r="AG464" s="69"/>
      <c r="AH464" s="61"/>
    </row>
    <row r="465" spans="1:34" x14ac:dyDescent="0.2">
      <c r="B465" s="153">
        <v>6006</v>
      </c>
      <c r="C465" s="153" t="s">
        <v>1368</v>
      </c>
      <c r="D465" s="153" t="str">
        <f>_xll.BDP(C465,$D$12)</f>
        <v>GBp</v>
      </c>
      <c r="E465" s="153" t="s">
        <v>1091</v>
      </c>
      <c r="F465" s="154">
        <f>_xll.BDP(C465,$F$12)</f>
        <v>1780.8</v>
      </c>
      <c r="G465" s="154">
        <f>_xll.BDP(C465,$G$12)</f>
        <v>1764.6</v>
      </c>
      <c r="H465" s="155">
        <f t="shared" si="225"/>
        <v>-16.200000000000045</v>
      </c>
      <c r="I465" s="156">
        <f t="shared" si="226"/>
        <v>-0.90970350404312916</v>
      </c>
      <c r="J465" s="157">
        <v>0</v>
      </c>
      <c r="K465" s="153" t="str">
        <f>CONCATENATE(D872,D465, " Curncy")</f>
        <v>EURGBp Curncy</v>
      </c>
      <c r="L465" s="153">
        <f>IF(D465 = D872,1,_xll.BDP(K465,$L$12))</f>
        <v>1</v>
      </c>
      <c r="M465" s="356">
        <f>IF(D465 = D872,1,_xll.BDP(K465,$M$12)*L465)</f>
        <v>0.89166000000000001</v>
      </c>
      <c r="N465" s="158">
        <f t="shared" si="227"/>
        <v>0</v>
      </c>
      <c r="O465" s="366">
        <f>N465 / Y872</f>
        <v>0</v>
      </c>
      <c r="P465" s="160">
        <f t="shared" si="228"/>
        <v>0</v>
      </c>
      <c r="Q465" s="374">
        <f>P465 / Y872*100</f>
        <v>0</v>
      </c>
      <c r="R465" s="161">
        <f t="shared" si="229"/>
        <v>0</v>
      </c>
      <c r="S465" s="374">
        <f t="shared" si="230"/>
        <v>0</v>
      </c>
      <c r="T465" s="153">
        <f t="shared" si="231"/>
        <v>0.01</v>
      </c>
      <c r="U465" s="153">
        <v>0</v>
      </c>
      <c r="V465" s="153">
        <v>1</v>
      </c>
      <c r="W465" s="159">
        <f t="shared" si="232"/>
        <v>0</v>
      </c>
      <c r="X465" s="159">
        <f t="shared" si="233"/>
        <v>0</v>
      </c>
      <c r="Y465" s="70"/>
      <c r="Z465" s="163">
        <f>_xll.BDH(C465,$Z$12,$D$1,$D$1)</f>
        <v>1682.6</v>
      </c>
      <c r="AA465" s="163">
        <f t="shared" si="234"/>
        <v>98.200000000000045</v>
      </c>
      <c r="AB465" s="164">
        <f t="shared" si="235"/>
        <v>5.8362058718649736</v>
      </c>
      <c r="AC465" s="165">
        <v>0</v>
      </c>
      <c r="AD465" s="166">
        <f>IF(D465 = D872,1,_xll.BDP(K465,$AD$12)*L465)</f>
        <v>0.88978999999999997</v>
      </c>
      <c r="AE465" s="387">
        <f>AA465*AC465*T465/AD465 / AF872</f>
        <v>0</v>
      </c>
      <c r="AF465" s="73"/>
      <c r="AG465" s="69"/>
      <c r="AH465" s="61"/>
    </row>
    <row r="466" spans="1:34" x14ac:dyDescent="0.2">
      <c r="A466" s="153"/>
      <c r="B466" s="153">
        <v>28354</v>
      </c>
      <c r="C466" s="153"/>
      <c r="D466" s="153" t="s">
        <v>70</v>
      </c>
      <c r="E466" s="153" t="s">
        <v>1320</v>
      </c>
      <c r="F466" s="154">
        <v>40</v>
      </c>
      <c r="G466" s="154">
        <v>40</v>
      </c>
      <c r="H466" s="155">
        <f t="shared" si="225"/>
        <v>0</v>
      </c>
      <c r="I466" s="156">
        <f t="shared" si="226"/>
        <v>0</v>
      </c>
      <c r="J466" s="157">
        <v>168361</v>
      </c>
      <c r="K466" s="153" t="str">
        <f>CONCATENATE(D872,D466, " Curncy")</f>
        <v>EURGBP Curncy</v>
      </c>
      <c r="L466" s="153">
        <f>IF(D466 = D872,1,_xll.BDP(K466,$L$12))</f>
        <v>1</v>
      </c>
      <c r="M466" s="356">
        <f>IF(D466 = D872,1,_xll.BDP(K466,$M$12)*L466)</f>
        <v>0.89166000000000001</v>
      </c>
      <c r="N466" s="158">
        <f t="shared" si="227"/>
        <v>0</v>
      </c>
      <c r="O466" s="366">
        <f>N466 / Y872</f>
        <v>0</v>
      </c>
      <c r="P466" s="160">
        <f t="shared" si="228"/>
        <v>7552699.4594352106</v>
      </c>
      <c r="Q466" s="374">
        <f>P466 / Y872*100</f>
        <v>6.1017355431157929</v>
      </c>
      <c r="R466" s="161">
        <f t="shared" si="229"/>
        <v>0</v>
      </c>
      <c r="S466" s="374">
        <f t="shared" si="230"/>
        <v>6.1017355431157929</v>
      </c>
      <c r="T466" s="153">
        <f t="shared" si="231"/>
        <v>1</v>
      </c>
      <c r="U466" s="153">
        <v>1</v>
      </c>
      <c r="V466" s="153">
        <v>1</v>
      </c>
      <c r="W466" s="159">
        <f t="shared" si="232"/>
        <v>0</v>
      </c>
      <c r="X466" s="159">
        <f t="shared" si="233"/>
        <v>0</v>
      </c>
      <c r="Y466" s="162"/>
      <c r="Z466" s="163">
        <v>40</v>
      </c>
      <c r="AA466" s="163">
        <f t="shared" si="234"/>
        <v>0</v>
      </c>
      <c r="AB466" s="164">
        <f t="shared" si="235"/>
        <v>0</v>
      </c>
      <c r="AC466" s="165">
        <v>168361</v>
      </c>
      <c r="AD466" s="166">
        <f>IF(D466 = D872,1,_xll.BDP(K466,$AD$12)*L466)</f>
        <v>0.88978999999999997</v>
      </c>
      <c r="AE466" s="387">
        <f>AA466*AC466*T466/AD466 / AF872</f>
        <v>0</v>
      </c>
      <c r="AF466" s="167"/>
      <c r="AG466" s="69"/>
      <c r="AH466" s="61"/>
    </row>
    <row r="467" spans="1:34" x14ac:dyDescent="0.2">
      <c r="B467" s="153">
        <v>7261</v>
      </c>
      <c r="C467" s="153" t="s">
        <v>410</v>
      </c>
      <c r="D467" s="153" t="str">
        <f>_xll.BDP(C467,$D$12)</f>
        <v>GBp</v>
      </c>
      <c r="E467" s="153" t="s">
        <v>411</v>
      </c>
      <c r="F467" s="154">
        <f>_xll.BDP(C467,$F$12)</f>
        <v>792</v>
      </c>
      <c r="G467" s="154">
        <f>_xll.BDP(C467,$G$12)</f>
        <v>772</v>
      </c>
      <c r="H467" s="155">
        <f t="shared" si="225"/>
        <v>-20</v>
      </c>
      <c r="I467" s="156">
        <f t="shared" si="226"/>
        <v>-2.5252525252525251</v>
      </c>
      <c r="J467" s="157">
        <v>0</v>
      </c>
      <c r="K467" s="153" t="str">
        <f>CONCATENATE(D872,D467, " Curncy")</f>
        <v>EURGBp Curncy</v>
      </c>
      <c r="L467" s="153">
        <f>IF(D467 = D872,1,_xll.BDP(K467,$L$12))</f>
        <v>1</v>
      </c>
      <c r="M467" s="356">
        <f>IF(D467 = D872,1,_xll.BDP(K467,$M$12)*L467)</f>
        <v>0.89166000000000001</v>
      </c>
      <c r="N467" s="158">
        <f t="shared" si="227"/>
        <v>0</v>
      </c>
      <c r="O467" s="366">
        <f>N467 / Y872</f>
        <v>0</v>
      </c>
      <c r="P467" s="160">
        <f t="shared" si="228"/>
        <v>0</v>
      </c>
      <c r="Q467" s="374">
        <f>P467 / Y872*100</f>
        <v>0</v>
      </c>
      <c r="R467" s="161">
        <f t="shared" si="229"/>
        <v>0</v>
      </c>
      <c r="S467" s="374">
        <f t="shared" si="230"/>
        <v>0</v>
      </c>
      <c r="T467" s="153">
        <f t="shared" si="231"/>
        <v>0.01</v>
      </c>
      <c r="U467" s="153">
        <v>0</v>
      </c>
      <c r="V467" s="153">
        <v>1</v>
      </c>
      <c r="W467" s="159">
        <f t="shared" si="232"/>
        <v>0</v>
      </c>
      <c r="X467" s="159">
        <f t="shared" si="233"/>
        <v>0</v>
      </c>
      <c r="Y467" s="70"/>
      <c r="Z467" s="163">
        <f>_xll.BDH(C467,$Z$12,$D$1,$D$1)</f>
        <v>767.5</v>
      </c>
      <c r="AA467" s="163">
        <f t="shared" si="234"/>
        <v>24.5</v>
      </c>
      <c r="AB467" s="164">
        <f t="shared" si="235"/>
        <v>3.1921824104234524</v>
      </c>
      <c r="AC467" s="165">
        <v>0</v>
      </c>
      <c r="AD467" s="166">
        <f>IF(D467 = D872,1,_xll.BDP(K467,$AD$12)*L467)</f>
        <v>0.88978999999999997</v>
      </c>
      <c r="AE467" s="387">
        <f>AA467*AC467*T467/AD467 / AF872</f>
        <v>0</v>
      </c>
      <c r="AF467" s="73"/>
      <c r="AG467" s="69"/>
      <c r="AH467" s="61"/>
    </row>
    <row r="468" spans="1:34" x14ac:dyDescent="0.2">
      <c r="B468" s="153">
        <v>19986</v>
      </c>
      <c r="C468" s="153" t="s">
        <v>988</v>
      </c>
      <c r="D468" s="153" t="str">
        <f>_xll.BDP(C468,$D$12)</f>
        <v>GBp</v>
      </c>
      <c r="E468" s="153" t="s">
        <v>1092</v>
      </c>
      <c r="F468" s="154">
        <f>_xll.BDP(C468,$F$12)</f>
        <v>288.89999999999998</v>
      </c>
      <c r="G468" s="154">
        <f>_xll.BDP(C468,$G$12)</f>
        <v>290.39999999999998</v>
      </c>
      <c r="H468" s="155">
        <f t="shared" si="225"/>
        <v>1.5</v>
      </c>
      <c r="I468" s="156">
        <f t="shared" si="226"/>
        <v>0.51921079958463134</v>
      </c>
      <c r="J468" s="157">
        <v>0</v>
      </c>
      <c r="K468" s="153" t="str">
        <f>CONCATENATE(D872,D468, " Curncy")</f>
        <v>EURGBp Curncy</v>
      </c>
      <c r="L468" s="153">
        <f>IF(D468 = D872,1,_xll.BDP(K468,$L$12))</f>
        <v>1</v>
      </c>
      <c r="M468" s="356">
        <f>IF(D468 = D872,1,_xll.BDP(K468,$M$12)*L468)</f>
        <v>0.89166000000000001</v>
      </c>
      <c r="N468" s="158">
        <f t="shared" si="227"/>
        <v>0</v>
      </c>
      <c r="O468" s="366">
        <f>N468 / Y872</f>
        <v>0</v>
      </c>
      <c r="P468" s="160">
        <f t="shared" si="228"/>
        <v>0</v>
      </c>
      <c r="Q468" s="374">
        <f>P468 / Y872*100</f>
        <v>0</v>
      </c>
      <c r="R468" s="161">
        <f t="shared" si="229"/>
        <v>0</v>
      </c>
      <c r="S468" s="374">
        <f t="shared" si="230"/>
        <v>0</v>
      </c>
      <c r="T468" s="153">
        <f t="shared" si="231"/>
        <v>0.01</v>
      </c>
      <c r="U468" s="153">
        <v>0</v>
      </c>
      <c r="V468" s="153">
        <v>1</v>
      </c>
      <c r="W468" s="159">
        <f t="shared" si="232"/>
        <v>0</v>
      </c>
      <c r="X468" s="159">
        <f t="shared" si="233"/>
        <v>0</v>
      </c>
      <c r="Y468" s="70"/>
      <c r="Z468" s="163">
        <f>_xll.BDH(C468,$Z$12,$D$1,$D$1)</f>
        <v>295.2</v>
      </c>
      <c r="AA468" s="163">
        <f t="shared" si="234"/>
        <v>-6.3000000000000114</v>
      </c>
      <c r="AB468" s="164">
        <f t="shared" si="235"/>
        <v>-2.1341463414634188</v>
      </c>
      <c r="AC468" s="165">
        <v>0</v>
      </c>
      <c r="AD468" s="166">
        <f>IF(D468 = D872,1,_xll.BDP(K468,$AD$12)*L468)</f>
        <v>0.88978999999999997</v>
      </c>
      <c r="AE468" s="387">
        <f>AA468*AC468*T468/AD468 / AF872</f>
        <v>0</v>
      </c>
      <c r="AF468" s="73"/>
      <c r="AG468" s="69"/>
      <c r="AH468" s="61"/>
    </row>
    <row r="469" spans="1:34" x14ac:dyDescent="0.2">
      <c r="B469" s="153">
        <v>6009</v>
      </c>
      <c r="C469" s="153" t="s">
        <v>989</v>
      </c>
      <c r="D469" s="153" t="str">
        <f>_xll.BDP(C469,$D$12)</f>
        <v>GBp</v>
      </c>
      <c r="E469" s="153" t="s">
        <v>1093</v>
      </c>
      <c r="F469" s="154">
        <f>_xll.BDP(C469,$F$12)</f>
        <v>274.8</v>
      </c>
      <c r="G469" s="154">
        <f>_xll.BDP(C469,$G$12)</f>
        <v>268.05</v>
      </c>
      <c r="H469" s="155">
        <f t="shared" si="225"/>
        <v>-6.75</v>
      </c>
      <c r="I469" s="156">
        <f t="shared" si="226"/>
        <v>-2.4563318777292573</v>
      </c>
      <c r="J469" s="157">
        <v>0</v>
      </c>
      <c r="K469" s="153" t="str">
        <f>CONCATENATE(D872,D469, " Curncy")</f>
        <v>EURGBp Curncy</v>
      </c>
      <c r="L469" s="153">
        <f>IF(D469 = D872,1,_xll.BDP(K469,$L$12))</f>
        <v>1</v>
      </c>
      <c r="M469" s="356">
        <f>IF(D469 = D872,1,_xll.BDP(K469,$M$12)*L469)</f>
        <v>0.89166000000000001</v>
      </c>
      <c r="N469" s="158">
        <f t="shared" si="227"/>
        <v>0</v>
      </c>
      <c r="O469" s="366">
        <f>N469 / Y872</f>
        <v>0</v>
      </c>
      <c r="P469" s="160">
        <f t="shared" si="228"/>
        <v>0</v>
      </c>
      <c r="Q469" s="374">
        <f>P469 / Y872*100</f>
        <v>0</v>
      </c>
      <c r="R469" s="161">
        <f t="shared" si="229"/>
        <v>0</v>
      </c>
      <c r="S469" s="374">
        <f t="shared" si="230"/>
        <v>0</v>
      </c>
      <c r="T469" s="153">
        <f t="shared" si="231"/>
        <v>0.01</v>
      </c>
      <c r="U469" s="153">
        <v>0</v>
      </c>
      <c r="V469" s="153">
        <v>1</v>
      </c>
      <c r="W469" s="159">
        <f t="shared" si="232"/>
        <v>0</v>
      </c>
      <c r="X469" s="159">
        <f t="shared" si="233"/>
        <v>0</v>
      </c>
      <c r="Y469" s="70"/>
      <c r="Z469" s="163">
        <f>_xll.BDH(C469,$Z$12,$D$1,$D$1)</f>
        <v>253.45</v>
      </c>
      <c r="AA469" s="163">
        <f t="shared" si="234"/>
        <v>21.350000000000023</v>
      </c>
      <c r="AB469" s="164">
        <f t="shared" si="235"/>
        <v>8.4237522193726662</v>
      </c>
      <c r="AC469" s="165">
        <v>0</v>
      </c>
      <c r="AD469" s="166">
        <f>IF(D469 = D872,1,_xll.BDP(K469,$AD$12)*L469)</f>
        <v>0.88978999999999997</v>
      </c>
      <c r="AE469" s="387">
        <f>AA469*AC469*T469/AD469 / AF872</f>
        <v>0</v>
      </c>
      <c r="AF469" s="73"/>
      <c r="AG469" s="69"/>
      <c r="AH469" s="61"/>
    </row>
    <row r="470" spans="1:34" x14ac:dyDescent="0.2">
      <c r="B470" s="153">
        <v>2287</v>
      </c>
      <c r="C470" s="153" t="s">
        <v>987</v>
      </c>
      <c r="D470" s="153" t="str">
        <f>_xll.BDP(C470,$D$12)</f>
        <v>GBp</v>
      </c>
      <c r="E470" s="153" t="s">
        <v>1090</v>
      </c>
      <c r="F470" s="154">
        <f>_xll.BDP(C470,$F$12)</f>
        <v>2685.5</v>
      </c>
      <c r="G470" s="154">
        <f>_xll.BDP(C470,$G$12)</f>
        <v>2656.5</v>
      </c>
      <c r="H470" s="155">
        <f t="shared" si="225"/>
        <v>-29</v>
      </c>
      <c r="I470" s="156">
        <f t="shared" si="226"/>
        <v>-1.0798733941537888</v>
      </c>
      <c r="J470" s="157">
        <v>0</v>
      </c>
      <c r="K470" s="153" t="str">
        <f>CONCATENATE(D872,D470, " Curncy")</f>
        <v>EURGBp Curncy</v>
      </c>
      <c r="L470" s="153">
        <f>IF(D470 = D872,1,_xll.BDP(K470,$L$12))</f>
        <v>1</v>
      </c>
      <c r="M470" s="356">
        <f>IF(D470 = D872,1,_xll.BDP(K470,$M$12)*L470)</f>
        <v>0.89166000000000001</v>
      </c>
      <c r="N470" s="158">
        <f t="shared" si="227"/>
        <v>0</v>
      </c>
      <c r="O470" s="366">
        <f>N470 / Y872</f>
        <v>0</v>
      </c>
      <c r="P470" s="160">
        <f t="shared" si="228"/>
        <v>0</v>
      </c>
      <c r="Q470" s="374">
        <f>P470 / Y872*100</f>
        <v>0</v>
      </c>
      <c r="R470" s="161">
        <f t="shared" si="229"/>
        <v>0</v>
      </c>
      <c r="S470" s="374">
        <f t="shared" si="230"/>
        <v>0</v>
      </c>
      <c r="T470" s="153">
        <f t="shared" si="231"/>
        <v>0.01</v>
      </c>
      <c r="U470" s="153">
        <v>0</v>
      </c>
      <c r="V470" s="153">
        <v>1</v>
      </c>
      <c r="W470" s="159">
        <f t="shared" si="232"/>
        <v>0</v>
      </c>
      <c r="X470" s="159">
        <f t="shared" si="233"/>
        <v>0</v>
      </c>
      <c r="Y470" s="70"/>
      <c r="Z470" s="163">
        <f>_xll.BDH(C470,$Z$12,$D$1,$D$1)</f>
        <v>2710.5</v>
      </c>
      <c r="AA470" s="163">
        <f t="shared" si="234"/>
        <v>-25</v>
      </c>
      <c r="AB470" s="164">
        <f t="shared" si="235"/>
        <v>-0.92233905183545462</v>
      </c>
      <c r="AC470" s="165">
        <v>0</v>
      </c>
      <c r="AD470" s="166">
        <f>IF(D470 = D872,1,_xll.BDP(K470,$AD$12)*L470)</f>
        <v>0.88978999999999997</v>
      </c>
      <c r="AE470" s="387">
        <f>AA470*AC470*T470/AD470 / AF872</f>
        <v>0</v>
      </c>
      <c r="AF470" s="73"/>
      <c r="AG470" s="69"/>
      <c r="AH470" s="61"/>
    </row>
    <row r="471" spans="1:34" x14ac:dyDescent="0.2">
      <c r="B471" s="153">
        <v>8124</v>
      </c>
      <c r="C471" s="153" t="s">
        <v>990</v>
      </c>
      <c r="D471" s="153" t="str">
        <f>_xll.BDP(C471,$D$12)</f>
        <v>GBp</v>
      </c>
      <c r="E471" s="153" t="s">
        <v>1094</v>
      </c>
      <c r="F471" s="154">
        <f>_xll.BDP(C471,$F$12)</f>
        <v>489.3</v>
      </c>
      <c r="G471" s="154">
        <f>_xll.BDP(C471,$G$12)</f>
        <v>480.5</v>
      </c>
      <c r="H471" s="155">
        <f t="shared" si="225"/>
        <v>-8.8000000000000114</v>
      </c>
      <c r="I471" s="156">
        <f t="shared" si="226"/>
        <v>-1.798487635397509</v>
      </c>
      <c r="J471" s="157">
        <v>0</v>
      </c>
      <c r="K471" s="153" t="str">
        <f>CONCATENATE(D872,D471, " Curncy")</f>
        <v>EURGBp Curncy</v>
      </c>
      <c r="L471" s="153">
        <f>IF(D471 = D872,1,_xll.BDP(K471,$L$12))</f>
        <v>1</v>
      </c>
      <c r="M471" s="356">
        <f>IF(D471 = D872,1,_xll.BDP(K471,$M$12)*L471)</f>
        <v>0.89166000000000001</v>
      </c>
      <c r="N471" s="158">
        <f t="shared" si="227"/>
        <v>0</v>
      </c>
      <c r="O471" s="366">
        <f>N471 / Y872</f>
        <v>0</v>
      </c>
      <c r="P471" s="160">
        <f t="shared" si="228"/>
        <v>0</v>
      </c>
      <c r="Q471" s="374">
        <f>P471 / Y872*100</f>
        <v>0</v>
      </c>
      <c r="R471" s="161">
        <f t="shared" si="229"/>
        <v>0</v>
      </c>
      <c r="S471" s="374">
        <f t="shared" si="230"/>
        <v>0</v>
      </c>
      <c r="T471" s="153">
        <f t="shared" si="231"/>
        <v>0.01</v>
      </c>
      <c r="U471" s="153">
        <v>0</v>
      </c>
      <c r="V471" s="153">
        <v>1</v>
      </c>
      <c r="W471" s="159">
        <f t="shared" si="232"/>
        <v>0</v>
      </c>
      <c r="X471" s="159">
        <f t="shared" si="233"/>
        <v>0</v>
      </c>
      <c r="Y471" s="70"/>
      <c r="Z471" s="163">
        <f>_xll.BDH(C471,$Z$12,$D$1,$D$1)</f>
        <v>474.2</v>
      </c>
      <c r="AA471" s="163">
        <f t="shared" si="234"/>
        <v>15.100000000000023</v>
      </c>
      <c r="AB471" s="164">
        <f t="shared" si="235"/>
        <v>3.1843104175453441</v>
      </c>
      <c r="AC471" s="165">
        <v>0</v>
      </c>
      <c r="AD471" s="166">
        <f>IF(D471 = D872,1,_xll.BDP(K471,$AD$12)*L471)</f>
        <v>0.88978999999999997</v>
      </c>
      <c r="AE471" s="387">
        <f>AA471*AC471*T471/AD471 / AF872</f>
        <v>0</v>
      </c>
      <c r="AF471" s="73"/>
      <c r="AG471" s="69"/>
      <c r="AH471" s="61"/>
    </row>
    <row r="472" spans="1:34" x14ac:dyDescent="0.2">
      <c r="B472" s="153">
        <v>5992</v>
      </c>
      <c r="C472" s="153" t="s">
        <v>991</v>
      </c>
      <c r="D472" s="153" t="str">
        <f>_xll.BDP(C472,$D$12)</f>
        <v>GBp</v>
      </c>
      <c r="E472" s="153" t="s">
        <v>1095</v>
      </c>
      <c r="F472" s="154">
        <f>_xll.BDP(C472,$F$12)</f>
        <v>824.5</v>
      </c>
      <c r="G472" s="154">
        <f>_xll.BDP(C472,$G$12)</f>
        <v>816</v>
      </c>
      <c r="H472" s="155">
        <f t="shared" si="225"/>
        <v>-8.5</v>
      </c>
      <c r="I472" s="156">
        <f t="shared" si="226"/>
        <v>-1.0309278350515463</v>
      </c>
      <c r="J472" s="157">
        <v>0</v>
      </c>
      <c r="K472" s="153" t="str">
        <f>CONCATENATE(D872,D472, " Curncy")</f>
        <v>EURGBp Curncy</v>
      </c>
      <c r="L472" s="153">
        <f>IF(D472 = D872,1,_xll.BDP(K472,$L$12))</f>
        <v>1</v>
      </c>
      <c r="M472" s="356">
        <f>IF(D472 = D872,1,_xll.BDP(K472,$M$12)*L472)</f>
        <v>0.89166000000000001</v>
      </c>
      <c r="N472" s="158">
        <f t="shared" si="227"/>
        <v>0</v>
      </c>
      <c r="O472" s="366">
        <f>N472 / Y872</f>
        <v>0</v>
      </c>
      <c r="P472" s="160">
        <f t="shared" si="228"/>
        <v>0</v>
      </c>
      <c r="Q472" s="374">
        <f>P472 / Y872*100</f>
        <v>0</v>
      </c>
      <c r="R472" s="161">
        <f t="shared" si="229"/>
        <v>0</v>
      </c>
      <c r="S472" s="374">
        <f t="shared" si="230"/>
        <v>0</v>
      </c>
      <c r="T472" s="153">
        <f t="shared" si="231"/>
        <v>0.01</v>
      </c>
      <c r="U472" s="153">
        <v>0</v>
      </c>
      <c r="V472" s="153">
        <v>1</v>
      </c>
      <c r="W472" s="159">
        <f t="shared" si="232"/>
        <v>0</v>
      </c>
      <c r="X472" s="159">
        <f t="shared" si="233"/>
        <v>0</v>
      </c>
      <c r="Y472" s="70"/>
      <c r="Z472" s="163">
        <f>_xll.BDH(C472,$Z$12,$D$1,$D$1)</f>
        <v>836.5</v>
      </c>
      <c r="AA472" s="163">
        <f t="shared" si="234"/>
        <v>-12</v>
      </c>
      <c r="AB472" s="164">
        <f t="shared" si="235"/>
        <v>-1.434548714883443</v>
      </c>
      <c r="AC472" s="165">
        <v>0</v>
      </c>
      <c r="AD472" s="166">
        <f>IF(D472 = D872,1,_xll.BDP(K472,$AD$12)*L472)</f>
        <v>0.88978999999999997</v>
      </c>
      <c r="AE472" s="387">
        <f>AA472*AC472*T472/AD472 / AF872</f>
        <v>0</v>
      </c>
      <c r="AF472" s="73"/>
      <c r="AG472" s="69"/>
      <c r="AH472" s="61"/>
    </row>
    <row r="473" spans="1:34" x14ac:dyDescent="0.2">
      <c r="B473" s="153">
        <v>6116</v>
      </c>
      <c r="C473" s="153" t="s">
        <v>992</v>
      </c>
      <c r="D473" s="153" t="str">
        <f>_xll.BDP(C473,$D$12)</f>
        <v>GBp</v>
      </c>
      <c r="E473" s="153" t="s">
        <v>1096</v>
      </c>
      <c r="F473" s="154">
        <f>_xll.BDP(C473,$F$12)</f>
        <v>125.25</v>
      </c>
      <c r="G473" s="154">
        <f>_xll.BDP(C473,$G$12)</f>
        <v>124.1</v>
      </c>
      <c r="H473" s="155">
        <f t="shared" si="225"/>
        <v>-1.1500000000000057</v>
      </c>
      <c r="I473" s="156">
        <f t="shared" si="226"/>
        <v>-0.91816367265469512</v>
      </c>
      <c r="J473" s="157">
        <v>7906253</v>
      </c>
      <c r="K473" s="153" t="str">
        <f>CONCATENATE(D872,D473, " Curncy")</f>
        <v>EURGBp Curncy</v>
      </c>
      <c r="L473" s="153">
        <f>IF(D473 = D872,1,_xll.BDP(K473,$L$12))</f>
        <v>1</v>
      </c>
      <c r="M473" s="356">
        <f>IF(D473 = D872,1,_xll.BDP(K473,$M$12)*L473)</f>
        <v>0.89166000000000001</v>
      </c>
      <c r="N473" s="158">
        <f t="shared" si="227"/>
        <v>-101969.25902249788</v>
      </c>
      <c r="O473" s="366">
        <f>N473 / Y872</f>
        <v>-8.2379744543586444E-4</v>
      </c>
      <c r="P473" s="160">
        <f t="shared" si="228"/>
        <v>11003813.082340801</v>
      </c>
      <c r="Q473" s="374">
        <f>P473 / Y872*100</f>
        <v>8.8898489546600228</v>
      </c>
      <c r="R473" s="161">
        <f t="shared" si="229"/>
        <v>0</v>
      </c>
      <c r="S473" s="374">
        <f t="shared" si="230"/>
        <v>8.8898489546600228</v>
      </c>
      <c r="T473" s="153">
        <f t="shared" si="231"/>
        <v>0.01</v>
      </c>
      <c r="U473" s="153">
        <v>0</v>
      </c>
      <c r="V473" s="153">
        <v>1</v>
      </c>
      <c r="W473" s="159">
        <f t="shared" si="232"/>
        <v>0</v>
      </c>
      <c r="X473" s="159">
        <f t="shared" si="233"/>
        <v>0</v>
      </c>
      <c r="Y473" s="70"/>
      <c r="Z473" s="163">
        <f>_xll.BDH(C473,$Z$12,$D$1,$D$1)</f>
        <v>120.25</v>
      </c>
      <c r="AA473" s="163">
        <f t="shared" si="234"/>
        <v>5</v>
      </c>
      <c r="AB473" s="164">
        <f t="shared" si="235"/>
        <v>4.1580041580041582</v>
      </c>
      <c r="AC473" s="165">
        <v>7906253</v>
      </c>
      <c r="AD473" s="166">
        <f>IF(D473 = D872,1,_xll.BDP(K473,$AD$12)*L473)</f>
        <v>0.88978999999999997</v>
      </c>
      <c r="AE473" s="387">
        <f>AA473*AC473*T473/AD473 / AF872</f>
        <v>3.6088539620745862E-3</v>
      </c>
      <c r="AF473" s="73"/>
      <c r="AG473" s="69"/>
      <c r="AH473" s="61"/>
    </row>
    <row r="474" spans="1:34" x14ac:dyDescent="0.2">
      <c r="B474" s="153">
        <v>6485</v>
      </c>
      <c r="C474" s="153" t="s">
        <v>993</v>
      </c>
      <c r="D474" s="153" t="str">
        <f>_xll.BDP(C474,$D$12)</f>
        <v>GBp</v>
      </c>
      <c r="E474" s="153" t="s">
        <v>1097</v>
      </c>
      <c r="F474" s="154">
        <f>_xll.BDP(C474,$F$12)</f>
        <v>1684.5</v>
      </c>
      <c r="G474" s="154">
        <f>_xll.BDP(C474,$G$12)</f>
        <v>1694.5</v>
      </c>
      <c r="H474" s="155">
        <f t="shared" si="225"/>
        <v>10</v>
      </c>
      <c r="I474" s="156">
        <f t="shared" si="226"/>
        <v>0.59364796675571385</v>
      </c>
      <c r="J474" s="157">
        <v>0</v>
      </c>
      <c r="K474" s="153" t="str">
        <f>CONCATENATE(D872,D474, " Curncy")</f>
        <v>EURGBp Curncy</v>
      </c>
      <c r="L474" s="153">
        <f>IF(D474 = D872,1,_xll.BDP(K474,$L$12))</f>
        <v>1</v>
      </c>
      <c r="M474" s="356">
        <f>IF(D474 = D872,1,_xll.BDP(K474,$M$12)*L474)</f>
        <v>0.89166000000000001</v>
      </c>
      <c r="N474" s="158">
        <f t="shared" si="227"/>
        <v>0</v>
      </c>
      <c r="O474" s="366">
        <f>N474 / Y872</f>
        <v>0</v>
      </c>
      <c r="P474" s="160">
        <f t="shared" si="228"/>
        <v>0</v>
      </c>
      <c r="Q474" s="374">
        <f>P474 / Y872*100</f>
        <v>0</v>
      </c>
      <c r="R474" s="161">
        <f t="shared" si="229"/>
        <v>0</v>
      </c>
      <c r="S474" s="374">
        <f t="shared" si="230"/>
        <v>0</v>
      </c>
      <c r="T474" s="153">
        <f t="shared" si="231"/>
        <v>0.01</v>
      </c>
      <c r="U474" s="153">
        <v>0</v>
      </c>
      <c r="V474" s="153">
        <v>1</v>
      </c>
      <c r="W474" s="159">
        <f t="shared" si="232"/>
        <v>0</v>
      </c>
      <c r="X474" s="159">
        <f t="shared" si="233"/>
        <v>0</v>
      </c>
      <c r="Y474" s="70"/>
      <c r="Z474" s="163">
        <f>_xll.BDH(C474,$Z$12,$D$1,$D$1)</f>
        <v>1664</v>
      </c>
      <c r="AA474" s="163">
        <f t="shared" si="234"/>
        <v>20.5</v>
      </c>
      <c r="AB474" s="164">
        <f t="shared" si="235"/>
        <v>1.2319711538461537</v>
      </c>
      <c r="AC474" s="165">
        <v>0</v>
      </c>
      <c r="AD474" s="166">
        <f>IF(D474 = D872,1,_xll.BDP(K474,$AD$12)*L474)</f>
        <v>0.88978999999999997</v>
      </c>
      <c r="AE474" s="387">
        <f>AA474*AC474*T474/AD474 / AF872</f>
        <v>0</v>
      </c>
      <c r="AF474" s="73"/>
      <c r="AG474" s="69"/>
      <c r="AH474" s="61"/>
    </row>
    <row r="475" spans="1:34" x14ac:dyDescent="0.2">
      <c r="B475" s="153">
        <v>17875</v>
      </c>
      <c r="C475" s="153" t="s">
        <v>994</v>
      </c>
      <c r="D475" s="153" t="str">
        <f>_xll.BDP(C475,$D$12)</f>
        <v>GBp</v>
      </c>
      <c r="E475" s="153" t="s">
        <v>1098</v>
      </c>
      <c r="F475" s="154">
        <f>_xll.BDP(C475,$F$12)</f>
        <v>220.5</v>
      </c>
      <c r="G475" s="154">
        <f>_xll.BDP(C475,$G$12)</f>
        <v>220</v>
      </c>
      <c r="H475" s="155">
        <f t="shared" si="225"/>
        <v>-0.5</v>
      </c>
      <c r="I475" s="156">
        <f t="shared" si="226"/>
        <v>-0.22675736961451248</v>
      </c>
      <c r="J475" s="157">
        <v>0</v>
      </c>
      <c r="K475" s="153" t="str">
        <f>CONCATENATE(D872,D475, " Curncy")</f>
        <v>EURGBp Curncy</v>
      </c>
      <c r="L475" s="153">
        <f>IF(D475 = D872,1,_xll.BDP(K475,$L$12))</f>
        <v>1</v>
      </c>
      <c r="M475" s="356">
        <f>IF(D475 = D872,1,_xll.BDP(K475,$M$12)*L475)</f>
        <v>0.89166000000000001</v>
      </c>
      <c r="N475" s="158">
        <f t="shared" si="227"/>
        <v>0</v>
      </c>
      <c r="O475" s="366">
        <f>N475 / Y872</f>
        <v>0</v>
      </c>
      <c r="P475" s="160">
        <f t="shared" si="228"/>
        <v>0</v>
      </c>
      <c r="Q475" s="374">
        <f>P475 / Y872*100</f>
        <v>0</v>
      </c>
      <c r="R475" s="161">
        <f t="shared" si="229"/>
        <v>0</v>
      </c>
      <c r="S475" s="374">
        <f t="shared" si="230"/>
        <v>0</v>
      </c>
      <c r="T475" s="153">
        <f t="shared" si="231"/>
        <v>0.01</v>
      </c>
      <c r="U475" s="153">
        <v>0</v>
      </c>
      <c r="V475" s="153">
        <v>1</v>
      </c>
      <c r="W475" s="159">
        <f t="shared" si="232"/>
        <v>0</v>
      </c>
      <c r="X475" s="159">
        <f t="shared" si="233"/>
        <v>0</v>
      </c>
      <c r="Y475" s="70"/>
      <c r="Z475" s="163">
        <f>_xll.BDH(C475,$Z$12,$D$1,$D$1)</f>
        <v>217.5</v>
      </c>
      <c r="AA475" s="163">
        <f t="shared" si="234"/>
        <v>3</v>
      </c>
      <c r="AB475" s="164">
        <f t="shared" si="235"/>
        <v>1.3793103448275863</v>
      </c>
      <c r="AC475" s="165">
        <v>0</v>
      </c>
      <c r="AD475" s="166">
        <f>IF(D475 = D872,1,_xll.BDP(K475,$AD$12)*L475)</f>
        <v>0.88978999999999997</v>
      </c>
      <c r="AE475" s="387">
        <f>AA475*AC475*T475/AD475 / AF872</f>
        <v>0</v>
      </c>
      <c r="AF475" s="73"/>
      <c r="AG475" s="69"/>
      <c r="AH475" s="61"/>
    </row>
    <row r="476" spans="1:34" x14ac:dyDescent="0.2">
      <c r="B476" s="153">
        <v>3548</v>
      </c>
      <c r="C476" s="153" t="s">
        <v>995</v>
      </c>
      <c r="D476" s="153" t="str">
        <f>_xll.BDP(C476,$D$12)</f>
        <v>GBp</v>
      </c>
      <c r="E476" s="153" t="s">
        <v>1099</v>
      </c>
      <c r="F476" s="154">
        <f>_xll.BDP(C476,$F$12)</f>
        <v>164.9</v>
      </c>
      <c r="G476" s="154">
        <f>_xll.BDP(C476,$G$12)</f>
        <v>159.9</v>
      </c>
      <c r="H476" s="155">
        <f t="shared" si="225"/>
        <v>-5</v>
      </c>
      <c r="I476" s="156">
        <f t="shared" si="226"/>
        <v>-3.0321406913280775</v>
      </c>
      <c r="J476" s="157">
        <v>0</v>
      </c>
      <c r="K476" s="153" t="str">
        <f>CONCATENATE(D872,D476, " Curncy")</f>
        <v>EURGBp Curncy</v>
      </c>
      <c r="L476" s="153">
        <f>IF(D476 = D872,1,_xll.BDP(K476,$L$12))</f>
        <v>1</v>
      </c>
      <c r="M476" s="356">
        <f>IF(D476 = D872,1,_xll.BDP(K476,$M$12)*L476)</f>
        <v>0.89166000000000001</v>
      </c>
      <c r="N476" s="158">
        <f t="shared" si="227"/>
        <v>0</v>
      </c>
      <c r="O476" s="366">
        <f>N476 / Y872</f>
        <v>0</v>
      </c>
      <c r="P476" s="160">
        <f t="shared" si="228"/>
        <v>0</v>
      </c>
      <c r="Q476" s="374">
        <f>P476 / Y872*100</f>
        <v>0</v>
      </c>
      <c r="R476" s="161">
        <f t="shared" si="229"/>
        <v>0</v>
      </c>
      <c r="S476" s="374">
        <f t="shared" si="230"/>
        <v>0</v>
      </c>
      <c r="T476" s="153">
        <f t="shared" si="231"/>
        <v>0.01</v>
      </c>
      <c r="U476" s="153">
        <v>0</v>
      </c>
      <c r="V476" s="153">
        <v>1</v>
      </c>
      <c r="W476" s="159">
        <f t="shared" si="232"/>
        <v>0</v>
      </c>
      <c r="X476" s="159">
        <f t="shared" si="233"/>
        <v>0</v>
      </c>
      <c r="Y476" s="70"/>
      <c r="Z476" s="163">
        <f>_xll.BDH(C476,$Z$12,$D$1,$D$1)</f>
        <v>158.4</v>
      </c>
      <c r="AA476" s="163">
        <f t="shared" si="234"/>
        <v>6.5</v>
      </c>
      <c r="AB476" s="164">
        <f t="shared" si="235"/>
        <v>4.1035353535353538</v>
      </c>
      <c r="AC476" s="165">
        <v>0</v>
      </c>
      <c r="AD476" s="166">
        <f>IF(D476 = D872,1,_xll.BDP(K476,$AD$12)*L476)</f>
        <v>0.88978999999999997</v>
      </c>
      <c r="AE476" s="387">
        <f>AA476*AC476*T476/AD476 / AF872</f>
        <v>0</v>
      </c>
      <c r="AF476" s="73"/>
      <c r="AG476" s="69"/>
      <c r="AH476" s="61"/>
    </row>
    <row r="477" spans="1:34" x14ac:dyDescent="0.2">
      <c r="B477" s="153">
        <v>24733</v>
      </c>
      <c r="C477" s="153" t="s">
        <v>97</v>
      </c>
      <c r="D477" s="153" t="str">
        <f>_xll.BDP(C477,$D$12)</f>
        <v>EUR</v>
      </c>
      <c r="E477" s="153" t="s">
        <v>382</v>
      </c>
      <c r="F477" s="154">
        <f>_xll.BDP(C477,$F$12)</f>
        <v>0.91800000000000004</v>
      </c>
      <c r="G477" s="154">
        <f>_xll.BDP(C477,$G$12)</f>
        <v>0.92200000000000004</v>
      </c>
      <c r="H477" s="155">
        <f t="shared" si="225"/>
        <v>4.0000000000000036E-3</v>
      </c>
      <c r="I477" s="156">
        <f t="shared" si="226"/>
        <v>0.43572984749455379</v>
      </c>
      <c r="J477" s="157">
        <v>0</v>
      </c>
      <c r="K477" s="153" t="str">
        <f>CONCATENATE(D872,D477, " Curncy")</f>
        <v>EUREUR Curncy</v>
      </c>
      <c r="L477" s="153">
        <f>IF(D477 = D872,1,_xll.BDP(K477,$L$12))</f>
        <v>1</v>
      </c>
      <c r="M477" s="356">
        <f>IF(D477 = D872,1,_xll.BDP(K477,$M$12)*L477)</f>
        <v>1</v>
      </c>
      <c r="N477" s="158">
        <f t="shared" si="227"/>
        <v>0</v>
      </c>
      <c r="O477" s="366">
        <f>N477 / Y872</f>
        <v>0</v>
      </c>
      <c r="P477" s="160">
        <f t="shared" si="228"/>
        <v>0</v>
      </c>
      <c r="Q477" s="374">
        <f>P477 / Y872*100</f>
        <v>0</v>
      </c>
      <c r="R477" s="161">
        <f t="shared" si="229"/>
        <v>0</v>
      </c>
      <c r="S477" s="374">
        <f t="shared" si="230"/>
        <v>0</v>
      </c>
      <c r="T477" s="153">
        <f t="shared" si="231"/>
        <v>1</v>
      </c>
      <c r="U477" s="153">
        <v>0</v>
      </c>
      <c r="V477" s="153">
        <v>1</v>
      </c>
      <c r="W477" s="159">
        <f t="shared" si="232"/>
        <v>0</v>
      </c>
      <c r="X477" s="159">
        <f t="shared" si="233"/>
        <v>0</v>
      </c>
      <c r="Y477" s="70"/>
      <c r="Z477" s="163">
        <f>_xll.BDH(C477,$Z$12,$D$1,$D$1)</f>
        <v>0.92400000000000004</v>
      </c>
      <c r="AA477" s="163">
        <f t="shared" si="234"/>
        <v>-6.0000000000000053E-3</v>
      </c>
      <c r="AB477" s="164">
        <f t="shared" si="235"/>
        <v>-0.6493506493506499</v>
      </c>
      <c r="AC477" s="165">
        <v>0</v>
      </c>
      <c r="AD477" s="166">
        <f>IF(D477 = D872,1,_xll.BDP(K477,$AD$12)*L477)</f>
        <v>1</v>
      </c>
      <c r="AE477" s="387">
        <f>AA477*AC477*T477/AD477 / AF872</f>
        <v>0</v>
      </c>
      <c r="AF477" s="73"/>
      <c r="AG477" s="69"/>
      <c r="AH477" s="61"/>
    </row>
    <row r="478" spans="1:34" x14ac:dyDescent="0.2">
      <c r="B478" s="153">
        <v>6405</v>
      </c>
      <c r="C478" s="153" t="s">
        <v>996</v>
      </c>
      <c r="D478" s="153" t="str">
        <f>_xll.BDP(C478,$D$12)</f>
        <v>GBp</v>
      </c>
      <c r="E478" s="153" t="s">
        <v>1100</v>
      </c>
      <c r="F478" s="154">
        <f>_xll.BDP(C478,$F$12)</f>
        <v>50.56</v>
      </c>
      <c r="G478" s="154">
        <f>_xll.BDP(C478,$G$12)</f>
        <v>45.74</v>
      </c>
      <c r="H478" s="155">
        <f t="shared" si="225"/>
        <v>-4.82</v>
      </c>
      <c r="I478" s="156">
        <f t="shared" si="226"/>
        <v>-9.5332278481012658</v>
      </c>
      <c r="J478" s="157">
        <v>0</v>
      </c>
      <c r="K478" s="153" t="str">
        <f>CONCATENATE(D872,D478, " Curncy")</f>
        <v>EURGBp Curncy</v>
      </c>
      <c r="L478" s="153">
        <f>IF(D478 = D872,1,_xll.BDP(K478,$L$12))</f>
        <v>1</v>
      </c>
      <c r="M478" s="356">
        <f>IF(D478 = D872,1,_xll.BDP(K478,$M$12)*L478)</f>
        <v>0.89166000000000001</v>
      </c>
      <c r="N478" s="158">
        <f t="shared" si="227"/>
        <v>0</v>
      </c>
      <c r="O478" s="366">
        <f>N478 / Y872</f>
        <v>0</v>
      </c>
      <c r="P478" s="160">
        <f t="shared" si="228"/>
        <v>0</v>
      </c>
      <c r="Q478" s="374">
        <f>P478 / Y872*100</f>
        <v>0</v>
      </c>
      <c r="R478" s="161">
        <f t="shared" si="229"/>
        <v>0</v>
      </c>
      <c r="S478" s="374">
        <f t="shared" si="230"/>
        <v>0</v>
      </c>
      <c r="T478" s="153">
        <f t="shared" si="231"/>
        <v>0.01</v>
      </c>
      <c r="U478" s="153">
        <v>0</v>
      </c>
      <c r="V478" s="153">
        <v>1</v>
      </c>
      <c r="W478" s="159">
        <f t="shared" si="232"/>
        <v>0</v>
      </c>
      <c r="X478" s="159">
        <f t="shared" si="233"/>
        <v>0</v>
      </c>
      <c r="Y478" s="70"/>
      <c r="Z478" s="163">
        <f>_xll.BDH(C478,$Z$12,$D$1,$D$1)</f>
        <v>46.64</v>
      </c>
      <c r="AA478" s="163">
        <f t="shared" si="234"/>
        <v>3.9200000000000017</v>
      </c>
      <c r="AB478" s="164">
        <f t="shared" si="235"/>
        <v>8.404802744425389</v>
      </c>
      <c r="AC478" s="165">
        <v>0</v>
      </c>
      <c r="AD478" s="166">
        <f>IF(D478 = D872,1,_xll.BDP(K478,$AD$12)*L478)</f>
        <v>0.88978999999999997</v>
      </c>
      <c r="AE478" s="387">
        <f>AA478*AC478*T478/AD478 / AF872</f>
        <v>0</v>
      </c>
      <c r="AF478" s="73"/>
      <c r="AG478" s="69"/>
      <c r="AH478" s="61"/>
    </row>
    <row r="479" spans="1:34" x14ac:dyDescent="0.2">
      <c r="B479" s="153">
        <v>6364</v>
      </c>
      <c r="C479" s="153" t="s">
        <v>997</v>
      </c>
      <c r="D479" s="153" t="str">
        <f>_xll.BDP(C479,$D$12)</f>
        <v>GBp</v>
      </c>
      <c r="E479" s="153" t="s">
        <v>1101</v>
      </c>
      <c r="F479" s="154">
        <f>_xll.BDP(C479,$F$12)</f>
        <v>1332.5</v>
      </c>
      <c r="G479" s="154">
        <f>_xll.BDP(C479,$G$12)</f>
        <v>1312.5</v>
      </c>
      <c r="H479" s="155">
        <f t="shared" si="225"/>
        <v>-20</v>
      </c>
      <c r="I479" s="156">
        <f t="shared" si="226"/>
        <v>-1.5009380863039399</v>
      </c>
      <c r="J479" s="157">
        <v>0</v>
      </c>
      <c r="K479" s="153" t="str">
        <f>CONCATENATE(D872,D479, " Curncy")</f>
        <v>EURGBp Curncy</v>
      </c>
      <c r="L479" s="153">
        <f>IF(D479 = D872,1,_xll.BDP(K479,$L$12))</f>
        <v>1</v>
      </c>
      <c r="M479" s="356">
        <f>IF(D479 = D872,1,_xll.BDP(K479,$M$12)*L479)</f>
        <v>0.89166000000000001</v>
      </c>
      <c r="N479" s="158">
        <f t="shared" si="227"/>
        <v>0</v>
      </c>
      <c r="O479" s="366">
        <f>N479 / Y872</f>
        <v>0</v>
      </c>
      <c r="P479" s="160">
        <f t="shared" si="228"/>
        <v>0</v>
      </c>
      <c r="Q479" s="374">
        <f>P479 / Y872*100</f>
        <v>0</v>
      </c>
      <c r="R479" s="161">
        <f t="shared" si="229"/>
        <v>0</v>
      </c>
      <c r="S479" s="374">
        <f t="shared" si="230"/>
        <v>0</v>
      </c>
      <c r="T479" s="153">
        <f t="shared" si="231"/>
        <v>0.01</v>
      </c>
      <c r="U479" s="153">
        <v>0</v>
      </c>
      <c r="V479" s="153">
        <v>1</v>
      </c>
      <c r="W479" s="159">
        <f t="shared" si="232"/>
        <v>0</v>
      </c>
      <c r="X479" s="159">
        <f t="shared" si="233"/>
        <v>0</v>
      </c>
      <c r="Y479" s="70"/>
      <c r="Z479" s="163">
        <f>_xll.BDH(C479,$Z$12,$D$1,$D$1)</f>
        <v>1205.5</v>
      </c>
      <c r="AA479" s="163">
        <f t="shared" si="234"/>
        <v>127</v>
      </c>
      <c r="AB479" s="164">
        <f t="shared" si="235"/>
        <v>10.535047698050601</v>
      </c>
      <c r="AC479" s="165">
        <v>0</v>
      </c>
      <c r="AD479" s="166">
        <f>IF(D479 = D872,1,_xll.BDP(K479,$AD$12)*L479)</f>
        <v>0.88978999999999997</v>
      </c>
      <c r="AE479" s="387">
        <f>AA479*AC479*T479/AD479 / AF872</f>
        <v>0</v>
      </c>
      <c r="AF479" s="73"/>
      <c r="AG479" s="69"/>
      <c r="AH479" s="61"/>
    </row>
    <row r="480" spans="1:34" x14ac:dyDescent="0.2">
      <c r="B480" s="153">
        <v>3431</v>
      </c>
      <c r="C480" s="153" t="s">
        <v>998</v>
      </c>
      <c r="D480" s="153" t="str">
        <f>_xll.BDP(C480,$D$12)</f>
        <v>GBp</v>
      </c>
      <c r="E480" s="153" t="s">
        <v>1102</v>
      </c>
      <c r="F480" s="154">
        <f>_xll.BDP(C480,$F$12)</f>
        <v>45.34</v>
      </c>
      <c r="G480" s="154">
        <f>_xll.BDP(C480,$G$12)</f>
        <v>46.62</v>
      </c>
      <c r="H480" s="155">
        <f t="shared" si="225"/>
        <v>1.279999999999994</v>
      </c>
      <c r="I480" s="156">
        <f t="shared" si="226"/>
        <v>2.8231142479047069</v>
      </c>
      <c r="J480" s="157">
        <v>0</v>
      </c>
      <c r="K480" s="153" t="str">
        <f>CONCATENATE(D872,D480, " Curncy")</f>
        <v>EURGBp Curncy</v>
      </c>
      <c r="L480" s="153">
        <f>IF(D480 = D872,1,_xll.BDP(K480,$L$12))</f>
        <v>1</v>
      </c>
      <c r="M480" s="356">
        <f>IF(D480 = D872,1,_xll.BDP(K480,$M$12)*L480)</f>
        <v>0.89166000000000001</v>
      </c>
      <c r="N480" s="158">
        <f t="shared" si="227"/>
        <v>0</v>
      </c>
      <c r="O480" s="366">
        <f>N480 / Y872</f>
        <v>0</v>
      </c>
      <c r="P480" s="160">
        <f t="shared" si="228"/>
        <v>0</v>
      </c>
      <c r="Q480" s="374">
        <f>P480 / Y872*100</f>
        <v>0</v>
      </c>
      <c r="R480" s="161">
        <f t="shared" si="229"/>
        <v>0</v>
      </c>
      <c r="S480" s="374">
        <f t="shared" si="230"/>
        <v>0</v>
      </c>
      <c r="T480" s="153">
        <f t="shared" si="231"/>
        <v>0.01</v>
      </c>
      <c r="U480" s="153">
        <v>0</v>
      </c>
      <c r="V480" s="153">
        <v>1</v>
      </c>
      <c r="W480" s="159">
        <f t="shared" si="232"/>
        <v>0</v>
      </c>
      <c r="X480" s="159">
        <f t="shared" si="233"/>
        <v>0</v>
      </c>
      <c r="Y480" s="70"/>
      <c r="Z480" s="163">
        <f>_xll.BDH(C480,$Z$12,$D$1,$D$1)</f>
        <v>43.5</v>
      </c>
      <c r="AA480" s="163">
        <f t="shared" si="234"/>
        <v>1.8400000000000034</v>
      </c>
      <c r="AB480" s="164">
        <f t="shared" si="235"/>
        <v>4.2298850574712716</v>
      </c>
      <c r="AC480" s="165">
        <v>0</v>
      </c>
      <c r="AD480" s="166">
        <f>IF(D480 = D872,1,_xll.BDP(K480,$AD$12)*L480)</f>
        <v>0.88978999999999997</v>
      </c>
      <c r="AE480" s="387">
        <f>AA480*AC480*T480/AD480 / AF872</f>
        <v>0</v>
      </c>
      <c r="AF480" s="73"/>
      <c r="AG480" s="69"/>
      <c r="AH480" s="61"/>
    </row>
    <row r="481" spans="1:34" x14ac:dyDescent="0.2">
      <c r="B481" s="153">
        <v>19718</v>
      </c>
      <c r="C481" s="153"/>
      <c r="D481" s="153" t="s">
        <v>70</v>
      </c>
      <c r="E481" s="153" t="s">
        <v>96</v>
      </c>
      <c r="F481" s="154">
        <v>5.6000000000000001E-2</v>
      </c>
      <c r="G481" s="154">
        <v>5.6000000000000001E-2</v>
      </c>
      <c r="H481" s="155">
        <f t="shared" si="225"/>
        <v>0</v>
      </c>
      <c r="I481" s="156">
        <f t="shared" si="226"/>
        <v>0</v>
      </c>
      <c r="J481" s="157">
        <v>1587644</v>
      </c>
      <c r="K481" s="153" t="str">
        <f>CONCATENATE(D872,D481, " Curncy")</f>
        <v>EURGBP Curncy</v>
      </c>
      <c r="L481" s="153">
        <f>IF(D481 = D872,1,_xll.BDP(K481,$L$12))</f>
        <v>1</v>
      </c>
      <c r="M481" s="356">
        <f>IF(D481 = D872,1,_xll.BDP(K481,$M$12)*L481)</f>
        <v>0.89166000000000001</v>
      </c>
      <c r="N481" s="158">
        <f t="shared" si="227"/>
        <v>0</v>
      </c>
      <c r="O481" s="366">
        <f>N481 / Y872</f>
        <v>0</v>
      </c>
      <c r="P481" s="160">
        <f t="shared" si="228"/>
        <v>99710.723818495841</v>
      </c>
      <c r="Q481" s="374">
        <f>P481 / Y872*100</f>
        <v>8.0555100970298013E-2</v>
      </c>
      <c r="R481" s="161">
        <f t="shared" si="229"/>
        <v>0</v>
      </c>
      <c r="S481" s="374">
        <f t="shared" si="230"/>
        <v>8.0555100970298013E-2</v>
      </c>
      <c r="T481" s="153">
        <f t="shared" si="231"/>
        <v>1</v>
      </c>
      <c r="U481" s="153">
        <v>1</v>
      </c>
      <c r="V481" s="153">
        <v>1</v>
      </c>
      <c r="W481" s="159">
        <f t="shared" si="232"/>
        <v>0</v>
      </c>
      <c r="X481" s="159">
        <f t="shared" si="233"/>
        <v>0</v>
      </c>
      <c r="Y481" s="70"/>
      <c r="Z481" s="163">
        <v>5.6000000000000001E-2</v>
      </c>
      <c r="AA481" s="163">
        <f t="shared" si="234"/>
        <v>0</v>
      </c>
      <c r="AB481" s="164">
        <f t="shared" si="235"/>
        <v>0</v>
      </c>
      <c r="AC481" s="165">
        <v>1587644</v>
      </c>
      <c r="AD481" s="166">
        <f>IF(D481 = D872,1,_xll.BDP(K481,$AD$12)*L481)</f>
        <v>0.88978999999999997</v>
      </c>
      <c r="AE481" s="387">
        <f>AA481*AC481*T481/AD481 / AF872</f>
        <v>0</v>
      </c>
      <c r="AF481" s="73"/>
      <c r="AG481" s="69"/>
      <c r="AH481" s="61"/>
    </row>
    <row r="482" spans="1:34" x14ac:dyDescent="0.2">
      <c r="B482" s="153">
        <v>20010</v>
      </c>
      <c r="C482" s="153" t="s">
        <v>999</v>
      </c>
      <c r="D482" s="153" t="str">
        <f>_xll.BDP(C482,$D$12)</f>
        <v>GBp</v>
      </c>
      <c r="E482" s="153" t="s">
        <v>1103</v>
      </c>
      <c r="F482" s="154">
        <f>_xll.BDP(C482,$F$12)</f>
        <v>30.475000000000001</v>
      </c>
      <c r="G482" s="154">
        <f>_xll.BDP(C482,$G$12)</f>
        <v>29.8</v>
      </c>
      <c r="H482" s="155">
        <f t="shared" si="225"/>
        <v>-0.67500000000000071</v>
      </c>
      <c r="I482" s="156">
        <f t="shared" si="226"/>
        <v>-2.214930270713702</v>
      </c>
      <c r="J482" s="157">
        <v>0</v>
      </c>
      <c r="K482" s="153" t="str">
        <f>CONCATENATE(D872,D482, " Curncy")</f>
        <v>EURGBp Curncy</v>
      </c>
      <c r="L482" s="153">
        <f>IF(D482 = D872,1,_xll.BDP(K482,$L$12))</f>
        <v>1</v>
      </c>
      <c r="M482" s="356">
        <f>IF(D482 = D872,1,_xll.BDP(K482,$M$12)*L482)</f>
        <v>0.89166000000000001</v>
      </c>
      <c r="N482" s="158">
        <f t="shared" si="227"/>
        <v>0</v>
      </c>
      <c r="O482" s="366">
        <f>N482 / Y872</f>
        <v>0</v>
      </c>
      <c r="P482" s="160">
        <f t="shared" si="228"/>
        <v>0</v>
      </c>
      <c r="Q482" s="374">
        <f>P482 / Y872*100</f>
        <v>0</v>
      </c>
      <c r="R482" s="161">
        <f t="shared" si="229"/>
        <v>0</v>
      </c>
      <c r="S482" s="374">
        <f t="shared" si="230"/>
        <v>0</v>
      </c>
      <c r="T482" s="153">
        <f t="shared" si="231"/>
        <v>0.01</v>
      </c>
      <c r="U482" s="153">
        <v>0</v>
      </c>
      <c r="V482" s="153">
        <v>1</v>
      </c>
      <c r="W482" s="159">
        <f t="shared" si="232"/>
        <v>0</v>
      </c>
      <c r="X482" s="159">
        <f t="shared" si="233"/>
        <v>0</v>
      </c>
      <c r="Y482" s="70"/>
      <c r="Z482" s="163">
        <f>_xll.BDH(C482,$Z$12,$D$1,$D$1)</f>
        <v>29</v>
      </c>
      <c r="AA482" s="163">
        <f t="shared" si="234"/>
        <v>1.4750000000000014</v>
      </c>
      <c r="AB482" s="164">
        <f t="shared" si="235"/>
        <v>5.0862068965517286</v>
      </c>
      <c r="AC482" s="165">
        <v>0</v>
      </c>
      <c r="AD482" s="166">
        <f>IF(D482 = D872,1,_xll.BDP(K482,$AD$12)*L482)</f>
        <v>0.88978999999999997</v>
      </c>
      <c r="AE482" s="387">
        <f>AA482*AC482*T482/AD482 / AF872</f>
        <v>0</v>
      </c>
      <c r="AF482" s="73"/>
      <c r="AG482" s="69"/>
      <c r="AH482" s="61"/>
    </row>
    <row r="483" spans="1:34" x14ac:dyDescent="0.2">
      <c r="B483" s="153">
        <v>19653</v>
      </c>
      <c r="C483" s="153" t="s">
        <v>1753</v>
      </c>
      <c r="D483" s="153" t="str">
        <f>_xll.BDP(C483,$D$12)</f>
        <v>GBp</v>
      </c>
      <c r="E483" s="153" t="s">
        <v>1104</v>
      </c>
      <c r="F483" s="154">
        <f>_xll.BDP(C483,$F$12)</f>
        <v>0.92500000000000004</v>
      </c>
      <c r="G483" s="154">
        <f>_xll.BDP(C483,$G$12)</f>
        <v>1</v>
      </c>
      <c r="H483" s="155">
        <f t="shared" si="225"/>
        <v>7.4999999999999956E-2</v>
      </c>
      <c r="I483" s="156">
        <f t="shared" si="226"/>
        <v>8.1081081081081035</v>
      </c>
      <c r="J483" s="157">
        <v>0</v>
      </c>
      <c r="K483" s="153" t="str">
        <f>CONCATENATE(D872,D483, " Curncy")</f>
        <v>EURGBp Curncy</v>
      </c>
      <c r="L483" s="153">
        <f>IF(D483 = D872,1,_xll.BDP(K483,$L$12))</f>
        <v>1</v>
      </c>
      <c r="M483" s="356">
        <f>IF(D483 = D872,1,_xll.BDP(K483,$M$12)*L483)</f>
        <v>0.89166000000000001</v>
      </c>
      <c r="N483" s="158">
        <f t="shared" si="227"/>
        <v>0</v>
      </c>
      <c r="O483" s="366">
        <f>N483 / Y872</f>
        <v>0</v>
      </c>
      <c r="P483" s="160">
        <f t="shared" si="228"/>
        <v>0</v>
      </c>
      <c r="Q483" s="374">
        <f>P483 / Y872*100</f>
        <v>0</v>
      </c>
      <c r="R483" s="161">
        <f t="shared" si="229"/>
        <v>0</v>
      </c>
      <c r="S483" s="374">
        <f t="shared" si="230"/>
        <v>0</v>
      </c>
      <c r="T483" s="153">
        <f t="shared" si="231"/>
        <v>0.01</v>
      </c>
      <c r="U483" s="153">
        <v>0</v>
      </c>
      <c r="V483" s="153">
        <v>1</v>
      </c>
      <c r="W483" s="159">
        <f t="shared" si="232"/>
        <v>0</v>
      </c>
      <c r="X483" s="159">
        <f t="shared" si="233"/>
        <v>0</v>
      </c>
      <c r="Y483" s="70"/>
      <c r="Z483" s="163">
        <f>_xll.BDH(C483,$Z$12,$D$1,$D$1)</f>
        <v>0.92500000000000004</v>
      </c>
      <c r="AA483" s="163">
        <f t="shared" si="234"/>
        <v>0</v>
      </c>
      <c r="AB483" s="164">
        <f t="shared" si="235"/>
        <v>0</v>
      </c>
      <c r="AC483" s="165">
        <v>0</v>
      </c>
      <c r="AD483" s="166">
        <f>IF(D483 = D872,1,_xll.BDP(K483,$AD$12)*L483)</f>
        <v>0.88978999999999997</v>
      </c>
      <c r="AE483" s="387">
        <f>AA483*AC483*T483/AD483 / AF872</f>
        <v>0</v>
      </c>
      <c r="AF483" s="73"/>
      <c r="AG483" s="69"/>
      <c r="AH483" s="61"/>
    </row>
    <row r="484" spans="1:34" x14ac:dyDescent="0.2">
      <c r="B484" s="153">
        <v>19500</v>
      </c>
      <c r="C484" s="153" t="s">
        <v>95</v>
      </c>
      <c r="D484" s="153" t="str">
        <f>_xll.BDP(C484,$D$12)</f>
        <v>GBp</v>
      </c>
      <c r="E484" s="153" t="s">
        <v>383</v>
      </c>
      <c r="F484" s="154">
        <f>_xll.BDP(C484,$F$12)</f>
        <v>2224</v>
      </c>
      <c r="G484" s="154">
        <f>_xll.BDP(C484,$G$12)</f>
        <v>2187</v>
      </c>
      <c r="H484" s="155">
        <f t="shared" si="225"/>
        <v>-37</v>
      </c>
      <c r="I484" s="156">
        <f t="shared" si="226"/>
        <v>-1.6636690647482015</v>
      </c>
      <c r="J484" s="157">
        <v>0</v>
      </c>
      <c r="K484" s="153" t="str">
        <f>CONCATENATE(D872,D484, " Curncy")</f>
        <v>EURGBp Curncy</v>
      </c>
      <c r="L484" s="153">
        <f>IF(D484 = D872,1,_xll.BDP(K484,$L$12))</f>
        <v>1</v>
      </c>
      <c r="M484" s="356">
        <f>IF(D484 = D872,1,_xll.BDP(K484,$M$12)*L484)</f>
        <v>0.89166000000000001</v>
      </c>
      <c r="N484" s="158">
        <f t="shared" si="227"/>
        <v>0</v>
      </c>
      <c r="O484" s="366">
        <f>N484 / Y872</f>
        <v>0</v>
      </c>
      <c r="P484" s="160">
        <f t="shared" si="228"/>
        <v>0</v>
      </c>
      <c r="Q484" s="374">
        <f>P484 / Y872*100</f>
        <v>0</v>
      </c>
      <c r="R484" s="161">
        <f t="shared" si="229"/>
        <v>0</v>
      </c>
      <c r="S484" s="374">
        <f t="shared" si="230"/>
        <v>0</v>
      </c>
      <c r="T484" s="153">
        <f t="shared" si="231"/>
        <v>0.01</v>
      </c>
      <c r="U484" s="153">
        <v>0</v>
      </c>
      <c r="V484" s="153">
        <v>1</v>
      </c>
      <c r="W484" s="159">
        <f t="shared" si="232"/>
        <v>0</v>
      </c>
      <c r="X484" s="159">
        <f t="shared" si="233"/>
        <v>0</v>
      </c>
      <c r="Y484" s="70"/>
      <c r="Z484" s="163">
        <f>_xll.BDH(C484,$Z$12,$D$1,$D$1)</f>
        <v>2221</v>
      </c>
      <c r="AA484" s="163">
        <f t="shared" si="234"/>
        <v>3</v>
      </c>
      <c r="AB484" s="164">
        <f t="shared" si="235"/>
        <v>0.13507429085997297</v>
      </c>
      <c r="AC484" s="165">
        <v>0</v>
      </c>
      <c r="AD484" s="166">
        <f>IF(D484 = D872,1,_xll.BDP(K484,$AD$12)*L484)</f>
        <v>0.88978999999999997</v>
      </c>
      <c r="AE484" s="387">
        <f>AA484*AC484*T484/AD484 / AF872</f>
        <v>0</v>
      </c>
      <c r="AF484" s="73"/>
      <c r="AG484" s="69"/>
      <c r="AH484" s="61"/>
    </row>
    <row r="485" spans="1:34" x14ac:dyDescent="0.2">
      <c r="B485" s="153">
        <v>6152</v>
      </c>
      <c r="C485" s="153" t="s">
        <v>1000</v>
      </c>
      <c r="D485" s="153" t="str">
        <f>_xll.BDP(C485,$D$12)</f>
        <v>GBp</v>
      </c>
      <c r="E485" s="153" t="s">
        <v>1105</v>
      </c>
      <c r="F485" s="154">
        <f>_xll.BDP(C485,$F$12)</f>
        <v>1377</v>
      </c>
      <c r="G485" s="154">
        <f>_xll.BDP(C485,$G$12)</f>
        <v>1371.5</v>
      </c>
      <c r="H485" s="155">
        <f t="shared" si="225"/>
        <v>-5.5</v>
      </c>
      <c r="I485" s="156">
        <f t="shared" si="226"/>
        <v>-0.39941902687000724</v>
      </c>
      <c r="J485" s="157">
        <v>0</v>
      </c>
      <c r="K485" s="153" t="str">
        <f>CONCATENATE(D872,D485, " Curncy")</f>
        <v>EURGBp Curncy</v>
      </c>
      <c r="L485" s="153">
        <f>IF(D485 = D872,1,_xll.BDP(K485,$L$12))</f>
        <v>1</v>
      </c>
      <c r="M485" s="356">
        <f>IF(D485 = D872,1,_xll.BDP(K485,$M$12)*L485)</f>
        <v>0.89166000000000001</v>
      </c>
      <c r="N485" s="158">
        <f t="shared" si="227"/>
        <v>0</v>
      </c>
      <c r="O485" s="366">
        <f>N485 / Y872</f>
        <v>0</v>
      </c>
      <c r="P485" s="160">
        <f t="shared" si="228"/>
        <v>0</v>
      </c>
      <c r="Q485" s="374">
        <f>P485 / Y872*100</f>
        <v>0</v>
      </c>
      <c r="R485" s="161">
        <f t="shared" si="229"/>
        <v>0</v>
      </c>
      <c r="S485" s="374">
        <f t="shared" si="230"/>
        <v>0</v>
      </c>
      <c r="T485" s="153">
        <f t="shared" si="231"/>
        <v>0.01</v>
      </c>
      <c r="U485" s="153">
        <v>0</v>
      </c>
      <c r="V485" s="153">
        <v>1</v>
      </c>
      <c r="W485" s="159">
        <f t="shared" si="232"/>
        <v>0</v>
      </c>
      <c r="X485" s="159">
        <f t="shared" si="233"/>
        <v>0</v>
      </c>
      <c r="Y485" s="70"/>
      <c r="Z485" s="163">
        <f>_xll.BDH(C485,$Z$12,$D$1,$D$1)</f>
        <v>1343.5</v>
      </c>
      <c r="AA485" s="163">
        <f t="shared" si="234"/>
        <v>33.5</v>
      </c>
      <c r="AB485" s="164">
        <f t="shared" si="235"/>
        <v>2.4934871604019353</v>
      </c>
      <c r="AC485" s="165">
        <v>0</v>
      </c>
      <c r="AD485" s="166">
        <f>IF(D485 = D872,1,_xll.BDP(K485,$AD$12)*L485)</f>
        <v>0.88978999999999997</v>
      </c>
      <c r="AE485" s="387">
        <f>AA485*AC485*T485/AD485 / AF872</f>
        <v>0</v>
      </c>
      <c r="AF485" s="73"/>
      <c r="AG485" s="69"/>
      <c r="AH485" s="61"/>
    </row>
    <row r="486" spans="1:34" x14ac:dyDescent="0.2">
      <c r="B486" s="153">
        <v>11455</v>
      </c>
      <c r="C486" s="153" t="s">
        <v>1001</v>
      </c>
      <c r="D486" s="153" t="str">
        <f>_xll.BDP(C486,$D$12)</f>
        <v>GBp</v>
      </c>
      <c r="E486" s="153" t="s">
        <v>1613</v>
      </c>
      <c r="F486" s="154">
        <f>_xll.BDP(C486,$F$12)</f>
        <v>3107</v>
      </c>
      <c r="G486" s="154">
        <f>_xll.BDP(C486,$G$12)</f>
        <v>3120</v>
      </c>
      <c r="H486" s="155">
        <f t="shared" si="225"/>
        <v>13</v>
      </c>
      <c r="I486" s="156">
        <f t="shared" si="226"/>
        <v>0.41841004184100417</v>
      </c>
      <c r="J486" s="157">
        <v>0</v>
      </c>
      <c r="K486" s="153" t="str">
        <f>CONCATENATE(D872,D486, " Curncy")</f>
        <v>EURGBp Curncy</v>
      </c>
      <c r="L486" s="153">
        <f>IF(D486 = D872,1,_xll.BDP(K486,$L$12))</f>
        <v>1</v>
      </c>
      <c r="M486" s="356">
        <f>IF(D486 = D872,1,_xll.BDP(K486,$M$12)*L486)</f>
        <v>0.89166000000000001</v>
      </c>
      <c r="N486" s="158">
        <f t="shared" si="227"/>
        <v>0</v>
      </c>
      <c r="O486" s="366">
        <f>N486 / Y872</f>
        <v>0</v>
      </c>
      <c r="P486" s="160">
        <f t="shared" si="228"/>
        <v>0</v>
      </c>
      <c r="Q486" s="374">
        <f>P486 / Y872*100</f>
        <v>0</v>
      </c>
      <c r="R486" s="161">
        <f t="shared" si="229"/>
        <v>0</v>
      </c>
      <c r="S486" s="374">
        <f t="shared" si="230"/>
        <v>0</v>
      </c>
      <c r="T486" s="153">
        <f t="shared" si="231"/>
        <v>0.01</v>
      </c>
      <c r="U486" s="153">
        <v>0</v>
      </c>
      <c r="V486" s="153">
        <v>1</v>
      </c>
      <c r="W486" s="159">
        <f t="shared" si="232"/>
        <v>0</v>
      </c>
      <c r="X486" s="159">
        <f t="shared" si="233"/>
        <v>0</v>
      </c>
      <c r="Y486" s="70"/>
      <c r="Z486" s="163">
        <f>_xll.BDH(C486,$Z$12,$D$1,$D$1)</f>
        <v>2949</v>
      </c>
      <c r="AA486" s="163">
        <f t="shared" si="234"/>
        <v>158</v>
      </c>
      <c r="AB486" s="164">
        <f t="shared" si="235"/>
        <v>5.3577483892845033</v>
      </c>
      <c r="AC486" s="165">
        <v>0</v>
      </c>
      <c r="AD486" s="166">
        <f>IF(D486 = D872,1,_xll.BDP(K486,$AD$12)*L486)</f>
        <v>0.88978999999999997</v>
      </c>
      <c r="AE486" s="387">
        <f>AA486*AC486*T486/AD486 / AF872</f>
        <v>0</v>
      </c>
      <c r="AF486" s="73"/>
      <c r="AG486" s="69"/>
      <c r="AH486" s="61"/>
    </row>
    <row r="487" spans="1:34" x14ac:dyDescent="0.2">
      <c r="A487" s="153"/>
      <c r="B487" s="153">
        <v>6514</v>
      </c>
      <c r="C487" s="153" t="s">
        <v>1471</v>
      </c>
      <c r="D487" s="153" t="str">
        <f>_xll.BDP(C487,$D$12)</f>
        <v>GBp</v>
      </c>
      <c r="E487" s="153" t="s">
        <v>1472</v>
      </c>
      <c r="F487" s="154">
        <f>_xll.BDP(C487,$F$12)</f>
        <v>5860</v>
      </c>
      <c r="G487" s="154">
        <f>_xll.BDP(C487,$G$12)</f>
        <v>5928</v>
      </c>
      <c r="H487" s="155">
        <f t="shared" si="225"/>
        <v>68</v>
      </c>
      <c r="I487" s="156">
        <f t="shared" si="226"/>
        <v>1.1604095563139931</v>
      </c>
      <c r="J487" s="157">
        <v>-10831</v>
      </c>
      <c r="K487" s="153" t="str">
        <f>CONCATENATE(D872,D487, " Curncy")</f>
        <v>EURGBp Curncy</v>
      </c>
      <c r="L487" s="153">
        <f>IF(D487 = D872,1,_xll.BDP(K487,$L$12))</f>
        <v>1</v>
      </c>
      <c r="M487" s="356">
        <f>IF(D487 = D872,1,_xll.BDP(K487,$M$12)*L487)</f>
        <v>0.89166000000000001</v>
      </c>
      <c r="N487" s="158">
        <f t="shared" si="227"/>
        <v>-8259.9645604826947</v>
      </c>
      <c r="O487" s="366">
        <f>N487 / Y872</f>
        <v>-6.6731265575001439E-5</v>
      </c>
      <c r="P487" s="160">
        <f t="shared" si="228"/>
        <v>-720074.5575667856</v>
      </c>
      <c r="Q487" s="374">
        <f>P487 / Y872*100</f>
        <v>-0.58173962107148314</v>
      </c>
      <c r="R487" s="161">
        <f t="shared" si="229"/>
        <v>-0.58173962107148314</v>
      </c>
      <c r="S487" s="374">
        <f t="shared" si="230"/>
        <v>0</v>
      </c>
      <c r="T487" s="153">
        <f t="shared" si="231"/>
        <v>0.01</v>
      </c>
      <c r="U487" s="153">
        <v>0</v>
      </c>
      <c r="V487" s="153">
        <v>1</v>
      </c>
      <c r="W487" s="159">
        <f t="shared" si="232"/>
        <v>0</v>
      </c>
      <c r="X487" s="159">
        <f t="shared" si="233"/>
        <v>0</v>
      </c>
      <c r="Y487" s="162"/>
      <c r="Z487" s="163">
        <f>_xll.BDH(C487,$Z$12,$D$1,$D$1)</f>
        <v>6140</v>
      </c>
      <c r="AA487" s="163">
        <f t="shared" si="234"/>
        <v>-280</v>
      </c>
      <c r="AB487" s="164">
        <f t="shared" si="235"/>
        <v>-4.5602605863192185</v>
      </c>
      <c r="AC487" s="165">
        <v>-10831</v>
      </c>
      <c r="AD487" s="166">
        <f>IF(D487 = D872,1,_xll.BDP(K487,$AD$12)*L487)</f>
        <v>0.88978999999999997</v>
      </c>
      <c r="AE487" s="387">
        <f>AA487*AC487*T487/AD487 / AF872</f>
        <v>2.7685679255911379E-4</v>
      </c>
      <c r="AF487" s="167"/>
      <c r="AG487" s="69"/>
      <c r="AH487" s="61"/>
    </row>
    <row r="488" spans="1:34" x14ac:dyDescent="0.2">
      <c r="B488" s="153">
        <v>5993</v>
      </c>
      <c r="C488" s="153" t="s">
        <v>94</v>
      </c>
      <c r="D488" s="153" t="str">
        <f>_xll.BDP(C488,$D$12)</f>
        <v>GBp</v>
      </c>
      <c r="E488" s="153" t="s">
        <v>384</v>
      </c>
      <c r="F488" s="154">
        <f>_xll.BDP(C488,$F$12)</f>
        <v>699</v>
      </c>
      <c r="G488" s="154">
        <f>_xll.BDP(C488,$G$12)</f>
        <v>699</v>
      </c>
      <c r="H488" s="155">
        <f t="shared" si="225"/>
        <v>0</v>
      </c>
      <c r="I488" s="156">
        <f t="shared" si="226"/>
        <v>0</v>
      </c>
      <c r="J488" s="157">
        <v>0</v>
      </c>
      <c r="K488" s="153" t="str">
        <f>CONCATENATE(D872,D488, " Curncy")</f>
        <v>EURGBp Curncy</v>
      </c>
      <c r="L488" s="153">
        <f>IF(D488 = D872,1,_xll.BDP(K488,$L$12))</f>
        <v>1</v>
      </c>
      <c r="M488" s="356">
        <f>IF(D488 = D872,1,_xll.BDP(K488,$M$12)*L488)</f>
        <v>0.89166000000000001</v>
      </c>
      <c r="N488" s="158">
        <f t="shared" si="227"/>
        <v>0</v>
      </c>
      <c r="O488" s="366">
        <f>N488 / Y872</f>
        <v>0</v>
      </c>
      <c r="P488" s="160">
        <f t="shared" si="228"/>
        <v>0</v>
      </c>
      <c r="Q488" s="374">
        <f>P488 / Y872*100</f>
        <v>0</v>
      </c>
      <c r="R488" s="161">
        <f t="shared" si="229"/>
        <v>0</v>
      </c>
      <c r="S488" s="374">
        <f t="shared" si="230"/>
        <v>0</v>
      </c>
      <c r="T488" s="153">
        <f t="shared" si="231"/>
        <v>0.01</v>
      </c>
      <c r="U488" s="153">
        <v>0</v>
      </c>
      <c r="V488" s="153">
        <v>1</v>
      </c>
      <c r="W488" s="159">
        <f t="shared" si="232"/>
        <v>0</v>
      </c>
      <c r="X488" s="159">
        <f t="shared" si="233"/>
        <v>0</v>
      </c>
      <c r="Y488" s="70"/>
      <c r="Z488" s="163">
        <f>_xll.BDH(C488,$Z$12,$D$1,$D$1)</f>
        <v>703</v>
      </c>
      <c r="AA488" s="163">
        <f t="shared" si="234"/>
        <v>-4</v>
      </c>
      <c r="AB488" s="164">
        <f t="shared" si="235"/>
        <v>-0.56899004267425324</v>
      </c>
      <c r="AC488" s="165">
        <v>0</v>
      </c>
      <c r="AD488" s="166">
        <f>IF(D488 = D872,1,_xll.BDP(K488,$AD$12)*L488)</f>
        <v>0.88978999999999997</v>
      </c>
      <c r="AE488" s="387">
        <f>AA488*AC488*T488/AD488 / AF872</f>
        <v>0</v>
      </c>
      <c r="AF488" s="73"/>
      <c r="AG488" s="69"/>
      <c r="AH488" s="61"/>
    </row>
    <row r="489" spans="1:34" x14ac:dyDescent="0.2">
      <c r="A489" s="153"/>
      <c r="B489" s="153">
        <v>26826</v>
      </c>
      <c r="C489" s="153" t="s">
        <v>1620</v>
      </c>
      <c r="D489" s="153" t="str">
        <f>_xll.BDP(C489,$D$12)</f>
        <v>GBp</v>
      </c>
      <c r="E489" s="153" t="s">
        <v>1621</v>
      </c>
      <c r="F489" s="154">
        <f>_xll.BDP(C489,$F$12)</f>
        <v>1372</v>
      </c>
      <c r="G489" s="154">
        <f>_xll.BDP(C489,$G$12)</f>
        <v>1383</v>
      </c>
      <c r="H489" s="155">
        <f t="shared" si="225"/>
        <v>11</v>
      </c>
      <c r="I489" s="156">
        <f t="shared" si="226"/>
        <v>0.80174927113702621</v>
      </c>
      <c r="J489" s="157">
        <v>0</v>
      </c>
      <c r="K489" s="153" t="str">
        <f>CONCATENATE(D872,D489, " Curncy")</f>
        <v>EURGBp Curncy</v>
      </c>
      <c r="L489" s="153">
        <f>IF(D489 = D872,1,_xll.BDP(K489,$L$12))</f>
        <v>1</v>
      </c>
      <c r="M489" s="356">
        <f>IF(D489 = D872,1,_xll.BDP(K489,$M$12)*L489)</f>
        <v>0.89166000000000001</v>
      </c>
      <c r="N489" s="158">
        <f t="shared" si="227"/>
        <v>0</v>
      </c>
      <c r="O489" s="366">
        <f>N489 / Y872</f>
        <v>0</v>
      </c>
      <c r="P489" s="160">
        <f t="shared" si="228"/>
        <v>0</v>
      </c>
      <c r="Q489" s="374">
        <f>P489 / Y872*100</f>
        <v>0</v>
      </c>
      <c r="R489" s="161">
        <f t="shared" si="229"/>
        <v>0</v>
      </c>
      <c r="S489" s="374">
        <f t="shared" si="230"/>
        <v>0</v>
      </c>
      <c r="T489" s="153">
        <f t="shared" si="231"/>
        <v>0.01</v>
      </c>
      <c r="U489" s="153">
        <v>0</v>
      </c>
      <c r="V489" s="153">
        <v>1</v>
      </c>
      <c r="W489" s="159">
        <f t="shared" si="232"/>
        <v>0</v>
      </c>
      <c r="X489" s="159">
        <f t="shared" si="233"/>
        <v>0</v>
      </c>
      <c r="Y489" s="162"/>
      <c r="Z489" s="163">
        <f>_xll.BDH(C489,$Z$12,$D$1,$D$1)</f>
        <v>1333</v>
      </c>
      <c r="AA489" s="163">
        <f t="shared" si="234"/>
        <v>39</v>
      </c>
      <c r="AB489" s="164">
        <f t="shared" si="235"/>
        <v>2.9257314328582149</v>
      </c>
      <c r="AC489" s="165">
        <v>0</v>
      </c>
      <c r="AD489" s="166">
        <f>IF(D489 = D872,1,_xll.BDP(K489,$AD$12)*L489)</f>
        <v>0.88978999999999997</v>
      </c>
      <c r="AE489" s="387">
        <f>AA489*AC489*T489/AD489 / AF872</f>
        <v>0</v>
      </c>
      <c r="AF489" s="167"/>
      <c r="AG489" s="69"/>
      <c r="AH489" s="61"/>
    </row>
    <row r="490" spans="1:34" x14ac:dyDescent="0.2">
      <c r="B490" s="153">
        <v>18875</v>
      </c>
      <c r="C490" s="153" t="s">
        <v>1002</v>
      </c>
      <c r="D490" s="153" t="str">
        <f>_xll.BDP(C490,$D$12)</f>
        <v>GBp</v>
      </c>
      <c r="E490" s="153" t="s">
        <v>1106</v>
      </c>
      <c r="F490" s="154">
        <f>_xll.BDP(C490,$F$12)</f>
        <v>5558</v>
      </c>
      <c r="G490" s="154">
        <f>_xll.BDP(C490,$G$12)</f>
        <v>5588</v>
      </c>
      <c r="H490" s="155">
        <f t="shared" si="225"/>
        <v>30</v>
      </c>
      <c r="I490" s="156">
        <f t="shared" si="226"/>
        <v>0.53976250449802088</v>
      </c>
      <c r="J490" s="157">
        <v>0</v>
      </c>
      <c r="K490" s="153" t="str">
        <f>CONCATENATE(D872,D490, " Curncy")</f>
        <v>EURGBp Curncy</v>
      </c>
      <c r="L490" s="153">
        <f>IF(D490 = D872,1,_xll.BDP(K490,$L$12))</f>
        <v>1</v>
      </c>
      <c r="M490" s="356">
        <f>IF(D490 = D872,1,_xll.BDP(K490,$M$12)*L490)</f>
        <v>0.89166000000000001</v>
      </c>
      <c r="N490" s="158">
        <f t="shared" si="227"/>
        <v>0</v>
      </c>
      <c r="O490" s="366">
        <f>N490 / Y872</f>
        <v>0</v>
      </c>
      <c r="P490" s="160">
        <f t="shared" si="228"/>
        <v>0</v>
      </c>
      <c r="Q490" s="374">
        <f>P490 / Y872*100</f>
        <v>0</v>
      </c>
      <c r="R490" s="161">
        <f t="shared" si="229"/>
        <v>0</v>
      </c>
      <c r="S490" s="374">
        <f t="shared" si="230"/>
        <v>0</v>
      </c>
      <c r="T490" s="153">
        <f t="shared" si="231"/>
        <v>0.01</v>
      </c>
      <c r="U490" s="153">
        <v>0</v>
      </c>
      <c r="V490" s="153">
        <v>1</v>
      </c>
      <c r="W490" s="159">
        <f t="shared" si="232"/>
        <v>0</v>
      </c>
      <c r="X490" s="159">
        <f t="shared" si="233"/>
        <v>0</v>
      </c>
      <c r="Y490" s="70"/>
      <c r="Z490" s="163">
        <f>_xll.BDH(C490,$Z$12,$D$1,$D$1)</f>
        <v>5556</v>
      </c>
      <c r="AA490" s="163">
        <f t="shared" si="234"/>
        <v>2</v>
      </c>
      <c r="AB490" s="164">
        <f t="shared" si="235"/>
        <v>3.5997120230381568E-2</v>
      </c>
      <c r="AC490" s="165">
        <v>0</v>
      </c>
      <c r="AD490" s="166">
        <f>IF(D490 = D872,1,_xll.BDP(K490,$AD$12)*L490)</f>
        <v>0.88978999999999997</v>
      </c>
      <c r="AE490" s="387">
        <f>AA490*AC490*T490/AD490 / AF872</f>
        <v>0</v>
      </c>
      <c r="AF490" s="73"/>
      <c r="AG490" s="69"/>
      <c r="AH490" s="61"/>
    </row>
    <row r="491" spans="1:34" x14ac:dyDescent="0.2">
      <c r="A491" s="153"/>
      <c r="B491" s="153">
        <v>28289</v>
      </c>
      <c r="C491" s="153" t="s">
        <v>1333</v>
      </c>
      <c r="D491" s="153" t="str">
        <f>_xll.BDP(C491,$D$12)</f>
        <v>GBp</v>
      </c>
      <c r="E491" s="153" t="s">
        <v>1351</v>
      </c>
      <c r="F491" s="154">
        <f>_xll.BDP(C491,$F$12)</f>
        <v>470</v>
      </c>
      <c r="G491" s="154">
        <f>_xll.BDP(C491,$G$12)</f>
        <v>472</v>
      </c>
      <c r="H491" s="155">
        <f t="shared" si="225"/>
        <v>2</v>
      </c>
      <c r="I491" s="156">
        <f t="shared" si="226"/>
        <v>0.42553191489361702</v>
      </c>
      <c r="J491" s="157">
        <v>606992</v>
      </c>
      <c r="K491" s="153" t="str">
        <f>CONCATENATE(D872,D491, " Curncy")</f>
        <v>EURGBp Curncy</v>
      </c>
      <c r="L491" s="153">
        <f>IF(D491 = D872,1,_xll.BDP(K491,$L$12))</f>
        <v>1</v>
      </c>
      <c r="M491" s="356">
        <f>IF(D491 = D872,1,_xll.BDP(K491,$M$12)*L491)</f>
        <v>0.89166000000000001</v>
      </c>
      <c r="N491" s="158">
        <f t="shared" si="227"/>
        <v>13614.875625238319</v>
      </c>
      <c r="O491" s="366">
        <f>N491 / Y872</f>
        <v>1.0999295147887402E-4</v>
      </c>
      <c r="P491" s="160">
        <f t="shared" si="228"/>
        <v>3213110.6475562435</v>
      </c>
      <c r="Q491" s="374">
        <f>P491 / Y872*100</f>
        <v>2.5958336549014271</v>
      </c>
      <c r="R491" s="161">
        <f t="shared" si="229"/>
        <v>0</v>
      </c>
      <c r="S491" s="374">
        <f t="shared" si="230"/>
        <v>2.5958336549014271</v>
      </c>
      <c r="T491" s="153">
        <f t="shared" si="231"/>
        <v>0.01</v>
      </c>
      <c r="U491" s="153">
        <v>0</v>
      </c>
      <c r="V491" s="153">
        <v>1</v>
      </c>
      <c r="W491" s="159">
        <f t="shared" si="232"/>
        <v>0</v>
      </c>
      <c r="X491" s="159">
        <f t="shared" si="233"/>
        <v>1.0999295147887402E-4</v>
      </c>
      <c r="Y491" s="162"/>
      <c r="Z491" s="163">
        <f>_xll.BDH(C491,$Z$12,$D$1,$D$1)</f>
        <v>450</v>
      </c>
      <c r="AA491" s="163">
        <f t="shared" si="234"/>
        <v>20</v>
      </c>
      <c r="AB491" s="164">
        <f t="shared" si="235"/>
        <v>4.4444444444444446</v>
      </c>
      <c r="AC491" s="165">
        <v>606992</v>
      </c>
      <c r="AD491" s="166">
        <f>IF(D491 = D872,1,_xll.BDP(K491,$AD$12)*L491)</f>
        <v>0.88978999999999997</v>
      </c>
      <c r="AE491" s="387">
        <f>AA491*AC491*T491/AD491 / AF872</f>
        <v>1.1082597453674083E-3</v>
      </c>
      <c r="AF491" s="167"/>
      <c r="AG491" s="69"/>
      <c r="AH491" s="61"/>
    </row>
    <row r="492" spans="1:34" x14ac:dyDescent="0.2">
      <c r="B492" s="153">
        <v>6004</v>
      </c>
      <c r="C492" s="153" t="s">
        <v>1003</v>
      </c>
      <c r="D492" s="153" t="str">
        <f>_xll.BDP(C492,$D$12)</f>
        <v>GBp</v>
      </c>
      <c r="E492" s="153" t="s">
        <v>1107</v>
      </c>
      <c r="F492" s="154">
        <f>_xll.BDP(C492,$F$12)</f>
        <v>2903</v>
      </c>
      <c r="G492" s="154">
        <f>_xll.BDP(C492,$G$12)</f>
        <v>2944</v>
      </c>
      <c r="H492" s="155">
        <f t="shared" si="225"/>
        <v>41</v>
      </c>
      <c r="I492" s="156">
        <f t="shared" si="226"/>
        <v>1.4123320702721323</v>
      </c>
      <c r="J492" s="157">
        <v>0</v>
      </c>
      <c r="K492" s="153" t="str">
        <f>CONCATENATE(D872,D492, " Curncy")</f>
        <v>EURGBp Curncy</v>
      </c>
      <c r="L492" s="153">
        <f>IF(D492 = D872,1,_xll.BDP(K492,$L$12))</f>
        <v>1</v>
      </c>
      <c r="M492" s="356">
        <f>IF(D492 = D872,1,_xll.BDP(K492,$M$12)*L492)</f>
        <v>0.89166000000000001</v>
      </c>
      <c r="N492" s="158">
        <f t="shared" si="227"/>
        <v>0</v>
      </c>
      <c r="O492" s="366">
        <f>N492 / Y872</f>
        <v>0</v>
      </c>
      <c r="P492" s="160">
        <f t="shared" si="228"/>
        <v>0</v>
      </c>
      <c r="Q492" s="374">
        <f>P492 / Y872*100</f>
        <v>0</v>
      </c>
      <c r="R492" s="161">
        <f t="shared" si="229"/>
        <v>0</v>
      </c>
      <c r="S492" s="374">
        <f t="shared" si="230"/>
        <v>0</v>
      </c>
      <c r="T492" s="153">
        <f t="shared" si="231"/>
        <v>0.01</v>
      </c>
      <c r="U492" s="153">
        <v>0</v>
      </c>
      <c r="V492" s="153">
        <v>1</v>
      </c>
      <c r="W492" s="159">
        <f t="shared" si="232"/>
        <v>0</v>
      </c>
      <c r="X492" s="159">
        <f t="shared" si="233"/>
        <v>0</v>
      </c>
      <c r="Y492" s="70"/>
      <c r="Z492" s="163">
        <f>_xll.BDH(C492,$Z$12,$D$1,$D$1)</f>
        <v>2918.5</v>
      </c>
      <c r="AA492" s="163">
        <f t="shared" si="234"/>
        <v>-15.5</v>
      </c>
      <c r="AB492" s="164">
        <f t="shared" si="235"/>
        <v>-0.53109474044886074</v>
      </c>
      <c r="AC492" s="165">
        <v>0</v>
      </c>
      <c r="AD492" s="166">
        <f>IF(D492 = D872,1,_xll.BDP(K492,$AD$12)*L492)</f>
        <v>0.88978999999999997</v>
      </c>
      <c r="AE492" s="387">
        <f>AA492*AC492*T492/AD492 / AF872</f>
        <v>0</v>
      </c>
      <c r="AF492" s="73"/>
      <c r="AG492" s="69"/>
      <c r="AH492" s="61"/>
    </row>
    <row r="493" spans="1:34" x14ac:dyDescent="0.2">
      <c r="A493" s="153"/>
      <c r="B493" s="153">
        <v>27254</v>
      </c>
      <c r="C493" s="153" t="s">
        <v>1323</v>
      </c>
      <c r="D493" s="153" t="str">
        <f>_xll.BDP(C493,$D$12)</f>
        <v>GBp</v>
      </c>
      <c r="E493" s="153" t="s">
        <v>1324</v>
      </c>
      <c r="F493" s="154">
        <f>_xll.BDP(C493,$F$12)</f>
        <v>111.2</v>
      </c>
      <c r="G493" s="154">
        <f>_xll.BDP(C493,$G$12)</f>
        <v>111.8</v>
      </c>
      <c r="H493" s="155">
        <f t="shared" si="225"/>
        <v>0.59999999999999432</v>
      </c>
      <c r="I493" s="156">
        <f t="shared" si="226"/>
        <v>0.53956834532373588</v>
      </c>
      <c r="J493" s="157">
        <v>0</v>
      </c>
      <c r="K493" s="153" t="str">
        <f>CONCATENATE(D872,D493, " Curncy")</f>
        <v>EURGBp Curncy</v>
      </c>
      <c r="L493" s="153">
        <f>IF(D493 = D872,1,_xll.BDP(K493,$L$12))</f>
        <v>1</v>
      </c>
      <c r="M493" s="356">
        <f>IF(D493 = D872,1,_xll.BDP(K493,$M$12)*L493)</f>
        <v>0.89166000000000001</v>
      </c>
      <c r="N493" s="158">
        <f t="shared" si="227"/>
        <v>0</v>
      </c>
      <c r="O493" s="366">
        <f>N493 / Y872</f>
        <v>0</v>
      </c>
      <c r="P493" s="160">
        <f t="shared" si="228"/>
        <v>0</v>
      </c>
      <c r="Q493" s="374">
        <f>P493 / Y872*100</f>
        <v>0</v>
      </c>
      <c r="R493" s="161">
        <f t="shared" si="229"/>
        <v>0</v>
      </c>
      <c r="S493" s="374">
        <f t="shared" si="230"/>
        <v>0</v>
      </c>
      <c r="T493" s="153">
        <f t="shared" si="231"/>
        <v>0.01</v>
      </c>
      <c r="U493" s="153">
        <v>0</v>
      </c>
      <c r="V493" s="153">
        <v>1</v>
      </c>
      <c r="W493" s="159">
        <f t="shared" si="232"/>
        <v>0</v>
      </c>
      <c r="X493" s="159">
        <f t="shared" si="233"/>
        <v>0</v>
      </c>
      <c r="Y493" s="162"/>
      <c r="Z493" s="163">
        <f>_xll.BDH(C493,$Z$12,$D$1,$D$1)</f>
        <v>111</v>
      </c>
      <c r="AA493" s="163">
        <f t="shared" si="234"/>
        <v>0.20000000000000284</v>
      </c>
      <c r="AB493" s="164">
        <f t="shared" si="235"/>
        <v>0.18018018018018275</v>
      </c>
      <c r="AC493" s="165">
        <v>0</v>
      </c>
      <c r="AD493" s="166">
        <f>IF(D493 = D872,1,_xll.BDP(K493,$AD$12)*L493)</f>
        <v>0.88978999999999997</v>
      </c>
      <c r="AE493" s="387">
        <f>AA493*AC493*T493/AD493 / AF872</f>
        <v>0</v>
      </c>
      <c r="AF493" s="167"/>
      <c r="AG493" s="69"/>
      <c r="AH493" s="61"/>
    </row>
    <row r="494" spans="1:34" x14ac:dyDescent="0.2">
      <c r="B494" s="153">
        <v>3746</v>
      </c>
      <c r="C494" s="153" t="s">
        <v>1004</v>
      </c>
      <c r="D494" s="153" t="str">
        <f>_xll.BDP(C494,$D$12)</f>
        <v>GBp</v>
      </c>
      <c r="E494" s="153" t="s">
        <v>1108</v>
      </c>
      <c r="F494" s="154">
        <f>_xll.BDP(C494,$F$12)</f>
        <v>117.6</v>
      </c>
      <c r="G494" s="154">
        <f>_xll.BDP(C494,$G$12)</f>
        <v>115.6</v>
      </c>
      <c r="H494" s="155">
        <f t="shared" si="225"/>
        <v>-2</v>
      </c>
      <c r="I494" s="156">
        <f t="shared" si="226"/>
        <v>-1.7006802721088436</v>
      </c>
      <c r="J494" s="157">
        <v>5772314</v>
      </c>
      <c r="K494" s="153" t="str">
        <f>CONCATENATE(D872,D494, " Curncy")</f>
        <v>EURGBp Curncy</v>
      </c>
      <c r="L494" s="153">
        <f>IF(D494 = D872,1,_xll.BDP(K494,$L$12))</f>
        <v>1</v>
      </c>
      <c r="M494" s="356">
        <f>IF(D494 = D872,1,_xll.BDP(K494,$M$12)*L494)</f>
        <v>0.89166000000000001</v>
      </c>
      <c r="N494" s="158">
        <f t="shared" si="227"/>
        <v>-129473.43157705852</v>
      </c>
      <c r="O494" s="366">
        <f>N494 / Y872</f>
        <v>-1.0460003652812972E-3</v>
      </c>
      <c r="P494" s="160">
        <f t="shared" si="228"/>
        <v>7483564.3451539828</v>
      </c>
      <c r="Q494" s="374">
        <f>P494 / Y872*100</f>
        <v>6.0458821113258985</v>
      </c>
      <c r="R494" s="161">
        <f t="shared" si="229"/>
        <v>0</v>
      </c>
      <c r="S494" s="374">
        <f t="shared" si="230"/>
        <v>6.0458821113258985</v>
      </c>
      <c r="T494" s="153">
        <f t="shared" si="231"/>
        <v>0.01</v>
      </c>
      <c r="U494" s="153">
        <v>0</v>
      </c>
      <c r="V494" s="153">
        <v>1</v>
      </c>
      <c r="W494" s="159">
        <f t="shared" si="232"/>
        <v>0</v>
      </c>
      <c r="X494" s="159">
        <f t="shared" si="233"/>
        <v>0</v>
      </c>
      <c r="Y494" s="70"/>
      <c r="Z494" s="163">
        <f>_xll.BDH(C494,$Z$12,$D$1,$D$1)</f>
        <v>114</v>
      </c>
      <c r="AA494" s="163">
        <f t="shared" si="234"/>
        <v>3.5999999999999943</v>
      </c>
      <c r="AB494" s="164">
        <f t="shared" si="235"/>
        <v>3.1578947368421004</v>
      </c>
      <c r="AC494" s="165">
        <v>5772314</v>
      </c>
      <c r="AD494" s="166">
        <f>IF(D494 = D872,1,_xll.BDP(K494,$AD$12)*L494)</f>
        <v>0.88978999999999997</v>
      </c>
      <c r="AE494" s="387">
        <f>AA494*AC494*T494/AD494 / AF872</f>
        <v>1.8970599017577316E-3</v>
      </c>
      <c r="AF494" s="73"/>
      <c r="AG494" s="69"/>
      <c r="AH494" s="61"/>
    </row>
    <row r="495" spans="1:34" x14ac:dyDescent="0.2">
      <c r="B495" s="153">
        <v>26482</v>
      </c>
      <c r="C495" s="153" t="s">
        <v>93</v>
      </c>
      <c r="D495" s="153" t="str">
        <f>_xll.BDP(C495,$D$12)</f>
        <v>GBp</v>
      </c>
      <c r="E495" s="153" t="s">
        <v>385</v>
      </c>
      <c r="F495" s="154">
        <f>_xll.BDP(C495,$F$12)</f>
        <v>327.2</v>
      </c>
      <c r="G495" s="154">
        <f>_xll.BDP(C495,$G$12)</f>
        <v>325.8</v>
      </c>
      <c r="H495" s="155">
        <f t="shared" si="225"/>
        <v>-1.3999999999999773</v>
      </c>
      <c r="I495" s="156">
        <f t="shared" si="226"/>
        <v>-0.42787286063568986</v>
      </c>
      <c r="J495" s="157">
        <v>0</v>
      </c>
      <c r="K495" s="153" t="str">
        <f>CONCATENATE(D872,D495, " Curncy")</f>
        <v>EURGBp Curncy</v>
      </c>
      <c r="L495" s="153">
        <f>IF(D495 = D872,1,_xll.BDP(K495,$L$12))</f>
        <v>1</v>
      </c>
      <c r="M495" s="356">
        <f>IF(D495 = D872,1,_xll.BDP(K495,$M$12)*L495)</f>
        <v>0.89166000000000001</v>
      </c>
      <c r="N495" s="158">
        <f t="shared" si="227"/>
        <v>0</v>
      </c>
      <c r="O495" s="366">
        <f>N495 / Y872</f>
        <v>0</v>
      </c>
      <c r="P495" s="160">
        <f t="shared" si="228"/>
        <v>0</v>
      </c>
      <c r="Q495" s="374">
        <f>P495 / Y872*100</f>
        <v>0</v>
      </c>
      <c r="R495" s="161">
        <f t="shared" si="229"/>
        <v>0</v>
      </c>
      <c r="S495" s="374">
        <f t="shared" si="230"/>
        <v>0</v>
      </c>
      <c r="T495" s="153">
        <f t="shared" si="231"/>
        <v>0.01</v>
      </c>
      <c r="U495" s="153">
        <v>0</v>
      </c>
      <c r="V495" s="153">
        <v>1</v>
      </c>
      <c r="W495" s="159">
        <f t="shared" si="232"/>
        <v>0</v>
      </c>
      <c r="X495" s="159">
        <f t="shared" si="233"/>
        <v>0</v>
      </c>
      <c r="Y495" s="70"/>
      <c r="Z495" s="163">
        <f>_xll.BDH(C495,$Z$12,$D$1,$D$1)</f>
        <v>331.8</v>
      </c>
      <c r="AA495" s="163">
        <f t="shared" si="234"/>
        <v>-4.6000000000000227</v>
      </c>
      <c r="AB495" s="164">
        <f t="shared" si="235"/>
        <v>-1.3863773357444311</v>
      </c>
      <c r="AC495" s="165">
        <v>0</v>
      </c>
      <c r="AD495" s="166">
        <f>IF(D495 = D872,1,_xll.BDP(K495,$AD$12)*L495)</f>
        <v>0.88978999999999997</v>
      </c>
      <c r="AE495" s="387">
        <f>AA495*AC495*T495/AD495 / AF872</f>
        <v>0</v>
      </c>
      <c r="AF495" s="73"/>
      <c r="AG495" s="69"/>
      <c r="AH495" s="61"/>
    </row>
    <row r="496" spans="1:34" x14ac:dyDescent="0.2">
      <c r="B496" s="153">
        <v>6331</v>
      </c>
      <c r="C496" s="153" t="s">
        <v>1005</v>
      </c>
      <c r="D496" s="153" t="str">
        <f>_xll.BDP(C496,$D$12)</f>
        <v>GBp</v>
      </c>
      <c r="E496" s="153" t="s">
        <v>1109</v>
      </c>
      <c r="F496" s="154">
        <f>_xll.BDP(C496,$F$12)</f>
        <v>334.2</v>
      </c>
      <c r="G496" s="154">
        <f>_xll.BDP(C496,$G$12)</f>
        <v>335.2</v>
      </c>
      <c r="H496" s="155">
        <f t="shared" si="225"/>
        <v>1</v>
      </c>
      <c r="I496" s="156">
        <f t="shared" si="226"/>
        <v>0.29922202274087373</v>
      </c>
      <c r="J496" s="157">
        <v>0</v>
      </c>
      <c r="K496" s="153" t="str">
        <f>CONCATENATE(D872,D496, " Curncy")</f>
        <v>EURGBp Curncy</v>
      </c>
      <c r="L496" s="153">
        <f>IF(D496 = D872,1,_xll.BDP(K496,$L$12))</f>
        <v>1</v>
      </c>
      <c r="M496" s="356">
        <f>IF(D496 = D872,1,_xll.BDP(K496,$M$12)*L496)</f>
        <v>0.89166000000000001</v>
      </c>
      <c r="N496" s="158">
        <f t="shared" si="227"/>
        <v>0</v>
      </c>
      <c r="O496" s="366">
        <f>N496 / Y872</f>
        <v>0</v>
      </c>
      <c r="P496" s="160">
        <f t="shared" si="228"/>
        <v>0</v>
      </c>
      <c r="Q496" s="374">
        <f>P496 / Y872*100</f>
        <v>0</v>
      </c>
      <c r="R496" s="161">
        <f t="shared" si="229"/>
        <v>0</v>
      </c>
      <c r="S496" s="374">
        <f t="shared" si="230"/>
        <v>0</v>
      </c>
      <c r="T496" s="153">
        <f t="shared" si="231"/>
        <v>0.01</v>
      </c>
      <c r="U496" s="153">
        <v>0</v>
      </c>
      <c r="V496" s="153">
        <v>1</v>
      </c>
      <c r="W496" s="159">
        <f t="shared" si="232"/>
        <v>0</v>
      </c>
      <c r="X496" s="159">
        <f t="shared" si="233"/>
        <v>0</v>
      </c>
      <c r="Y496" s="70"/>
      <c r="Z496" s="163">
        <f>_xll.BDH(C496,$Z$12,$D$1,$D$1)</f>
        <v>322</v>
      </c>
      <c r="AA496" s="163">
        <f t="shared" si="234"/>
        <v>12.199999999999989</v>
      </c>
      <c r="AB496" s="164">
        <f t="shared" si="235"/>
        <v>3.7888198757763938</v>
      </c>
      <c r="AC496" s="165">
        <v>0</v>
      </c>
      <c r="AD496" s="166">
        <f>IF(D496 = D872,1,_xll.BDP(K496,$AD$12)*L496)</f>
        <v>0.88978999999999997</v>
      </c>
      <c r="AE496" s="387">
        <f>AA496*AC496*T496/AD496 / AF872</f>
        <v>0</v>
      </c>
      <c r="AF496" s="73"/>
      <c r="AG496" s="69"/>
      <c r="AH496" s="61"/>
    </row>
    <row r="497" spans="1:34" x14ac:dyDescent="0.2">
      <c r="A497" s="153"/>
      <c r="B497" s="153">
        <v>12314</v>
      </c>
      <c r="C497" s="153" t="s">
        <v>1347</v>
      </c>
      <c r="D497" s="153" t="str">
        <f>_xll.BDP(C497,$D$12)</f>
        <v>GBp</v>
      </c>
      <c r="E497" s="153" t="s">
        <v>1348</v>
      </c>
      <c r="F497" s="154">
        <f>_xll.BDP(C497,$F$12)</f>
        <v>326.5</v>
      </c>
      <c r="G497" s="154">
        <f>_xll.BDP(C497,$G$12)</f>
        <v>327</v>
      </c>
      <c r="H497" s="155">
        <f t="shared" si="225"/>
        <v>0.5</v>
      </c>
      <c r="I497" s="156">
        <f t="shared" si="226"/>
        <v>0.15313935681470139</v>
      </c>
      <c r="J497" s="157">
        <v>-151665</v>
      </c>
      <c r="K497" s="153" t="str">
        <f>CONCATENATE(D872,D497, " Curncy")</f>
        <v>EURGBp Curncy</v>
      </c>
      <c r="L497" s="153">
        <f>IF(D497 = D872,1,_xll.BDP(K497,$L$12))</f>
        <v>1</v>
      </c>
      <c r="M497" s="356">
        <f>IF(D497 = D872,1,_xll.BDP(K497,$M$12)*L497)</f>
        <v>0.89166000000000001</v>
      </c>
      <c r="N497" s="158">
        <f t="shared" si="227"/>
        <v>-850.46430253684139</v>
      </c>
      <c r="O497" s="366">
        <f>N497 / Y872</f>
        <v>-6.8707993622829577E-6</v>
      </c>
      <c r="P497" s="160">
        <f t="shared" si="228"/>
        <v>-556203.65385909425</v>
      </c>
      <c r="Q497" s="374">
        <f>P497 / Y872*100</f>
        <v>-0.44935027829330543</v>
      </c>
      <c r="R497" s="161">
        <f t="shared" si="229"/>
        <v>-0.44935027829330543</v>
      </c>
      <c r="S497" s="374">
        <f t="shared" si="230"/>
        <v>0</v>
      </c>
      <c r="T497" s="153">
        <f t="shared" si="231"/>
        <v>0.01</v>
      </c>
      <c r="U497" s="153">
        <v>0</v>
      </c>
      <c r="V497" s="153">
        <v>1</v>
      </c>
      <c r="W497" s="159">
        <f t="shared" si="232"/>
        <v>0</v>
      </c>
      <c r="X497" s="159">
        <f t="shared" si="233"/>
        <v>0</v>
      </c>
      <c r="Y497" s="162"/>
      <c r="Z497" s="163">
        <f>_xll.BDH(C497,$Z$12,$D$1,$D$1)</f>
        <v>323.39999999999998</v>
      </c>
      <c r="AA497" s="163">
        <f t="shared" si="234"/>
        <v>3.1000000000000227</v>
      </c>
      <c r="AB497" s="164">
        <f t="shared" si="235"/>
        <v>0.95856524427953715</v>
      </c>
      <c r="AC497" s="165">
        <v>-151665</v>
      </c>
      <c r="AD497" s="166">
        <f>IF(D497 = D872,1,_xll.BDP(K497,$AD$12)*L497)</f>
        <v>0.88978999999999997</v>
      </c>
      <c r="AE497" s="387">
        <f>AA497*AC497*T497/AD497 / AF872</f>
        <v>-4.2921575924523103E-5</v>
      </c>
      <c r="AF497" s="167"/>
      <c r="AG497" s="69"/>
      <c r="AH497" s="61"/>
    </row>
    <row r="498" spans="1:34" x14ac:dyDescent="0.2">
      <c r="B498" s="153">
        <v>6380</v>
      </c>
      <c r="C498" s="153" t="s">
        <v>1006</v>
      </c>
      <c r="D498" s="153" t="str">
        <f>_xll.BDP(C498,$D$12)</f>
        <v>GBp</v>
      </c>
      <c r="E498" s="153" t="s">
        <v>1110</v>
      </c>
      <c r="F498" s="154">
        <f>_xll.BDP(C498,$F$12)</f>
        <v>840</v>
      </c>
      <c r="G498" s="154">
        <f>_xll.BDP(C498,$G$12)</f>
        <v>824.4</v>
      </c>
      <c r="H498" s="155">
        <f t="shared" si="225"/>
        <v>-15.600000000000023</v>
      </c>
      <c r="I498" s="156">
        <f t="shared" si="226"/>
        <v>-1.8571428571428599</v>
      </c>
      <c r="J498" s="157">
        <v>0</v>
      </c>
      <c r="K498" s="153" t="str">
        <f>CONCATENATE(D872,D498, " Curncy")</f>
        <v>EURGBp Curncy</v>
      </c>
      <c r="L498" s="153">
        <f>IF(D498 = D872,1,_xll.BDP(K498,$L$12))</f>
        <v>1</v>
      </c>
      <c r="M498" s="356">
        <f>IF(D498 = D872,1,_xll.BDP(K498,$M$12)*L498)</f>
        <v>0.89166000000000001</v>
      </c>
      <c r="N498" s="158">
        <f t="shared" si="227"/>
        <v>0</v>
      </c>
      <c r="O498" s="366">
        <f>N498 / Y872</f>
        <v>0</v>
      </c>
      <c r="P498" s="160">
        <f t="shared" si="228"/>
        <v>0</v>
      </c>
      <c r="Q498" s="374">
        <f>P498 / Y872*100</f>
        <v>0</v>
      </c>
      <c r="R498" s="161">
        <f t="shared" si="229"/>
        <v>0</v>
      </c>
      <c r="S498" s="374">
        <f t="shared" si="230"/>
        <v>0</v>
      </c>
      <c r="T498" s="153">
        <f t="shared" si="231"/>
        <v>0.01</v>
      </c>
      <c r="U498" s="153">
        <v>0</v>
      </c>
      <c r="V498" s="153">
        <v>1</v>
      </c>
      <c r="W498" s="159">
        <f t="shared" si="232"/>
        <v>0</v>
      </c>
      <c r="X498" s="159">
        <f t="shared" si="233"/>
        <v>0</v>
      </c>
      <c r="Y498" s="70"/>
      <c r="Z498" s="163">
        <f>_xll.BDH(C498,$Z$12,$D$1,$D$1)</f>
        <v>779.4</v>
      </c>
      <c r="AA498" s="163">
        <f t="shared" si="234"/>
        <v>60.600000000000023</v>
      </c>
      <c r="AB498" s="164">
        <f t="shared" si="235"/>
        <v>7.7752117013087023</v>
      </c>
      <c r="AC498" s="165">
        <v>0</v>
      </c>
      <c r="AD498" s="166">
        <f>IF(D498 = D872,1,_xll.BDP(K498,$AD$12)*L498)</f>
        <v>0.88978999999999997</v>
      </c>
      <c r="AE498" s="387">
        <f>AA498*AC498*T498/AD498 / AF872</f>
        <v>0</v>
      </c>
      <c r="AF498" s="73"/>
      <c r="AG498" s="69"/>
      <c r="AH498" s="61"/>
    </row>
    <row r="499" spans="1:34" x14ac:dyDescent="0.2">
      <c r="B499" s="153">
        <v>8631</v>
      </c>
      <c r="C499" s="153" t="s">
        <v>1007</v>
      </c>
      <c r="D499" s="153" t="str">
        <f>_xll.BDP(C499,$D$12)</f>
        <v>GBp</v>
      </c>
      <c r="E499" s="153" t="s">
        <v>1111</v>
      </c>
      <c r="F499" s="154">
        <f>_xll.BDP(C499,$F$12)</f>
        <v>1.4</v>
      </c>
      <c r="G499" s="154">
        <f>_xll.BDP(C499,$G$12)</f>
        <v>1.6</v>
      </c>
      <c r="H499" s="155">
        <f t="shared" si="225"/>
        <v>0.20000000000000018</v>
      </c>
      <c r="I499" s="156">
        <f t="shared" si="226"/>
        <v>14.285714285714299</v>
      </c>
      <c r="J499" s="157">
        <v>0</v>
      </c>
      <c r="K499" s="153" t="str">
        <f>CONCATENATE(D872,D499, " Curncy")</f>
        <v>EURGBp Curncy</v>
      </c>
      <c r="L499" s="153">
        <f>IF(D499 = D872,1,_xll.BDP(K499,$L$12))</f>
        <v>1</v>
      </c>
      <c r="M499" s="356">
        <f>IF(D499 = D872,1,_xll.BDP(K499,$M$12)*L499)</f>
        <v>0.89166000000000001</v>
      </c>
      <c r="N499" s="158">
        <f t="shared" si="227"/>
        <v>0</v>
      </c>
      <c r="O499" s="366">
        <f>N499 / Y872</f>
        <v>0</v>
      </c>
      <c r="P499" s="160">
        <f t="shared" si="228"/>
        <v>0</v>
      </c>
      <c r="Q499" s="374">
        <f>P499 / Y872*100</f>
        <v>0</v>
      </c>
      <c r="R499" s="161">
        <f t="shared" si="229"/>
        <v>0</v>
      </c>
      <c r="S499" s="374">
        <f t="shared" si="230"/>
        <v>0</v>
      </c>
      <c r="T499" s="153">
        <f t="shared" si="231"/>
        <v>0.01</v>
      </c>
      <c r="U499" s="153">
        <v>0</v>
      </c>
      <c r="V499" s="153">
        <v>1</v>
      </c>
      <c r="W499" s="159">
        <f t="shared" si="232"/>
        <v>0</v>
      </c>
      <c r="X499" s="159">
        <f t="shared" si="233"/>
        <v>0</v>
      </c>
      <c r="Y499" s="70"/>
      <c r="Z499" s="163">
        <f>_xll.BDH(C499,$Z$12,$D$1,$D$1)</f>
        <v>1.4</v>
      </c>
      <c r="AA499" s="163">
        <f t="shared" si="234"/>
        <v>0</v>
      </c>
      <c r="AB499" s="164">
        <f t="shared" si="235"/>
        <v>0</v>
      </c>
      <c r="AC499" s="165">
        <v>0</v>
      </c>
      <c r="AD499" s="166">
        <f>IF(D499 = D872,1,_xll.BDP(K499,$AD$12)*L499)</f>
        <v>0.88978999999999997</v>
      </c>
      <c r="AE499" s="387">
        <f>AA499*AC499*T499/AD499 / AF872</f>
        <v>0</v>
      </c>
      <c r="AF499" s="73"/>
      <c r="AG499" s="69"/>
      <c r="AH499" s="61"/>
    </row>
    <row r="500" spans="1:34" x14ac:dyDescent="0.2">
      <c r="A500" s="111"/>
      <c r="B500" s="153">
        <v>29069</v>
      </c>
      <c r="C500" s="153" t="s">
        <v>1432</v>
      </c>
      <c r="D500" s="153" t="str">
        <f>_xll.BDP(C500,$D$12)</f>
        <v>GBp</v>
      </c>
      <c r="E500" s="153" t="s">
        <v>1433</v>
      </c>
      <c r="F500" s="154">
        <f>_xll.BDP(C500,$F$12)</f>
        <v>1008</v>
      </c>
      <c r="G500" s="154">
        <f>_xll.BDP(C500,$G$12)</f>
        <v>1006</v>
      </c>
      <c r="H500" s="155">
        <f t="shared" si="225"/>
        <v>-2</v>
      </c>
      <c r="I500" s="156">
        <f t="shared" si="226"/>
        <v>-0.1984126984126984</v>
      </c>
      <c r="J500" s="157">
        <v>0</v>
      </c>
      <c r="K500" s="153" t="str">
        <f>CONCATENATE(D872,D500, " Curncy")</f>
        <v>EURGBp Curncy</v>
      </c>
      <c r="L500" s="153">
        <f>IF(D500 = D872,1,_xll.BDP(K500,$L$12))</f>
        <v>1</v>
      </c>
      <c r="M500" s="356">
        <f>IF(D500 = D872,1,_xll.BDP(K500,$M$12)*L500)</f>
        <v>0.89166000000000001</v>
      </c>
      <c r="N500" s="158">
        <f t="shared" si="227"/>
        <v>0</v>
      </c>
      <c r="O500" s="366">
        <f>N500 / Y872</f>
        <v>0</v>
      </c>
      <c r="P500" s="160">
        <f t="shared" si="228"/>
        <v>0</v>
      </c>
      <c r="Q500" s="374">
        <f>P500 / Y872*100</f>
        <v>0</v>
      </c>
      <c r="R500" s="161">
        <f t="shared" si="229"/>
        <v>0</v>
      </c>
      <c r="S500" s="374">
        <f t="shared" si="230"/>
        <v>0</v>
      </c>
      <c r="T500" s="153">
        <f t="shared" si="231"/>
        <v>0.01</v>
      </c>
      <c r="U500" s="153">
        <v>0</v>
      </c>
      <c r="V500" s="153">
        <v>1</v>
      </c>
      <c r="W500" s="159">
        <f t="shared" si="232"/>
        <v>0</v>
      </c>
      <c r="X500" s="159">
        <f t="shared" si="233"/>
        <v>0</v>
      </c>
      <c r="Y500" s="111"/>
      <c r="Z500" s="163">
        <f>_xll.BDH(C500,$Z$12,$D$1,$D$1)</f>
        <v>1002</v>
      </c>
      <c r="AA500" s="163">
        <f t="shared" si="234"/>
        <v>6</v>
      </c>
      <c r="AB500" s="164">
        <f t="shared" si="235"/>
        <v>0.5988023952095809</v>
      </c>
      <c r="AC500" s="165">
        <v>0</v>
      </c>
      <c r="AD500" s="166">
        <f>IF(D500 = D872,1,_xll.BDP(K500,$AD$12)*L500)</f>
        <v>0.88978999999999997</v>
      </c>
      <c r="AE500" s="387">
        <f>AA500*AC500*T500/AD500 / AF872</f>
        <v>0</v>
      </c>
      <c r="AF500" s="124"/>
      <c r="AG500" s="69"/>
      <c r="AH500" s="61"/>
    </row>
    <row r="501" spans="1:34" x14ac:dyDescent="0.2">
      <c r="B501" s="153">
        <v>10260</v>
      </c>
      <c r="C501" s="153" t="s">
        <v>1008</v>
      </c>
      <c r="D501" s="153" t="str">
        <f>_xll.BDP(C501,$D$12)</f>
        <v>GBp</v>
      </c>
      <c r="E501" s="153" t="s">
        <v>1112</v>
      </c>
      <c r="F501" s="154">
        <f>_xll.BDP(C501,$F$12)</f>
        <v>812.5</v>
      </c>
      <c r="G501" s="154">
        <f>_xll.BDP(C501,$G$12)</f>
        <v>812.5</v>
      </c>
      <c r="H501" s="155">
        <f t="shared" si="225"/>
        <v>0</v>
      </c>
      <c r="I501" s="156">
        <f t="shared" si="226"/>
        <v>0</v>
      </c>
      <c r="J501" s="157">
        <v>0</v>
      </c>
      <c r="K501" s="153" t="str">
        <f>CONCATENATE(D872,D501, " Curncy")</f>
        <v>EURGBp Curncy</v>
      </c>
      <c r="L501" s="153">
        <f>IF(D501 = D872,1,_xll.BDP(K501,$L$12))</f>
        <v>1</v>
      </c>
      <c r="M501" s="356">
        <f>IF(D501 = D872,1,_xll.BDP(K501,$M$12)*L501)</f>
        <v>0.89166000000000001</v>
      </c>
      <c r="N501" s="158">
        <f t="shared" si="227"/>
        <v>0</v>
      </c>
      <c r="O501" s="366">
        <f>N501 / Y872</f>
        <v>0</v>
      </c>
      <c r="P501" s="160">
        <f t="shared" si="228"/>
        <v>0</v>
      </c>
      <c r="Q501" s="374">
        <f>P501 / Y872*100</f>
        <v>0</v>
      </c>
      <c r="R501" s="161">
        <f t="shared" si="229"/>
        <v>0</v>
      </c>
      <c r="S501" s="374">
        <f t="shared" si="230"/>
        <v>0</v>
      </c>
      <c r="T501" s="153">
        <f t="shared" si="231"/>
        <v>0.01</v>
      </c>
      <c r="U501" s="153">
        <v>0</v>
      </c>
      <c r="V501" s="153">
        <v>1</v>
      </c>
      <c r="W501" s="159">
        <f t="shared" si="232"/>
        <v>0</v>
      </c>
      <c r="X501" s="159">
        <f t="shared" si="233"/>
        <v>0</v>
      </c>
      <c r="Y501" s="70"/>
      <c r="Z501" s="163">
        <f>_xll.BDH(C501,$Z$12,$D$1,$D$1)</f>
        <v>802</v>
      </c>
      <c r="AA501" s="163">
        <f t="shared" si="234"/>
        <v>10.5</v>
      </c>
      <c r="AB501" s="164">
        <f t="shared" si="235"/>
        <v>1.3092269326683292</v>
      </c>
      <c r="AC501" s="165">
        <v>0</v>
      </c>
      <c r="AD501" s="166">
        <f>IF(D501 = D872,1,_xll.BDP(K501,$AD$12)*L501)</f>
        <v>0.88978999999999997</v>
      </c>
      <c r="AE501" s="387">
        <f>AA501*AC501*T501/AD501 / AF872</f>
        <v>0</v>
      </c>
      <c r="AF501" s="73"/>
      <c r="AG501" s="69"/>
      <c r="AH501" s="61"/>
    </row>
    <row r="502" spans="1:34" x14ac:dyDescent="0.2">
      <c r="B502" s="153">
        <v>5995</v>
      </c>
      <c r="C502" s="153" t="s">
        <v>1009</v>
      </c>
      <c r="D502" s="153" t="str">
        <f>_xll.BDP(C502,$D$12)</f>
        <v>GBp</v>
      </c>
      <c r="E502" s="153" t="s">
        <v>1113</v>
      </c>
      <c r="F502" s="154">
        <f>_xll.BDP(C502,$F$12)</f>
        <v>2727</v>
      </c>
      <c r="G502" s="154">
        <f>_xll.BDP(C502,$G$12)</f>
        <v>2701</v>
      </c>
      <c r="H502" s="155">
        <f t="shared" si="225"/>
        <v>-26</v>
      </c>
      <c r="I502" s="156">
        <f t="shared" si="226"/>
        <v>-0.95342867620095351</v>
      </c>
      <c r="J502" s="157">
        <v>0</v>
      </c>
      <c r="K502" s="153" t="str">
        <f>CONCATENATE(D872,D502, " Curncy")</f>
        <v>EURGBp Curncy</v>
      </c>
      <c r="L502" s="153">
        <f>IF(D502 = D872,1,_xll.BDP(K502,$L$12))</f>
        <v>1</v>
      </c>
      <c r="M502" s="356">
        <f>IF(D502 = D872,1,_xll.BDP(K502,$M$12)*L502)</f>
        <v>0.89166000000000001</v>
      </c>
      <c r="N502" s="158">
        <f t="shared" si="227"/>
        <v>0</v>
      </c>
      <c r="O502" s="366">
        <f>N502 / Y872</f>
        <v>0</v>
      </c>
      <c r="P502" s="160">
        <f t="shared" si="228"/>
        <v>0</v>
      </c>
      <c r="Q502" s="374">
        <f>P502 / Y872*100</f>
        <v>0</v>
      </c>
      <c r="R502" s="161">
        <f t="shared" si="229"/>
        <v>0</v>
      </c>
      <c r="S502" s="374">
        <f t="shared" si="230"/>
        <v>0</v>
      </c>
      <c r="T502" s="153">
        <f t="shared" si="231"/>
        <v>0.01</v>
      </c>
      <c r="U502" s="153">
        <v>0</v>
      </c>
      <c r="V502" s="153">
        <v>1</v>
      </c>
      <c r="W502" s="159">
        <f t="shared" si="232"/>
        <v>0</v>
      </c>
      <c r="X502" s="159">
        <f t="shared" si="233"/>
        <v>0</v>
      </c>
      <c r="Y502" s="70"/>
      <c r="Z502" s="163">
        <f>_xll.BDH(C502,$Z$12,$D$1,$D$1)</f>
        <v>2862</v>
      </c>
      <c r="AA502" s="163">
        <f t="shared" si="234"/>
        <v>-135</v>
      </c>
      <c r="AB502" s="164">
        <f t="shared" si="235"/>
        <v>-4.716981132075472</v>
      </c>
      <c r="AC502" s="165">
        <v>0</v>
      </c>
      <c r="AD502" s="166">
        <f>IF(D502 = D872,1,_xll.BDP(K502,$AD$12)*L502)</f>
        <v>0.88978999999999997</v>
      </c>
      <c r="AE502" s="387">
        <f>AA502*AC502*T502/AD502 / AF872</f>
        <v>0</v>
      </c>
      <c r="AF502" s="73"/>
      <c r="AG502" s="69"/>
      <c r="AH502" s="61"/>
    </row>
    <row r="503" spans="1:34" x14ac:dyDescent="0.2">
      <c r="A503" s="153"/>
      <c r="B503" s="153">
        <v>28663</v>
      </c>
      <c r="C503" s="153" t="s">
        <v>1515</v>
      </c>
      <c r="D503" s="153" t="str">
        <f>_xll.BDP(C503,$D$12)</f>
        <v>GBp</v>
      </c>
      <c r="E503" s="153" t="s">
        <v>1516</v>
      </c>
      <c r="F503" s="154">
        <f>_xll.BDP(C503,$F$12)</f>
        <v>2424</v>
      </c>
      <c r="G503" s="154">
        <f>_xll.BDP(C503,$G$12)</f>
        <v>2415</v>
      </c>
      <c r="H503" s="155">
        <f t="shared" si="225"/>
        <v>-9</v>
      </c>
      <c r="I503" s="156">
        <f t="shared" si="226"/>
        <v>-0.37128712871287128</v>
      </c>
      <c r="J503" s="157">
        <v>-77679</v>
      </c>
      <c r="K503" s="153" t="str">
        <f>CONCATENATE(D872,D503, " Curncy")</f>
        <v>EURGBp Curncy</v>
      </c>
      <c r="L503" s="153">
        <f>IF(D503 = D872,1,_xll.BDP(K503,$L$12))</f>
        <v>1</v>
      </c>
      <c r="M503" s="356">
        <f>IF(D503 = D872,1,_xll.BDP(K503,$M$12)*L503)</f>
        <v>0.89166000000000001</v>
      </c>
      <c r="N503" s="158">
        <f t="shared" si="227"/>
        <v>7840.5558172397559</v>
      </c>
      <c r="O503" s="366">
        <f>N503 / Y872</f>
        <v>6.3342912510664975E-5</v>
      </c>
      <c r="P503" s="160">
        <f t="shared" si="228"/>
        <v>-2103882.477626001</v>
      </c>
      <c r="Q503" s="374">
        <f>P503 / Y872*100</f>
        <v>-1.6997014857028432</v>
      </c>
      <c r="R503" s="161">
        <f t="shared" si="229"/>
        <v>-1.6997014857028432</v>
      </c>
      <c r="S503" s="374">
        <f t="shared" si="230"/>
        <v>0</v>
      </c>
      <c r="T503" s="153">
        <f t="shared" si="231"/>
        <v>0.01</v>
      </c>
      <c r="U503" s="153">
        <v>0</v>
      </c>
      <c r="V503" s="153">
        <v>1</v>
      </c>
      <c r="W503" s="159">
        <f t="shared" si="232"/>
        <v>6.3342912510664975E-5</v>
      </c>
      <c r="X503" s="159">
        <f t="shared" si="233"/>
        <v>0</v>
      </c>
      <c r="Y503" s="162"/>
      <c r="Z503" s="163">
        <f>_xll.BDH(C503,$Z$12,$D$1,$D$1)</f>
        <v>2400</v>
      </c>
      <c r="AA503" s="163">
        <f t="shared" si="234"/>
        <v>24</v>
      </c>
      <c r="AB503" s="164">
        <f t="shared" si="235"/>
        <v>1</v>
      </c>
      <c r="AC503" s="165">
        <v>-77679</v>
      </c>
      <c r="AD503" s="166">
        <f>IF(D503 = D872,1,_xll.BDP(K503,$AD$12)*L503)</f>
        <v>0.88978999999999997</v>
      </c>
      <c r="AE503" s="387">
        <f>AA503*AC503*T503/AD503 / AF872</f>
        <v>-1.7019369367713888E-4</v>
      </c>
      <c r="AF503" s="167"/>
      <c r="AG503" s="69"/>
      <c r="AH503" s="61"/>
    </row>
    <row r="504" spans="1:34" x14ac:dyDescent="0.2">
      <c r="B504" s="153">
        <v>10161</v>
      </c>
      <c r="C504" s="153" t="s">
        <v>1010</v>
      </c>
      <c r="D504" s="153" t="str">
        <f>_xll.BDP(C504,$D$12)</f>
        <v>GBp</v>
      </c>
      <c r="E504" s="153" t="s">
        <v>1114</v>
      </c>
      <c r="F504" s="154">
        <f>_xll.BDP(C504,$F$12)</f>
        <v>7.75</v>
      </c>
      <c r="G504" s="154">
        <f>_xll.BDP(C504,$G$12)</f>
        <v>7.75</v>
      </c>
      <c r="H504" s="155">
        <f t="shared" si="225"/>
        <v>0</v>
      </c>
      <c r="I504" s="156">
        <f t="shared" si="226"/>
        <v>0</v>
      </c>
      <c r="J504" s="157">
        <v>0</v>
      </c>
      <c r="K504" s="153" t="str">
        <f>CONCATENATE(D872,D504, " Curncy")</f>
        <v>EURGBp Curncy</v>
      </c>
      <c r="L504" s="153">
        <f>IF(D504 = D872,1,_xll.BDP(K504,$L$12))</f>
        <v>1</v>
      </c>
      <c r="M504" s="356">
        <f>IF(D504 = D872,1,_xll.BDP(K504,$M$12)*L504)</f>
        <v>0.89166000000000001</v>
      </c>
      <c r="N504" s="158">
        <f t="shared" si="227"/>
        <v>0</v>
      </c>
      <c r="O504" s="366">
        <f>N504 / Y872</f>
        <v>0</v>
      </c>
      <c r="P504" s="160">
        <f t="shared" si="228"/>
        <v>0</v>
      </c>
      <c r="Q504" s="374">
        <f>P504 / Y872*100</f>
        <v>0</v>
      </c>
      <c r="R504" s="161">
        <f t="shared" si="229"/>
        <v>0</v>
      </c>
      <c r="S504" s="374">
        <f t="shared" si="230"/>
        <v>0</v>
      </c>
      <c r="T504" s="153">
        <f t="shared" si="231"/>
        <v>0.01</v>
      </c>
      <c r="U504" s="153">
        <v>0</v>
      </c>
      <c r="V504" s="153">
        <v>1</v>
      </c>
      <c r="W504" s="159">
        <f t="shared" si="232"/>
        <v>0</v>
      </c>
      <c r="X504" s="159">
        <f t="shared" si="233"/>
        <v>0</v>
      </c>
      <c r="Y504" s="70"/>
      <c r="Z504" s="163">
        <f>_xll.BDH(C504,$Z$12,$D$1,$D$1)</f>
        <v>8.1</v>
      </c>
      <c r="AA504" s="163">
        <f t="shared" si="234"/>
        <v>-0.34999999999999964</v>
      </c>
      <c r="AB504" s="164">
        <f t="shared" si="235"/>
        <v>-4.3209876543209829</v>
      </c>
      <c r="AC504" s="165">
        <v>0</v>
      </c>
      <c r="AD504" s="166">
        <f>IF(D504 = D872,1,_xll.BDP(K504,$AD$12)*L504)</f>
        <v>0.88978999999999997</v>
      </c>
      <c r="AE504" s="387">
        <f>AA504*AC504*T504/AD504 / AF872</f>
        <v>0</v>
      </c>
      <c r="AF504" s="73"/>
      <c r="AG504" s="69"/>
      <c r="AH504" s="61"/>
    </row>
    <row r="505" spans="1:34" x14ac:dyDescent="0.2">
      <c r="B505" s="153">
        <v>6268</v>
      </c>
      <c r="C505" s="153" t="s">
        <v>1011</v>
      </c>
      <c r="D505" s="153" t="str">
        <f>_xll.BDP(C505,$D$12)</f>
        <v>GBp</v>
      </c>
      <c r="E505" s="153" t="s">
        <v>1115</v>
      </c>
      <c r="F505" s="154">
        <f>_xll.BDP(C505,$F$12)</f>
        <v>63.7</v>
      </c>
      <c r="G505" s="154">
        <f>_xll.BDP(C505,$G$12)</f>
        <v>63.05</v>
      </c>
      <c r="H505" s="155">
        <f t="shared" si="225"/>
        <v>-0.65000000000000568</v>
      </c>
      <c r="I505" s="156">
        <f t="shared" si="226"/>
        <v>-1.020408163265315</v>
      </c>
      <c r="J505" s="157">
        <v>0</v>
      </c>
      <c r="K505" s="153" t="str">
        <f>CONCATENATE(D872,D505, " Curncy")</f>
        <v>EURGBp Curncy</v>
      </c>
      <c r="L505" s="153">
        <f>IF(D505 = D872,1,_xll.BDP(K505,$L$12))</f>
        <v>1</v>
      </c>
      <c r="M505" s="356">
        <f>IF(D505 = D872,1,_xll.BDP(K505,$M$12)*L505)</f>
        <v>0.89166000000000001</v>
      </c>
      <c r="N505" s="158">
        <f t="shared" si="227"/>
        <v>0</v>
      </c>
      <c r="O505" s="366">
        <f>N505 / Y872</f>
        <v>0</v>
      </c>
      <c r="P505" s="160">
        <f t="shared" si="228"/>
        <v>0</v>
      </c>
      <c r="Q505" s="374">
        <f>P505 / Y872*100</f>
        <v>0</v>
      </c>
      <c r="R505" s="161">
        <f t="shared" si="229"/>
        <v>0</v>
      </c>
      <c r="S505" s="374">
        <f t="shared" si="230"/>
        <v>0</v>
      </c>
      <c r="T505" s="153">
        <f t="shared" si="231"/>
        <v>0.01</v>
      </c>
      <c r="U505" s="153">
        <v>0</v>
      </c>
      <c r="V505" s="153">
        <v>1</v>
      </c>
      <c r="W505" s="159">
        <f t="shared" si="232"/>
        <v>0</v>
      </c>
      <c r="X505" s="159">
        <f t="shared" si="233"/>
        <v>0</v>
      </c>
      <c r="Y505" s="70"/>
      <c r="Z505" s="163">
        <f>_xll.BDH(C505,$Z$12,$D$1,$D$1)</f>
        <v>61.95</v>
      </c>
      <c r="AA505" s="163">
        <f t="shared" si="234"/>
        <v>1.75</v>
      </c>
      <c r="AB505" s="164">
        <f t="shared" si="235"/>
        <v>2.8248587570621471</v>
      </c>
      <c r="AC505" s="165">
        <v>0</v>
      </c>
      <c r="AD505" s="166">
        <f>IF(D505 = D872,1,_xll.BDP(K505,$AD$12)*L505)</f>
        <v>0.88978999999999997</v>
      </c>
      <c r="AE505" s="387">
        <f>AA505*AC505*T505/AD505 / AF872</f>
        <v>0</v>
      </c>
      <c r="AF505" s="73"/>
      <c r="AG505" s="69"/>
      <c r="AH505" s="61"/>
    </row>
    <row r="506" spans="1:34" x14ac:dyDescent="0.2">
      <c r="B506" s="153">
        <v>10197</v>
      </c>
      <c r="C506" s="153" t="s">
        <v>1012</v>
      </c>
      <c r="D506" s="153" t="str">
        <f>_xll.BDP(C506,$D$12)</f>
        <v>GBp</v>
      </c>
      <c r="E506" s="153" t="s">
        <v>1116</v>
      </c>
      <c r="F506" s="154">
        <f>_xll.BDP(C506,$F$12)</f>
        <v>9.5500000000000007</v>
      </c>
      <c r="G506" s="154">
        <f>_xll.BDP(C506,$G$12)</f>
        <v>10</v>
      </c>
      <c r="H506" s="155">
        <f t="shared" ref="H506:H568" si="236">IF(OR(OR(G506="#N/A N/A",G506="#N/A Real Time"),OR(F506="#N/A N/A",F506="#N/A Real Time")),0,  G506 - F506)</f>
        <v>0.44999999999999929</v>
      </c>
      <c r="I506" s="156">
        <f t="shared" ref="I506:I568" si="237">IF(OR(F506=0,F506="#N/A N/A"),0,H506 / F506*100)</f>
        <v>4.7120418848167462</v>
      </c>
      <c r="J506" s="157">
        <v>0</v>
      </c>
      <c r="K506" s="153" t="str">
        <f>CONCATENATE(D872,D506, " Curncy")</f>
        <v>EURGBp Curncy</v>
      </c>
      <c r="L506" s="153">
        <f>IF(D506 = D872,1,_xll.BDP(K506,$L$12))</f>
        <v>1</v>
      </c>
      <c r="M506" s="356">
        <f>IF(D506 = D872,1,_xll.BDP(K506,$M$12)*L506)</f>
        <v>0.89166000000000001</v>
      </c>
      <c r="N506" s="158">
        <f t="shared" ref="N506:N568" si="238">H506*J506*T506/M506</f>
        <v>0</v>
      </c>
      <c r="O506" s="366">
        <f>N506 / Y872</f>
        <v>0</v>
      </c>
      <c r="P506" s="160">
        <f t="shared" ref="P506:P568" si="239">IF(OR(OR(J506=0,G506 = "#N/A N/A"),G506="#N/A Real Time"),0,G506*J506*T506/M506)</f>
        <v>0</v>
      </c>
      <c r="Q506" s="374">
        <f>P506 / Y872*100</f>
        <v>0</v>
      </c>
      <c r="R506" s="161">
        <f t="shared" ref="R506:R568" si="240">IF(Q506&lt;0,Q506,0)</f>
        <v>0</v>
      </c>
      <c r="S506" s="374">
        <f t="shared" ref="S506:S568" si="241">IF(Q506&gt;0,Q506,0)</f>
        <v>0</v>
      </c>
      <c r="T506" s="153">
        <f t="shared" ref="T506:T568" si="242">IF(EXACT(D506,UPPER(D506)),1,0.01)/V506</f>
        <v>0.01</v>
      </c>
      <c r="U506" s="153">
        <v>0</v>
      </c>
      <c r="V506" s="153">
        <v>1</v>
      </c>
      <c r="W506" s="159">
        <f t="shared" ref="W506:W568" si="243">IF(AND(Q506&lt;0,O506&gt;0),O506,0)</f>
        <v>0</v>
      </c>
      <c r="X506" s="159">
        <f t="shared" ref="X506:X568" si="244">IF(AND(Q506&gt;0,O506&gt;0),O506,0)</f>
        <v>0</v>
      </c>
      <c r="Y506" s="70"/>
      <c r="Z506" s="163">
        <f>_xll.BDH(C506,$Z$12,$D$1,$D$1)</f>
        <v>9.65</v>
      </c>
      <c r="AA506" s="163">
        <f t="shared" ref="AA506:AA568" si="245">IF(OR(OR(F506="#N/A N/A",F506="#N/A Real Time"),OR(Z506="#N/A N/A",Z506="#N/A Real Time")),0,  F506 - Z506)</f>
        <v>-9.9999999999999645E-2</v>
      </c>
      <c r="AB506" s="164">
        <f t="shared" ref="AB506:AB568" si="246">IF(OR(Z506=0,Z506="#N/A N/A"),0,AA506 / Z506*100)</f>
        <v>-1.0362694300518096</v>
      </c>
      <c r="AC506" s="165">
        <v>0</v>
      </c>
      <c r="AD506" s="166">
        <f>IF(D506 = D872,1,_xll.BDP(K506,$AD$12)*L506)</f>
        <v>0.88978999999999997</v>
      </c>
      <c r="AE506" s="387">
        <f>AA506*AC506*T506/AD506 / AF872</f>
        <v>0</v>
      </c>
      <c r="AF506" s="73"/>
      <c r="AG506" s="69"/>
      <c r="AH506" s="61"/>
    </row>
    <row r="507" spans="1:34" x14ac:dyDescent="0.2">
      <c r="A507" s="111"/>
      <c r="B507" s="153">
        <v>6332</v>
      </c>
      <c r="C507" s="153" t="s">
        <v>1228</v>
      </c>
      <c r="D507" s="153" t="str">
        <f>_xll.BDP(C507,$D$12)</f>
        <v>GBp</v>
      </c>
      <c r="E507" s="153" t="s">
        <v>1229</v>
      </c>
      <c r="F507" s="154">
        <f>_xll.BDP(C507,$F$12)</f>
        <v>1048</v>
      </c>
      <c r="G507" s="154">
        <f>_xll.BDP(C507,$G$12)</f>
        <v>1088.5</v>
      </c>
      <c r="H507" s="155">
        <f t="shared" si="236"/>
        <v>40.5</v>
      </c>
      <c r="I507" s="156">
        <f t="shared" si="237"/>
        <v>3.8645038167938934</v>
      </c>
      <c r="J507" s="157">
        <v>0</v>
      </c>
      <c r="K507" s="153" t="str">
        <f>CONCATENATE(D872,D507, " Curncy")</f>
        <v>EURGBp Curncy</v>
      </c>
      <c r="L507" s="153">
        <f>IF(D507 = D872,1,_xll.BDP(K507,$L$12))</f>
        <v>1</v>
      </c>
      <c r="M507" s="356">
        <f>IF(D507 = D872,1,_xll.BDP(K507,$M$12)*L507)</f>
        <v>0.89166000000000001</v>
      </c>
      <c r="N507" s="158">
        <f t="shared" si="238"/>
        <v>0</v>
      </c>
      <c r="O507" s="366">
        <f>N507 / Y872</f>
        <v>0</v>
      </c>
      <c r="P507" s="160">
        <f t="shared" si="239"/>
        <v>0</v>
      </c>
      <c r="Q507" s="374">
        <f>P507 / Y872*100</f>
        <v>0</v>
      </c>
      <c r="R507" s="161">
        <f t="shared" si="240"/>
        <v>0</v>
      </c>
      <c r="S507" s="374">
        <f t="shared" si="241"/>
        <v>0</v>
      </c>
      <c r="T507" s="153">
        <f t="shared" si="242"/>
        <v>0.01</v>
      </c>
      <c r="U507" s="153">
        <v>0</v>
      </c>
      <c r="V507" s="153">
        <v>1</v>
      </c>
      <c r="W507" s="159">
        <f t="shared" si="243"/>
        <v>0</v>
      </c>
      <c r="X507" s="159">
        <f t="shared" si="244"/>
        <v>0</v>
      </c>
      <c r="Y507" s="111"/>
      <c r="Z507" s="163">
        <f>_xll.BDH(C507,$Z$12,$D$1,$D$1)</f>
        <v>1085</v>
      </c>
      <c r="AA507" s="163">
        <f t="shared" si="245"/>
        <v>-37</v>
      </c>
      <c r="AB507" s="164">
        <f t="shared" si="246"/>
        <v>-3.4101382488479262</v>
      </c>
      <c r="AC507" s="165">
        <v>0</v>
      </c>
      <c r="AD507" s="166">
        <f>IF(D507 = D872,1,_xll.BDP(K507,$AD$12)*L507)</f>
        <v>0.88978999999999997</v>
      </c>
      <c r="AE507" s="387">
        <f>AA507*AC507*T507/AD507 / AF872</f>
        <v>0</v>
      </c>
      <c r="AF507" s="124"/>
      <c r="AG507" s="69"/>
      <c r="AH507" s="61"/>
    </row>
    <row r="508" spans="1:34" x14ac:dyDescent="0.2">
      <c r="B508" s="153">
        <v>6376</v>
      </c>
      <c r="C508" s="153" t="s">
        <v>1013</v>
      </c>
      <c r="D508" s="153" t="str">
        <f>_xll.BDP(C508,$D$12)</f>
        <v>GBp</v>
      </c>
      <c r="E508" s="153" t="s">
        <v>1117</v>
      </c>
      <c r="F508" s="154">
        <f>_xll.BDP(C508,$F$12)</f>
        <v>227.9</v>
      </c>
      <c r="G508" s="154">
        <f>_xll.BDP(C508,$G$12)</f>
        <v>226.6</v>
      </c>
      <c r="H508" s="155">
        <f t="shared" si="236"/>
        <v>-1.3000000000000114</v>
      </c>
      <c r="I508" s="156">
        <f t="shared" si="237"/>
        <v>-0.57042562527424812</v>
      </c>
      <c r="J508" s="157">
        <v>0</v>
      </c>
      <c r="K508" s="153" t="str">
        <f>CONCATENATE(D872,D508, " Curncy")</f>
        <v>EURGBp Curncy</v>
      </c>
      <c r="L508" s="153">
        <f>IF(D508 = D872,1,_xll.BDP(K508,$L$12))</f>
        <v>1</v>
      </c>
      <c r="M508" s="356">
        <f>IF(D508 = D872,1,_xll.BDP(K508,$M$12)*L508)</f>
        <v>0.89166000000000001</v>
      </c>
      <c r="N508" s="158">
        <f t="shared" si="238"/>
        <v>0</v>
      </c>
      <c r="O508" s="366">
        <f>N508 / Y872</f>
        <v>0</v>
      </c>
      <c r="P508" s="160">
        <f t="shared" si="239"/>
        <v>0</v>
      </c>
      <c r="Q508" s="374">
        <f>P508 / Y872*100</f>
        <v>0</v>
      </c>
      <c r="R508" s="161">
        <f t="shared" si="240"/>
        <v>0</v>
      </c>
      <c r="S508" s="374">
        <f t="shared" si="241"/>
        <v>0</v>
      </c>
      <c r="T508" s="153">
        <f t="shared" si="242"/>
        <v>0.01</v>
      </c>
      <c r="U508" s="153">
        <v>0</v>
      </c>
      <c r="V508" s="153">
        <v>1</v>
      </c>
      <c r="W508" s="159">
        <f t="shared" si="243"/>
        <v>0</v>
      </c>
      <c r="X508" s="159">
        <f t="shared" si="244"/>
        <v>0</v>
      </c>
      <c r="Y508" s="70"/>
      <c r="Z508" s="163">
        <f>_xll.BDH(C508,$Z$12,$D$1,$D$1)</f>
        <v>227.5</v>
      </c>
      <c r="AA508" s="163">
        <f t="shared" si="245"/>
        <v>0.40000000000000568</v>
      </c>
      <c r="AB508" s="164">
        <f t="shared" si="246"/>
        <v>0.17582417582417831</v>
      </c>
      <c r="AC508" s="165">
        <v>0</v>
      </c>
      <c r="AD508" s="166">
        <f>IF(D508 = D872,1,_xll.BDP(K508,$AD$12)*L508)</f>
        <v>0.88978999999999997</v>
      </c>
      <c r="AE508" s="387">
        <f>AA508*AC508*T508/AD508 / AF872</f>
        <v>0</v>
      </c>
      <c r="AF508" s="73"/>
      <c r="AG508" s="69"/>
      <c r="AH508" s="61"/>
    </row>
    <row r="509" spans="1:34" x14ac:dyDescent="0.2">
      <c r="A509" s="153"/>
      <c r="B509" s="153">
        <v>29287</v>
      </c>
      <c r="C509" s="153" t="s">
        <v>1479</v>
      </c>
      <c r="D509" s="153" t="str">
        <f>_xll.BDP(C509,$D$12)</f>
        <v>USD</v>
      </c>
      <c r="E509" s="153" t="s">
        <v>1480</v>
      </c>
      <c r="F509" s="154">
        <f>_xll.BDP(C509,$F$12)</f>
        <v>4.9039999999999999</v>
      </c>
      <c r="G509" s="154">
        <f>_xll.BDP(C509,$G$12)</f>
        <v>4.883</v>
      </c>
      <c r="H509" s="155">
        <f t="shared" si="236"/>
        <v>-2.0999999999999908E-2</v>
      </c>
      <c r="I509" s="156">
        <f t="shared" si="237"/>
        <v>-0.42822185970636023</v>
      </c>
      <c r="J509" s="157">
        <v>0</v>
      </c>
      <c r="K509" s="153" t="str">
        <f>CONCATENATE(D872,D509, " Curncy")</f>
        <v>EURUSD Curncy</v>
      </c>
      <c r="L509" s="153">
        <f>IF(D509 = D872,1,_xll.BDP(K509,$L$12))</f>
        <v>1</v>
      </c>
      <c r="M509" s="356">
        <f>IF(D509 = D872,1,_xll.BDP(K509,$M$12)*L509)</f>
        <v>1.1882999999999999</v>
      </c>
      <c r="N509" s="158">
        <f t="shared" si="238"/>
        <v>0</v>
      </c>
      <c r="O509" s="366">
        <f>N509 / Y872</f>
        <v>0</v>
      </c>
      <c r="P509" s="160">
        <f t="shared" si="239"/>
        <v>0</v>
      </c>
      <c r="Q509" s="374">
        <f>P509 / Y872*100</f>
        <v>0</v>
      </c>
      <c r="R509" s="161">
        <f t="shared" si="240"/>
        <v>0</v>
      </c>
      <c r="S509" s="374">
        <f t="shared" si="241"/>
        <v>0</v>
      </c>
      <c r="T509" s="153">
        <f t="shared" si="242"/>
        <v>1</v>
      </c>
      <c r="U509" s="153">
        <v>0</v>
      </c>
      <c r="V509" s="153">
        <v>1</v>
      </c>
      <c r="W509" s="159">
        <f t="shared" si="243"/>
        <v>0</v>
      </c>
      <c r="X509" s="159">
        <f t="shared" si="244"/>
        <v>0</v>
      </c>
      <c r="Y509" s="162"/>
      <c r="Z509" s="163">
        <f>_xll.BDH(C509,$Z$12,$D$1,$D$1)</f>
        <v>4.7699999999999996</v>
      </c>
      <c r="AA509" s="163">
        <f t="shared" si="245"/>
        <v>0.13400000000000034</v>
      </c>
      <c r="AB509" s="164">
        <f t="shared" si="246"/>
        <v>2.8092243186582886</v>
      </c>
      <c r="AC509" s="165">
        <v>0</v>
      </c>
      <c r="AD509" s="166">
        <f>IF(D509 = D872,1,_xll.BDP(K509,$AD$12)*L509)</f>
        <v>1.1873</v>
      </c>
      <c r="AE509" s="387">
        <f>AA509*AC509*T509/AD509 / AF872</f>
        <v>0</v>
      </c>
      <c r="AF509" s="167"/>
      <c r="AG509" s="69"/>
      <c r="AH509" s="61"/>
    </row>
    <row r="510" spans="1:34" x14ac:dyDescent="0.2">
      <c r="B510" s="153">
        <v>3421</v>
      </c>
      <c r="C510" s="153" t="s">
        <v>1014</v>
      </c>
      <c r="D510" s="153" t="str">
        <f>_xll.BDP(C510,$D$12)</f>
        <v>GBp</v>
      </c>
      <c r="E510" s="153" t="s">
        <v>1118</v>
      </c>
      <c r="F510" s="154">
        <f>_xll.BDP(C510,$F$12)</f>
        <v>1380</v>
      </c>
      <c r="G510" s="154">
        <f>_xll.BDP(C510,$G$12)</f>
        <v>1383</v>
      </c>
      <c r="H510" s="155">
        <f t="shared" si="236"/>
        <v>3</v>
      </c>
      <c r="I510" s="156">
        <f t="shared" si="237"/>
        <v>0.21739130434782608</v>
      </c>
      <c r="J510" s="157">
        <v>0</v>
      </c>
      <c r="K510" s="153" t="str">
        <f>CONCATENATE(D872,D510, " Curncy")</f>
        <v>EURGBp Curncy</v>
      </c>
      <c r="L510" s="153">
        <f>IF(D510 = D872,1,_xll.BDP(K510,$L$12))</f>
        <v>1</v>
      </c>
      <c r="M510" s="356">
        <f>IF(D510 = D872,1,_xll.BDP(K510,$M$12)*L510)</f>
        <v>0.89166000000000001</v>
      </c>
      <c r="N510" s="158">
        <f t="shared" si="238"/>
        <v>0</v>
      </c>
      <c r="O510" s="366">
        <f>N510 / Y872</f>
        <v>0</v>
      </c>
      <c r="P510" s="160">
        <f t="shared" si="239"/>
        <v>0</v>
      </c>
      <c r="Q510" s="374">
        <f>P510 / Y872*100</f>
        <v>0</v>
      </c>
      <c r="R510" s="161">
        <f t="shared" si="240"/>
        <v>0</v>
      </c>
      <c r="S510" s="374">
        <f t="shared" si="241"/>
        <v>0</v>
      </c>
      <c r="T510" s="153">
        <f t="shared" si="242"/>
        <v>0.01</v>
      </c>
      <c r="U510" s="153">
        <v>0</v>
      </c>
      <c r="V510" s="153">
        <v>1</v>
      </c>
      <c r="W510" s="159">
        <f t="shared" si="243"/>
        <v>0</v>
      </c>
      <c r="X510" s="159">
        <f t="shared" si="244"/>
        <v>0</v>
      </c>
      <c r="Y510" s="70"/>
      <c r="Z510" s="163">
        <f>_xll.BDH(C510,$Z$12,$D$1,$D$1)</f>
        <v>1366</v>
      </c>
      <c r="AA510" s="163">
        <f t="shared" si="245"/>
        <v>14</v>
      </c>
      <c r="AB510" s="164">
        <f t="shared" si="246"/>
        <v>1.0248901903367496</v>
      </c>
      <c r="AC510" s="165">
        <v>0</v>
      </c>
      <c r="AD510" s="166">
        <f>IF(D510 = D872,1,_xll.BDP(K510,$AD$12)*L510)</f>
        <v>0.88978999999999997</v>
      </c>
      <c r="AE510" s="387">
        <f>AA510*AC510*T510/AD510 / AF872</f>
        <v>0</v>
      </c>
      <c r="AF510" s="73"/>
      <c r="AG510" s="69"/>
      <c r="AH510" s="61"/>
    </row>
    <row r="511" spans="1:34" x14ac:dyDescent="0.2">
      <c r="B511" s="153">
        <v>8620</v>
      </c>
      <c r="C511" s="153" t="s">
        <v>1015</v>
      </c>
      <c r="D511" s="153" t="str">
        <f>_xll.BDP(C511,$D$12)</f>
        <v>GBp</v>
      </c>
      <c r="E511" s="153" t="s">
        <v>1458</v>
      </c>
      <c r="F511" s="154">
        <f>_xll.BDP(C511,$F$12)</f>
        <v>211.6</v>
      </c>
      <c r="G511" s="154">
        <f>_xll.BDP(C511,$G$12)</f>
        <v>209.8</v>
      </c>
      <c r="H511" s="155">
        <f t="shared" si="236"/>
        <v>-1.7999999999999829</v>
      </c>
      <c r="I511" s="156">
        <f t="shared" si="237"/>
        <v>-0.85066162570887671</v>
      </c>
      <c r="J511" s="157">
        <v>-734671</v>
      </c>
      <c r="K511" s="153" t="str">
        <f>CONCATENATE(D872,D511, " Curncy")</f>
        <v>EURGBp Curncy</v>
      </c>
      <c r="L511" s="153">
        <f>IF(D511 = D872,1,_xll.BDP(K511,$L$12))</f>
        <v>1</v>
      </c>
      <c r="M511" s="356">
        <f>IF(D511 = D872,1,_xll.BDP(K511,$M$12)*L511)</f>
        <v>0.89166000000000001</v>
      </c>
      <c r="N511" s="158">
        <f t="shared" si="238"/>
        <v>14830.852567121858</v>
      </c>
      <c r="O511" s="366">
        <f>N511 / Y872</f>
        <v>1.198166837295081E-4</v>
      </c>
      <c r="P511" s="160">
        <f t="shared" si="239"/>
        <v>-1728618.2603234418</v>
      </c>
      <c r="Q511" s="374">
        <f>P511 / Y872*100</f>
        <v>-1.3965300136917245</v>
      </c>
      <c r="R511" s="161">
        <f t="shared" si="240"/>
        <v>-1.3965300136917245</v>
      </c>
      <c r="S511" s="374">
        <f t="shared" si="241"/>
        <v>0</v>
      </c>
      <c r="T511" s="153">
        <f t="shared" si="242"/>
        <v>0.01</v>
      </c>
      <c r="U511" s="153">
        <v>0</v>
      </c>
      <c r="V511" s="153">
        <v>1</v>
      </c>
      <c r="W511" s="159">
        <f t="shared" si="243"/>
        <v>1.198166837295081E-4</v>
      </c>
      <c r="X511" s="159">
        <f t="shared" si="244"/>
        <v>0</v>
      </c>
      <c r="Y511" s="70"/>
      <c r="Z511" s="163">
        <f>_xll.BDH(C511,$Z$12,$D$1,$D$1)</f>
        <v>199.68</v>
      </c>
      <c r="AA511" s="163">
        <f t="shared" si="245"/>
        <v>11.919999999999987</v>
      </c>
      <c r="AB511" s="164">
        <f t="shared" si="246"/>
        <v>5.9695512820512757</v>
      </c>
      <c r="AC511" s="165">
        <v>-734671</v>
      </c>
      <c r="AD511" s="166">
        <f>IF(D511 = D872,1,_xll.BDP(K511,$AD$12)*L511)</f>
        <v>0.88978999999999997</v>
      </c>
      <c r="AE511" s="387">
        <f>AA511*AC511*T511/AD511 / AF872</f>
        <v>-7.9946185790214018E-4</v>
      </c>
      <c r="AF511" s="73"/>
      <c r="AG511" s="69"/>
      <c r="AH511" s="61"/>
    </row>
    <row r="512" spans="1:34" x14ac:dyDescent="0.2">
      <c r="B512" s="153">
        <v>6295</v>
      </c>
      <c r="C512" s="153" t="s">
        <v>1016</v>
      </c>
      <c r="D512" s="153" t="str">
        <f>_xll.BDP(C512,$D$12)</f>
        <v>USD</v>
      </c>
      <c r="E512" s="153" t="s">
        <v>1119</v>
      </c>
      <c r="F512" s="154">
        <f>_xll.BDP(C512,$F$12)</f>
        <v>168.66</v>
      </c>
      <c r="G512" s="154">
        <f>_xll.BDP(C512,$G$12)</f>
        <v>169.17</v>
      </c>
      <c r="H512" s="155">
        <f t="shared" si="236"/>
        <v>0.50999999999999091</v>
      </c>
      <c r="I512" s="156">
        <f t="shared" si="237"/>
        <v>0.30238349341870679</v>
      </c>
      <c r="J512" s="157">
        <v>0</v>
      </c>
      <c r="K512" s="153" t="str">
        <f>CONCATENATE(D872,D512, " Curncy")</f>
        <v>EURUSD Curncy</v>
      </c>
      <c r="L512" s="153">
        <f>IF(D512 = D872,1,_xll.BDP(K512,$L$12))</f>
        <v>1</v>
      </c>
      <c r="M512" s="356">
        <f>IF(D512 = D872,1,_xll.BDP(K512,$M$12)*L512)</f>
        <v>1.1882999999999999</v>
      </c>
      <c r="N512" s="158">
        <f t="shared" si="238"/>
        <v>0</v>
      </c>
      <c r="O512" s="366">
        <f>N512 / Y872</f>
        <v>0</v>
      </c>
      <c r="P512" s="160">
        <f t="shared" si="239"/>
        <v>0</v>
      </c>
      <c r="Q512" s="374">
        <f>P512 / Y872*100</f>
        <v>0</v>
      </c>
      <c r="R512" s="161">
        <f t="shared" si="240"/>
        <v>0</v>
      </c>
      <c r="S512" s="374">
        <f t="shared" si="241"/>
        <v>0</v>
      </c>
      <c r="T512" s="153">
        <f t="shared" si="242"/>
        <v>1</v>
      </c>
      <c r="U512" s="153">
        <v>0</v>
      </c>
      <c r="V512" s="153">
        <v>1</v>
      </c>
      <c r="W512" s="159">
        <f t="shared" si="243"/>
        <v>0</v>
      </c>
      <c r="X512" s="159">
        <f t="shared" si="244"/>
        <v>0</v>
      </c>
      <c r="Y512" s="70"/>
      <c r="Z512" s="163">
        <f>_xll.BDH(C512,$Z$12,$D$1,$D$1)</f>
        <v>171.27</v>
      </c>
      <c r="AA512" s="163">
        <f t="shared" si="245"/>
        <v>-2.6100000000000136</v>
      </c>
      <c r="AB512" s="164">
        <f t="shared" si="246"/>
        <v>-1.5239096163951735</v>
      </c>
      <c r="AC512" s="165">
        <v>0</v>
      </c>
      <c r="AD512" s="166">
        <f>IF(D512 = D872,1,_xll.BDP(K512,$AD$12)*L512)</f>
        <v>1.1873</v>
      </c>
      <c r="AE512" s="387">
        <f>AA512*AC512*T512/AD512 / AF872</f>
        <v>0</v>
      </c>
      <c r="AF512" s="73"/>
      <c r="AG512" s="69"/>
      <c r="AH512" s="61"/>
    </row>
    <row r="513" spans="1:34" x14ac:dyDescent="0.2">
      <c r="B513" s="153">
        <v>10555</v>
      </c>
      <c r="C513" s="153" t="s">
        <v>92</v>
      </c>
      <c r="D513" s="153" t="str">
        <f>_xll.BDP(C513,$D$12)</f>
        <v>GBp</v>
      </c>
      <c r="E513" s="153" t="s">
        <v>403</v>
      </c>
      <c r="F513" s="154">
        <f>_xll.BDP(C513,$F$12)</f>
        <v>124</v>
      </c>
      <c r="G513" s="154">
        <f>_xll.BDP(C513,$G$12)</f>
        <v>118</v>
      </c>
      <c r="H513" s="155">
        <f t="shared" si="236"/>
        <v>-6</v>
      </c>
      <c r="I513" s="156">
        <f t="shared" si="237"/>
        <v>-4.838709677419355</v>
      </c>
      <c r="J513" s="157">
        <v>1011263</v>
      </c>
      <c r="K513" s="153" t="str">
        <f>CONCATENATE(D872,D513, " Curncy")</f>
        <v>EURGBp Curncy</v>
      </c>
      <c r="L513" s="153">
        <f>IF(D513 = D872,1,_xll.BDP(K513,$L$12))</f>
        <v>1</v>
      </c>
      <c r="M513" s="356">
        <f>IF(D513 = D872,1,_xll.BDP(K513,$M$12)*L513)</f>
        <v>0.89166000000000001</v>
      </c>
      <c r="N513" s="158">
        <f t="shared" si="238"/>
        <v>-68048.112509252402</v>
      </c>
      <c r="O513" s="366">
        <f>N513 / Y872</f>
        <v>-5.4975256061717739E-4</v>
      </c>
      <c r="P513" s="160">
        <f t="shared" si="239"/>
        <v>1338279.5460152973</v>
      </c>
      <c r="Q513" s="374">
        <f>P513 / Y872*100</f>
        <v>1.0811800358804489</v>
      </c>
      <c r="R513" s="161">
        <f t="shared" si="240"/>
        <v>0</v>
      </c>
      <c r="S513" s="374">
        <f t="shared" si="241"/>
        <v>1.0811800358804489</v>
      </c>
      <c r="T513" s="153">
        <f t="shared" si="242"/>
        <v>0.01</v>
      </c>
      <c r="U513" s="153">
        <v>0</v>
      </c>
      <c r="V513" s="153">
        <v>1</v>
      </c>
      <c r="W513" s="159">
        <f t="shared" si="243"/>
        <v>0</v>
      </c>
      <c r="X513" s="159">
        <f t="shared" si="244"/>
        <v>0</v>
      </c>
      <c r="Y513" s="70"/>
      <c r="Z513" s="163">
        <f>_xll.BDH(C513,$Z$12,$D$1,$D$1)</f>
        <v>118.8</v>
      </c>
      <c r="AA513" s="163">
        <f t="shared" si="245"/>
        <v>5.2000000000000028</v>
      </c>
      <c r="AB513" s="164">
        <f t="shared" si="246"/>
        <v>4.3771043771043789</v>
      </c>
      <c r="AC513" s="165">
        <v>1011263</v>
      </c>
      <c r="AD513" s="166">
        <f>IF(D513 = D872,1,_xll.BDP(K513,$AD$12)*L513)</f>
        <v>0.88978999999999997</v>
      </c>
      <c r="AE513" s="387">
        <f>AA513*AC513*T513/AD513 / AF872</f>
        <v>4.8006059300396932E-4</v>
      </c>
      <c r="AF513" s="73"/>
      <c r="AG513" s="69"/>
      <c r="AH513" s="61"/>
    </row>
    <row r="514" spans="1:34" x14ac:dyDescent="0.2">
      <c r="A514" s="111"/>
      <c r="B514" s="153">
        <v>22845</v>
      </c>
      <c r="C514" s="153" t="s">
        <v>1257</v>
      </c>
      <c r="D514" s="153" t="str">
        <f>_xll.BDP(C514,$D$12)</f>
        <v>GBp</v>
      </c>
      <c r="E514" s="153" t="s">
        <v>1258</v>
      </c>
      <c r="F514" s="154">
        <f>_xll.BDP(C514,$F$12)</f>
        <v>997</v>
      </c>
      <c r="G514" s="154">
        <f>_xll.BDP(C514,$G$12)</f>
        <v>1021</v>
      </c>
      <c r="H514" s="155">
        <f t="shared" si="236"/>
        <v>24</v>
      </c>
      <c r="I514" s="156">
        <f t="shared" si="237"/>
        <v>2.4072216649949847</v>
      </c>
      <c r="J514" s="157">
        <v>0</v>
      </c>
      <c r="K514" s="153" t="str">
        <f>CONCATENATE(D872,D514, " Curncy")</f>
        <v>EURGBp Curncy</v>
      </c>
      <c r="L514" s="153">
        <f>IF(D514 = D872,1,_xll.BDP(K514,$L$12))</f>
        <v>1</v>
      </c>
      <c r="M514" s="356">
        <f>IF(D514 = D872,1,_xll.BDP(K514,$M$12)*L514)</f>
        <v>0.89166000000000001</v>
      </c>
      <c r="N514" s="158">
        <f t="shared" si="238"/>
        <v>0</v>
      </c>
      <c r="O514" s="366">
        <f>N514 / Y872</f>
        <v>0</v>
      </c>
      <c r="P514" s="160">
        <f t="shared" si="239"/>
        <v>0</v>
      </c>
      <c r="Q514" s="374">
        <f>P514 / Y872*100</f>
        <v>0</v>
      </c>
      <c r="R514" s="161">
        <f t="shared" si="240"/>
        <v>0</v>
      </c>
      <c r="S514" s="374">
        <f t="shared" si="241"/>
        <v>0</v>
      </c>
      <c r="T514" s="153">
        <f t="shared" si="242"/>
        <v>0.01</v>
      </c>
      <c r="U514" s="153">
        <v>0</v>
      </c>
      <c r="V514" s="153">
        <v>1</v>
      </c>
      <c r="W514" s="159">
        <f t="shared" si="243"/>
        <v>0</v>
      </c>
      <c r="X514" s="159">
        <f t="shared" si="244"/>
        <v>0</v>
      </c>
      <c r="Y514" s="111"/>
      <c r="Z514" s="163">
        <f>_xll.BDH(C514,$Z$12,$D$1,$D$1)</f>
        <v>971</v>
      </c>
      <c r="AA514" s="163">
        <f t="shared" si="245"/>
        <v>26</v>
      </c>
      <c r="AB514" s="164">
        <f t="shared" si="246"/>
        <v>2.6776519052523171</v>
      </c>
      <c r="AC514" s="165">
        <v>0</v>
      </c>
      <c r="AD514" s="166">
        <f>IF(D514 = D872,1,_xll.BDP(K514,$AD$12)*L514)</f>
        <v>0.88978999999999997</v>
      </c>
      <c r="AE514" s="387">
        <f>AA514*AC514*T514/AD514 / AF872</f>
        <v>0</v>
      </c>
      <c r="AF514" s="124"/>
      <c r="AG514" s="69"/>
      <c r="AH514" s="61"/>
    </row>
    <row r="515" spans="1:34" x14ac:dyDescent="0.2">
      <c r="A515" s="111"/>
      <c r="B515" s="153">
        <v>3257</v>
      </c>
      <c r="C515" s="153" t="s">
        <v>1230</v>
      </c>
      <c r="D515" s="153" t="str">
        <f>_xll.BDP(C515,$D$12)</f>
        <v>GBp</v>
      </c>
      <c r="E515" s="153" t="s">
        <v>1231</v>
      </c>
      <c r="F515" s="154">
        <f>_xll.BDP(C515,$F$12)</f>
        <v>24.05</v>
      </c>
      <c r="G515" s="154">
        <f>_xll.BDP(C515,$G$12)</f>
        <v>22.96</v>
      </c>
      <c r="H515" s="155">
        <f t="shared" si="236"/>
        <v>-1.0899999999999999</v>
      </c>
      <c r="I515" s="156">
        <f t="shared" si="237"/>
        <v>-4.5322245322245314</v>
      </c>
      <c r="J515" s="157">
        <v>0</v>
      </c>
      <c r="K515" s="153" t="str">
        <f>CONCATENATE(D872,D515, " Curncy")</f>
        <v>EURGBp Curncy</v>
      </c>
      <c r="L515" s="153">
        <f>IF(D515 = D872,1,_xll.BDP(K515,$L$12))</f>
        <v>1</v>
      </c>
      <c r="M515" s="356">
        <f>IF(D515 = D872,1,_xll.BDP(K515,$M$12)*L515)</f>
        <v>0.89166000000000001</v>
      </c>
      <c r="N515" s="158">
        <f t="shared" si="238"/>
        <v>0</v>
      </c>
      <c r="O515" s="366">
        <f>N515 / Y872</f>
        <v>0</v>
      </c>
      <c r="P515" s="160">
        <f t="shared" si="239"/>
        <v>0</v>
      </c>
      <c r="Q515" s="374">
        <f>P515 / Y872*100</f>
        <v>0</v>
      </c>
      <c r="R515" s="161">
        <f t="shared" si="240"/>
        <v>0</v>
      </c>
      <c r="S515" s="374">
        <f t="shared" si="241"/>
        <v>0</v>
      </c>
      <c r="T515" s="153">
        <f t="shared" si="242"/>
        <v>0.01</v>
      </c>
      <c r="U515" s="153">
        <v>0</v>
      </c>
      <c r="V515" s="153">
        <v>1</v>
      </c>
      <c r="W515" s="159">
        <f t="shared" si="243"/>
        <v>0</v>
      </c>
      <c r="X515" s="159">
        <f t="shared" si="244"/>
        <v>0</v>
      </c>
      <c r="Y515" s="111"/>
      <c r="Z515" s="163">
        <f>_xll.BDH(C515,$Z$12,$D$1,$D$1)</f>
        <v>23.21</v>
      </c>
      <c r="AA515" s="163">
        <f t="shared" si="245"/>
        <v>0.83999999999999986</v>
      </c>
      <c r="AB515" s="164">
        <f t="shared" si="246"/>
        <v>3.6191296854803956</v>
      </c>
      <c r="AC515" s="165">
        <v>0</v>
      </c>
      <c r="AD515" s="166">
        <f>IF(D515 = D872,1,_xll.BDP(K515,$AD$12)*L515)</f>
        <v>0.88978999999999997</v>
      </c>
      <c r="AE515" s="387">
        <f>AA515*AC515*T515/AD515 / AF872</f>
        <v>0</v>
      </c>
      <c r="AF515" s="124"/>
      <c r="AG515" s="69"/>
      <c r="AH515" s="61"/>
    </row>
    <row r="516" spans="1:34" x14ac:dyDescent="0.2">
      <c r="B516" s="153">
        <v>3427</v>
      </c>
      <c r="C516" s="153" t="s">
        <v>1017</v>
      </c>
      <c r="D516" s="153" t="str">
        <f>_xll.BDP(C516,$D$12)</f>
        <v>GBp</v>
      </c>
      <c r="E516" s="153" t="s">
        <v>1120</v>
      </c>
      <c r="F516" s="154">
        <f>_xll.BDP(C516,$F$12)</f>
        <v>237</v>
      </c>
      <c r="G516" s="154">
        <f>_xll.BDP(C516,$G$12)</f>
        <v>240</v>
      </c>
      <c r="H516" s="155">
        <f t="shared" si="236"/>
        <v>3</v>
      </c>
      <c r="I516" s="156">
        <f t="shared" si="237"/>
        <v>1.2658227848101267</v>
      </c>
      <c r="J516" s="157">
        <v>0</v>
      </c>
      <c r="K516" s="153" t="str">
        <f>CONCATENATE(D872,D516, " Curncy")</f>
        <v>EURGBp Curncy</v>
      </c>
      <c r="L516" s="153">
        <f>IF(D516 = D872,1,_xll.BDP(K516,$L$12))</f>
        <v>1</v>
      </c>
      <c r="M516" s="356">
        <f>IF(D516 = D872,1,_xll.BDP(K516,$M$12)*L516)</f>
        <v>0.89166000000000001</v>
      </c>
      <c r="N516" s="158">
        <f t="shared" si="238"/>
        <v>0</v>
      </c>
      <c r="O516" s="366">
        <f>N516 / Y872</f>
        <v>0</v>
      </c>
      <c r="P516" s="160">
        <f t="shared" si="239"/>
        <v>0</v>
      </c>
      <c r="Q516" s="374">
        <f>P516 / Y872*100</f>
        <v>0</v>
      </c>
      <c r="R516" s="161">
        <f t="shared" si="240"/>
        <v>0</v>
      </c>
      <c r="S516" s="374">
        <f t="shared" si="241"/>
        <v>0</v>
      </c>
      <c r="T516" s="153">
        <f t="shared" si="242"/>
        <v>0.01</v>
      </c>
      <c r="U516" s="153">
        <v>0</v>
      </c>
      <c r="V516" s="153">
        <v>1</v>
      </c>
      <c r="W516" s="159">
        <f t="shared" si="243"/>
        <v>0</v>
      </c>
      <c r="X516" s="159">
        <f t="shared" si="244"/>
        <v>0</v>
      </c>
      <c r="Y516" s="70"/>
      <c r="Z516" s="163">
        <f>_xll.BDH(C516,$Z$12,$D$1,$D$1)</f>
        <v>225</v>
      </c>
      <c r="AA516" s="163">
        <f t="shared" si="245"/>
        <v>12</v>
      </c>
      <c r="AB516" s="164">
        <f t="shared" si="246"/>
        <v>5.3333333333333339</v>
      </c>
      <c r="AC516" s="165">
        <v>0</v>
      </c>
      <c r="AD516" s="166">
        <f>IF(D516 = D872,1,_xll.BDP(K516,$AD$12)*L516)</f>
        <v>0.88978999999999997</v>
      </c>
      <c r="AE516" s="387">
        <f>AA516*AC516*T516/AD516 / AF872</f>
        <v>0</v>
      </c>
      <c r="AF516" s="73"/>
      <c r="AG516" s="69"/>
      <c r="AH516" s="61"/>
    </row>
    <row r="517" spans="1:34" x14ac:dyDescent="0.2">
      <c r="B517" s="153">
        <v>12320</v>
      </c>
      <c r="C517" s="153" t="s">
        <v>1018</v>
      </c>
      <c r="D517" s="153" t="str">
        <f>_xll.BDP(C517,$D$12)</f>
        <v>GBp</v>
      </c>
      <c r="E517" s="153" t="s">
        <v>1121</v>
      </c>
      <c r="F517" s="154">
        <f>_xll.BDP(C517,$F$12)</f>
        <v>137</v>
      </c>
      <c r="G517" s="154">
        <f>_xll.BDP(C517,$G$12)</f>
        <v>135</v>
      </c>
      <c r="H517" s="155">
        <f t="shared" si="236"/>
        <v>-2</v>
      </c>
      <c r="I517" s="156">
        <f t="shared" si="237"/>
        <v>-1.4598540145985401</v>
      </c>
      <c r="J517" s="157">
        <v>0</v>
      </c>
      <c r="K517" s="153" t="str">
        <f>CONCATENATE(D872,D517, " Curncy")</f>
        <v>EURGBp Curncy</v>
      </c>
      <c r="L517" s="153">
        <f>IF(D517 = D872,1,_xll.BDP(K517,$L$12))</f>
        <v>1</v>
      </c>
      <c r="M517" s="356">
        <f>IF(D517 = D872,1,_xll.BDP(K517,$M$12)*L517)</f>
        <v>0.89166000000000001</v>
      </c>
      <c r="N517" s="158">
        <f t="shared" si="238"/>
        <v>0</v>
      </c>
      <c r="O517" s="366">
        <f>N517 / Y872</f>
        <v>0</v>
      </c>
      <c r="P517" s="160">
        <f t="shared" si="239"/>
        <v>0</v>
      </c>
      <c r="Q517" s="374">
        <f>P517 / Y872*100</f>
        <v>0</v>
      </c>
      <c r="R517" s="161">
        <f t="shared" si="240"/>
        <v>0</v>
      </c>
      <c r="S517" s="374">
        <f t="shared" si="241"/>
        <v>0</v>
      </c>
      <c r="T517" s="153">
        <f t="shared" si="242"/>
        <v>0.01</v>
      </c>
      <c r="U517" s="153">
        <v>0</v>
      </c>
      <c r="V517" s="153">
        <v>1</v>
      </c>
      <c r="W517" s="159">
        <f t="shared" si="243"/>
        <v>0</v>
      </c>
      <c r="X517" s="159">
        <f t="shared" si="244"/>
        <v>0</v>
      </c>
      <c r="Y517" s="70"/>
      <c r="Z517" s="163">
        <f>_xll.BDH(C517,$Z$12,$D$1,$D$1)</f>
        <v>134.30000000000001</v>
      </c>
      <c r="AA517" s="163">
        <f t="shared" si="245"/>
        <v>2.6999999999999886</v>
      </c>
      <c r="AB517" s="164">
        <f t="shared" si="246"/>
        <v>2.0104244229337218</v>
      </c>
      <c r="AC517" s="165">
        <v>0</v>
      </c>
      <c r="AD517" s="166">
        <f>IF(D517 = D872,1,_xll.BDP(K517,$AD$12)*L517)</f>
        <v>0.88978999999999997</v>
      </c>
      <c r="AE517" s="387">
        <f>AA517*AC517*T517/AD517 / AF872</f>
        <v>0</v>
      </c>
      <c r="AF517" s="73"/>
      <c r="AG517" s="69"/>
      <c r="AH517" s="61"/>
    </row>
    <row r="518" spans="1:34" x14ac:dyDescent="0.2">
      <c r="B518" s="153">
        <v>234</v>
      </c>
      <c r="C518" s="153"/>
      <c r="D518" s="153" t="s">
        <v>70</v>
      </c>
      <c r="E518" s="153" t="s">
        <v>91</v>
      </c>
      <c r="F518" s="154">
        <v>1.99</v>
      </c>
      <c r="G518" s="154">
        <v>1.99</v>
      </c>
      <c r="H518" s="155">
        <f t="shared" si="236"/>
        <v>0</v>
      </c>
      <c r="I518" s="156">
        <f t="shared" si="237"/>
        <v>0</v>
      </c>
      <c r="J518" s="157">
        <v>72394</v>
      </c>
      <c r="K518" s="153" t="str">
        <f>CONCATENATE(D872,D518, " Curncy")</f>
        <v>EURGBP Curncy</v>
      </c>
      <c r="L518" s="153">
        <f>IF(D518 = D872,1,_xll.BDP(K518,$L$12))</f>
        <v>1</v>
      </c>
      <c r="M518" s="356">
        <f>IF(D518 = D872,1,_xll.BDP(K518,$M$12)*L518)</f>
        <v>0.89166000000000001</v>
      </c>
      <c r="N518" s="158">
        <f t="shared" si="238"/>
        <v>0</v>
      </c>
      <c r="O518" s="366">
        <f>N518 / Y872</f>
        <v>0</v>
      </c>
      <c r="P518" s="160">
        <f t="shared" si="239"/>
        <v>161568.37808133144</v>
      </c>
      <c r="Q518" s="374">
        <f>P518 / Y872*100</f>
        <v>0.13052915986890762</v>
      </c>
      <c r="R518" s="161">
        <f t="shared" si="240"/>
        <v>0</v>
      </c>
      <c r="S518" s="374">
        <f t="shared" si="241"/>
        <v>0.13052915986890762</v>
      </c>
      <c r="T518" s="153">
        <f t="shared" si="242"/>
        <v>1</v>
      </c>
      <c r="U518" s="153">
        <v>1</v>
      </c>
      <c r="V518" s="153">
        <v>1</v>
      </c>
      <c r="W518" s="159">
        <f t="shared" si="243"/>
        <v>0</v>
      </c>
      <c r="X518" s="159">
        <f t="shared" si="244"/>
        <v>0</v>
      </c>
      <c r="Y518" s="70"/>
      <c r="Z518" s="163">
        <v>1.99</v>
      </c>
      <c r="AA518" s="163">
        <f t="shared" si="245"/>
        <v>0</v>
      </c>
      <c r="AB518" s="164">
        <f t="shared" si="246"/>
        <v>0</v>
      </c>
      <c r="AC518" s="165">
        <v>72394</v>
      </c>
      <c r="AD518" s="166">
        <f>IF(D518 = D872,1,_xll.BDP(K518,$AD$12)*L518)</f>
        <v>0.88978999999999997</v>
      </c>
      <c r="AE518" s="387">
        <f>AA518*AC518*T518/AD518 / AF872</f>
        <v>0</v>
      </c>
      <c r="AF518" s="73"/>
      <c r="AG518" s="69"/>
      <c r="AH518" s="61"/>
    </row>
    <row r="519" spans="1:34" x14ac:dyDescent="0.2">
      <c r="B519" s="153">
        <v>3522</v>
      </c>
      <c r="C519" s="153" t="s">
        <v>1019</v>
      </c>
      <c r="D519" s="153" t="str">
        <f>_xll.BDP(C519,$D$12)</f>
        <v>GBp</v>
      </c>
      <c r="E519" s="153" t="s">
        <v>1122</v>
      </c>
      <c r="F519" s="154">
        <f>_xll.BDP(C519,$F$12)</f>
        <v>1108.5</v>
      </c>
      <c r="G519" s="154">
        <f>_xll.BDP(C519,$G$12)</f>
        <v>1095.5</v>
      </c>
      <c r="H519" s="155">
        <f t="shared" si="236"/>
        <v>-13</v>
      </c>
      <c r="I519" s="156">
        <f t="shared" si="237"/>
        <v>-1.1727559765448805</v>
      </c>
      <c r="J519" s="157">
        <v>0</v>
      </c>
      <c r="K519" s="153" t="str">
        <f>CONCATENATE(D872,D519, " Curncy")</f>
        <v>EURGBp Curncy</v>
      </c>
      <c r="L519" s="153">
        <f>IF(D519 = D872,1,_xll.BDP(K519,$L$12))</f>
        <v>1</v>
      </c>
      <c r="M519" s="356">
        <f>IF(D519 = D872,1,_xll.BDP(K519,$M$12)*L519)</f>
        <v>0.89166000000000001</v>
      </c>
      <c r="N519" s="158">
        <f t="shared" si="238"/>
        <v>0</v>
      </c>
      <c r="O519" s="366">
        <f>N519 / Y872</f>
        <v>0</v>
      </c>
      <c r="P519" s="160">
        <f t="shared" si="239"/>
        <v>0</v>
      </c>
      <c r="Q519" s="374">
        <f>P519 / Y872*100</f>
        <v>0</v>
      </c>
      <c r="R519" s="161">
        <f t="shared" si="240"/>
        <v>0</v>
      </c>
      <c r="S519" s="374">
        <f t="shared" si="241"/>
        <v>0</v>
      </c>
      <c r="T519" s="153">
        <f t="shared" si="242"/>
        <v>0.01</v>
      </c>
      <c r="U519" s="153">
        <v>0</v>
      </c>
      <c r="V519" s="153">
        <v>1</v>
      </c>
      <c r="W519" s="159">
        <f t="shared" si="243"/>
        <v>0</v>
      </c>
      <c r="X519" s="159">
        <f t="shared" si="244"/>
        <v>0</v>
      </c>
      <c r="Y519" s="70"/>
      <c r="Z519" s="163">
        <f>_xll.BDH(C519,$Z$12,$D$1,$D$1)</f>
        <v>1108</v>
      </c>
      <c r="AA519" s="163">
        <f t="shared" si="245"/>
        <v>0.5</v>
      </c>
      <c r="AB519" s="164">
        <f t="shared" si="246"/>
        <v>4.5126353790613721E-2</v>
      </c>
      <c r="AC519" s="165">
        <v>0</v>
      </c>
      <c r="AD519" s="166">
        <f>IF(D519 = D872,1,_xll.BDP(K519,$AD$12)*L519)</f>
        <v>0.88978999999999997</v>
      </c>
      <c r="AE519" s="387">
        <f>AA519*AC519*T519/AD519 / AF872</f>
        <v>0</v>
      </c>
      <c r="AF519" s="73"/>
      <c r="AG519" s="69"/>
      <c r="AH519" s="61"/>
    </row>
    <row r="520" spans="1:34" x14ac:dyDescent="0.2">
      <c r="B520" s="153">
        <v>3574</v>
      </c>
      <c r="C520" s="153" t="s">
        <v>90</v>
      </c>
      <c r="D520" s="153" t="str">
        <f>_xll.BDP(C520,$D$12)</f>
        <v>GBp</v>
      </c>
      <c r="E520" s="153" t="s">
        <v>386</v>
      </c>
      <c r="F520" s="154">
        <f>_xll.BDP(C520,$F$12)</f>
        <v>628.6</v>
      </c>
      <c r="G520" s="154">
        <f>_xll.BDP(C520,$G$12)</f>
        <v>623.6</v>
      </c>
      <c r="H520" s="155">
        <f t="shared" si="236"/>
        <v>-5</v>
      </c>
      <c r="I520" s="156">
        <f t="shared" si="237"/>
        <v>-0.79541839007317838</v>
      </c>
      <c r="J520" s="157">
        <v>151528</v>
      </c>
      <c r="K520" s="153" t="str">
        <f>CONCATENATE(D872,D520, " Curncy")</f>
        <v>EURGBp Curncy</v>
      </c>
      <c r="L520" s="153">
        <f>IF(D520 = D872,1,_xll.BDP(K520,$L$12))</f>
        <v>1</v>
      </c>
      <c r="M520" s="356">
        <f>IF(D520 = D872,1,_xll.BDP(K520,$M$12)*L520)</f>
        <v>0.89166000000000001</v>
      </c>
      <c r="N520" s="158">
        <f t="shared" si="238"/>
        <v>-8496.9607249399996</v>
      </c>
      <c r="O520" s="366">
        <f>N520 / Y872</f>
        <v>-6.8645929236673723E-5</v>
      </c>
      <c r="P520" s="160">
        <f t="shared" si="239"/>
        <v>1059740.9416145168</v>
      </c>
      <c r="Q520" s="374">
        <f>P520 / Y872*100</f>
        <v>0.85615202943979463</v>
      </c>
      <c r="R520" s="161">
        <f t="shared" si="240"/>
        <v>0</v>
      </c>
      <c r="S520" s="374">
        <f t="shared" si="241"/>
        <v>0.85615202943979463</v>
      </c>
      <c r="T520" s="153">
        <f t="shared" si="242"/>
        <v>0.01</v>
      </c>
      <c r="U520" s="153">
        <v>0</v>
      </c>
      <c r="V520" s="153">
        <v>1</v>
      </c>
      <c r="W520" s="159">
        <f t="shared" si="243"/>
        <v>0</v>
      </c>
      <c r="X520" s="159">
        <f t="shared" si="244"/>
        <v>0</v>
      </c>
      <c r="Y520" s="70"/>
      <c r="Z520" s="163">
        <f>_xll.BDH(C520,$Z$12,$D$1,$D$1)</f>
        <v>645.6</v>
      </c>
      <c r="AA520" s="163">
        <f t="shared" si="245"/>
        <v>-17</v>
      </c>
      <c r="AB520" s="164">
        <f t="shared" si="246"/>
        <v>-2.6332094175960346</v>
      </c>
      <c r="AC520" s="165">
        <v>151528</v>
      </c>
      <c r="AD520" s="166">
        <f>IF(D520 = D872,1,_xll.BDP(K520,$AD$12)*L520)</f>
        <v>0.88978999999999997</v>
      </c>
      <c r="AE520" s="387">
        <f>AA520*AC520*T520/AD520 / AF872</f>
        <v>-2.3516376705397729E-4</v>
      </c>
      <c r="AF520" s="73"/>
      <c r="AG520" s="69"/>
      <c r="AH520" s="61"/>
    </row>
    <row r="521" spans="1:34" x14ac:dyDescent="0.2">
      <c r="B521" s="153">
        <v>3418</v>
      </c>
      <c r="C521" s="153" t="s">
        <v>1020</v>
      </c>
      <c r="D521" s="153" t="str">
        <f>_xll.BDP(C521,$D$12)</f>
        <v>GBp</v>
      </c>
      <c r="E521" s="153" t="s">
        <v>1123</v>
      </c>
      <c r="F521" s="154">
        <f>_xll.BDP(C521,$F$12)</f>
        <v>399.65</v>
      </c>
      <c r="G521" s="154">
        <f>_xll.BDP(C521,$G$12)</f>
        <v>400.25</v>
      </c>
      <c r="H521" s="155">
        <f t="shared" si="236"/>
        <v>0.60000000000002274</v>
      </c>
      <c r="I521" s="156">
        <f t="shared" si="237"/>
        <v>0.15013136494433199</v>
      </c>
      <c r="J521" s="157">
        <v>0</v>
      </c>
      <c r="K521" s="153" t="str">
        <f>CONCATENATE(D872,D521, " Curncy")</f>
        <v>EURGBp Curncy</v>
      </c>
      <c r="L521" s="153">
        <f>IF(D521 = D872,1,_xll.BDP(K521,$L$12))</f>
        <v>1</v>
      </c>
      <c r="M521" s="356">
        <f>IF(D521 = D872,1,_xll.BDP(K521,$M$12)*L521)</f>
        <v>0.89166000000000001</v>
      </c>
      <c r="N521" s="158">
        <f t="shared" si="238"/>
        <v>0</v>
      </c>
      <c r="O521" s="366">
        <f>N521 / Y872</f>
        <v>0</v>
      </c>
      <c r="P521" s="160">
        <f t="shared" si="239"/>
        <v>0</v>
      </c>
      <c r="Q521" s="374">
        <f>P521 / Y872*100</f>
        <v>0</v>
      </c>
      <c r="R521" s="161">
        <f t="shared" si="240"/>
        <v>0</v>
      </c>
      <c r="S521" s="374">
        <f t="shared" si="241"/>
        <v>0</v>
      </c>
      <c r="T521" s="153">
        <f t="shared" si="242"/>
        <v>0.01</v>
      </c>
      <c r="U521" s="153">
        <v>0</v>
      </c>
      <c r="V521" s="153">
        <v>1</v>
      </c>
      <c r="W521" s="159">
        <f t="shared" si="243"/>
        <v>0</v>
      </c>
      <c r="X521" s="159">
        <f t="shared" si="244"/>
        <v>0</v>
      </c>
      <c r="Y521" s="70"/>
      <c r="Z521" s="163">
        <f>_xll.BDH(C521,$Z$12,$D$1,$D$1)</f>
        <v>384</v>
      </c>
      <c r="AA521" s="163">
        <f t="shared" si="245"/>
        <v>15.649999999999977</v>
      </c>
      <c r="AB521" s="164">
        <f t="shared" si="246"/>
        <v>4.0755208333333268</v>
      </c>
      <c r="AC521" s="165">
        <v>0</v>
      </c>
      <c r="AD521" s="166">
        <f>IF(D521 = D872,1,_xll.BDP(K521,$AD$12)*L521)</f>
        <v>0.88978999999999997</v>
      </c>
      <c r="AE521" s="387">
        <f>AA521*AC521*T521/AD521 / AF872</f>
        <v>0</v>
      </c>
      <c r="AF521" s="73"/>
      <c r="AG521" s="69"/>
      <c r="AH521" s="61"/>
    </row>
    <row r="522" spans="1:34" x14ac:dyDescent="0.2">
      <c r="B522" s="153">
        <v>3123</v>
      </c>
      <c r="C522" s="153" t="s">
        <v>89</v>
      </c>
      <c r="D522" s="153" t="str">
        <f>_xll.BDP(C522,$D$12)</f>
        <v>GBp</v>
      </c>
      <c r="E522" s="153" t="s">
        <v>293</v>
      </c>
      <c r="F522" s="154">
        <f>_xll.BDP(C522,$F$12)</f>
        <v>29.25</v>
      </c>
      <c r="G522" s="154">
        <f>_xll.BDP(C522,$G$12)</f>
        <v>30.25</v>
      </c>
      <c r="H522" s="155">
        <f t="shared" si="236"/>
        <v>1</v>
      </c>
      <c r="I522" s="156">
        <f t="shared" si="237"/>
        <v>3.4188034188034191</v>
      </c>
      <c r="J522" s="157">
        <v>1472461</v>
      </c>
      <c r="K522" s="153" t="str">
        <f>CONCATENATE(D872,D522, " Curncy")</f>
        <v>EURGBp Curncy</v>
      </c>
      <c r="L522" s="153">
        <f>IF(D522 = D872,1,_xll.BDP(K522,$L$12))</f>
        <v>1</v>
      </c>
      <c r="M522" s="356">
        <f>IF(D522 = D872,1,_xll.BDP(K522,$M$12)*L522)</f>
        <v>0.89166000000000001</v>
      </c>
      <c r="N522" s="158">
        <f t="shared" si="238"/>
        <v>16513.704775362807</v>
      </c>
      <c r="O522" s="366">
        <f>N522 / Y872</f>
        <v>1.3341224540647513E-4</v>
      </c>
      <c r="P522" s="160">
        <f t="shared" si="239"/>
        <v>499539.5694547249</v>
      </c>
      <c r="Q522" s="374">
        <f>P522 / Y872*100</f>
        <v>0.40357204235458732</v>
      </c>
      <c r="R522" s="161">
        <f t="shared" si="240"/>
        <v>0</v>
      </c>
      <c r="S522" s="374">
        <f t="shared" si="241"/>
        <v>0.40357204235458732</v>
      </c>
      <c r="T522" s="153">
        <f t="shared" si="242"/>
        <v>0.01</v>
      </c>
      <c r="U522" s="153">
        <v>0</v>
      </c>
      <c r="V522" s="153">
        <v>1</v>
      </c>
      <c r="W522" s="159">
        <f t="shared" si="243"/>
        <v>0</v>
      </c>
      <c r="X522" s="159">
        <f t="shared" si="244"/>
        <v>1.3341224540647513E-4</v>
      </c>
      <c r="Y522" s="70"/>
      <c r="Z522" s="163">
        <f>_xll.BDH(C522,$Z$12,$D$1,$D$1)</f>
        <v>31</v>
      </c>
      <c r="AA522" s="163">
        <f t="shared" si="245"/>
        <v>-1.75</v>
      </c>
      <c r="AB522" s="164">
        <f t="shared" si="246"/>
        <v>-5.6451612903225801</v>
      </c>
      <c r="AC522" s="165">
        <v>1472461</v>
      </c>
      <c r="AD522" s="166">
        <f>IF(D522 = D872,1,_xll.BDP(K522,$AD$12)*L522)</f>
        <v>0.88978999999999997</v>
      </c>
      <c r="AE522" s="387">
        <f>AA522*AC522*T522/AD522 / AF872</f>
        <v>-2.3523960716253421E-4</v>
      </c>
      <c r="AF522" s="73"/>
      <c r="AG522" s="69"/>
      <c r="AH522" s="61"/>
    </row>
    <row r="523" spans="1:34" x14ac:dyDescent="0.2">
      <c r="B523" s="153">
        <v>24754</v>
      </c>
      <c r="C523" s="153" t="s">
        <v>1021</v>
      </c>
      <c r="D523" s="153" t="str">
        <f>_xll.BDP(C523,$D$12)</f>
        <v>GBp</v>
      </c>
      <c r="E523" s="153" t="s">
        <v>1124</v>
      </c>
      <c r="F523" s="154">
        <f>_xll.BDP(C523,$F$12)</f>
        <v>4.9980000000000002</v>
      </c>
      <c r="G523" s="154">
        <f>_xll.BDP(C523,$G$12)</f>
        <v>4.7279999999999998</v>
      </c>
      <c r="H523" s="155">
        <f t="shared" si="236"/>
        <v>-0.27000000000000046</v>
      </c>
      <c r="I523" s="156">
        <f t="shared" si="237"/>
        <v>-5.4021608643457473</v>
      </c>
      <c r="J523" s="157">
        <v>0</v>
      </c>
      <c r="K523" s="153" t="str">
        <f>CONCATENATE(D872,D523, " Curncy")</f>
        <v>EURGBp Curncy</v>
      </c>
      <c r="L523" s="153">
        <f>IF(D523 = D872,1,_xll.BDP(K523,$L$12))</f>
        <v>1</v>
      </c>
      <c r="M523" s="356">
        <f>IF(D523 = D872,1,_xll.BDP(K523,$M$12)*L523)</f>
        <v>0.89166000000000001</v>
      </c>
      <c r="N523" s="158">
        <f t="shared" si="238"/>
        <v>0</v>
      </c>
      <c r="O523" s="366">
        <f>N523 / Y872</f>
        <v>0</v>
      </c>
      <c r="P523" s="160">
        <f t="shared" si="239"/>
        <v>0</v>
      </c>
      <c r="Q523" s="374">
        <f>P523 / Y872*100</f>
        <v>0</v>
      </c>
      <c r="R523" s="161">
        <f t="shared" si="240"/>
        <v>0</v>
      </c>
      <c r="S523" s="374">
        <f t="shared" si="241"/>
        <v>0</v>
      </c>
      <c r="T523" s="153">
        <f t="shared" si="242"/>
        <v>0.01</v>
      </c>
      <c r="U523" s="153">
        <v>0</v>
      </c>
      <c r="V523" s="153">
        <v>1</v>
      </c>
      <c r="W523" s="159">
        <f t="shared" si="243"/>
        <v>0</v>
      </c>
      <c r="X523" s="159">
        <f t="shared" si="244"/>
        <v>0</v>
      </c>
      <c r="Y523" s="70"/>
      <c r="Z523" s="163">
        <f>_xll.BDH(C523,$Z$12,$D$1,$D$1)</f>
        <v>3.6</v>
      </c>
      <c r="AA523" s="163">
        <f t="shared" si="245"/>
        <v>1.3980000000000001</v>
      </c>
      <c r="AB523" s="164">
        <f t="shared" si="246"/>
        <v>38.833333333333336</v>
      </c>
      <c r="AC523" s="165">
        <v>0</v>
      </c>
      <c r="AD523" s="166">
        <f>IF(D523 = D872,1,_xll.BDP(K523,$AD$12)*L523)</f>
        <v>0.88978999999999997</v>
      </c>
      <c r="AE523" s="387">
        <f>AA523*AC523*T523/AD523 / AF872</f>
        <v>0</v>
      </c>
      <c r="AF523" s="73"/>
      <c r="AG523" s="69"/>
      <c r="AH523" s="61"/>
    </row>
    <row r="524" spans="1:34" x14ac:dyDescent="0.2">
      <c r="B524" s="153">
        <v>24796</v>
      </c>
      <c r="C524" s="153" t="s">
        <v>1023</v>
      </c>
      <c r="D524" s="153" t="str">
        <f>_xll.BDP(C524,$D$12)</f>
        <v>GBp</v>
      </c>
      <c r="E524" s="153" t="s">
        <v>1126</v>
      </c>
      <c r="F524" s="154">
        <f>_xll.BDP(C524,$F$12)</f>
        <v>204.6</v>
      </c>
      <c r="G524" s="154">
        <f>_xll.BDP(C524,$G$12)</f>
        <v>201.2</v>
      </c>
      <c r="H524" s="155">
        <f t="shared" si="236"/>
        <v>-3.4000000000000057</v>
      </c>
      <c r="I524" s="156">
        <f t="shared" si="237"/>
        <v>-1.6617790811339226</v>
      </c>
      <c r="J524" s="157">
        <v>0</v>
      </c>
      <c r="K524" s="153" t="str">
        <f>CONCATENATE(D872,D524, " Curncy")</f>
        <v>EURGBp Curncy</v>
      </c>
      <c r="L524" s="153">
        <f>IF(D524 = D872,1,_xll.BDP(K524,$L$12))</f>
        <v>1</v>
      </c>
      <c r="M524" s="356">
        <f>IF(D524 = D872,1,_xll.BDP(K524,$M$12)*L524)</f>
        <v>0.89166000000000001</v>
      </c>
      <c r="N524" s="158">
        <f t="shared" si="238"/>
        <v>0</v>
      </c>
      <c r="O524" s="366">
        <f>N524 / Y872</f>
        <v>0</v>
      </c>
      <c r="P524" s="160">
        <f t="shared" si="239"/>
        <v>0</v>
      </c>
      <c r="Q524" s="374">
        <f>P524 / Y872*100</f>
        <v>0</v>
      </c>
      <c r="R524" s="161">
        <f t="shared" si="240"/>
        <v>0</v>
      </c>
      <c r="S524" s="374">
        <f t="shared" si="241"/>
        <v>0</v>
      </c>
      <c r="T524" s="153">
        <f t="shared" si="242"/>
        <v>0.01</v>
      </c>
      <c r="U524" s="153">
        <v>0</v>
      </c>
      <c r="V524" s="153">
        <v>1</v>
      </c>
      <c r="W524" s="159">
        <f t="shared" si="243"/>
        <v>0</v>
      </c>
      <c r="X524" s="159">
        <f t="shared" si="244"/>
        <v>0</v>
      </c>
      <c r="Y524" s="70"/>
      <c r="Z524" s="163">
        <f>_xll.BDH(C524,$Z$12,$D$1,$D$1)</f>
        <v>200.6</v>
      </c>
      <c r="AA524" s="163">
        <f t="shared" si="245"/>
        <v>4</v>
      </c>
      <c r="AB524" s="164">
        <f t="shared" si="246"/>
        <v>1.9940179461615155</v>
      </c>
      <c r="AC524" s="165">
        <v>0</v>
      </c>
      <c r="AD524" s="166">
        <f>IF(D524 = D872,1,_xll.BDP(K524,$AD$12)*L524)</f>
        <v>0.88978999999999997</v>
      </c>
      <c r="AE524" s="387">
        <f>AA524*AC524*T524/AD524 / AF872</f>
        <v>0</v>
      </c>
      <c r="AF524" s="73"/>
      <c r="AG524" s="69"/>
      <c r="AH524" s="61"/>
    </row>
    <row r="525" spans="1:34" x14ac:dyDescent="0.2">
      <c r="A525" s="153"/>
      <c r="B525" s="153">
        <v>3520</v>
      </c>
      <c r="C525" s="153" t="s">
        <v>1277</v>
      </c>
      <c r="D525" s="153" t="str">
        <f>_xll.BDP(C525,$D$12)</f>
        <v>GBp</v>
      </c>
      <c r="E525" s="153" t="s">
        <v>1278</v>
      </c>
      <c r="F525" s="154">
        <f>_xll.BDP(C525,$F$12)</f>
        <v>802</v>
      </c>
      <c r="G525" s="154">
        <f>_xll.BDP(C525,$G$12)</f>
        <v>808</v>
      </c>
      <c r="H525" s="155">
        <f t="shared" si="236"/>
        <v>6</v>
      </c>
      <c r="I525" s="156">
        <f t="shared" si="237"/>
        <v>0.74812967581047385</v>
      </c>
      <c r="J525" s="157">
        <v>0</v>
      </c>
      <c r="K525" s="153" t="str">
        <f>CONCATENATE(D872,D525, " Curncy")</f>
        <v>EURGBp Curncy</v>
      </c>
      <c r="L525" s="153">
        <f>IF(D525 = D872,1,_xll.BDP(K525,$L$12))</f>
        <v>1</v>
      </c>
      <c r="M525" s="356">
        <f>IF(D525 = D872,1,_xll.BDP(K525,$M$12)*L525)</f>
        <v>0.89166000000000001</v>
      </c>
      <c r="N525" s="158">
        <f t="shared" si="238"/>
        <v>0</v>
      </c>
      <c r="O525" s="366">
        <f>N525 / Y872</f>
        <v>0</v>
      </c>
      <c r="P525" s="160">
        <f t="shared" si="239"/>
        <v>0</v>
      </c>
      <c r="Q525" s="374">
        <f>P525 / Y872*100</f>
        <v>0</v>
      </c>
      <c r="R525" s="161">
        <f t="shared" si="240"/>
        <v>0</v>
      </c>
      <c r="S525" s="374">
        <f t="shared" si="241"/>
        <v>0</v>
      </c>
      <c r="T525" s="153">
        <f t="shared" si="242"/>
        <v>0.01</v>
      </c>
      <c r="U525" s="153">
        <v>0</v>
      </c>
      <c r="V525" s="153">
        <v>1</v>
      </c>
      <c r="W525" s="159">
        <f t="shared" si="243"/>
        <v>0</v>
      </c>
      <c r="X525" s="159">
        <f t="shared" si="244"/>
        <v>0</v>
      </c>
      <c r="Y525" s="162"/>
      <c r="Z525" s="163">
        <f>_xll.BDH(C525,$Z$12,$D$1,$D$1)</f>
        <v>814.5</v>
      </c>
      <c r="AA525" s="163">
        <f t="shared" si="245"/>
        <v>-12.5</v>
      </c>
      <c r="AB525" s="164">
        <f t="shared" si="246"/>
        <v>-1.5346838551258442</v>
      </c>
      <c r="AC525" s="165">
        <v>0</v>
      </c>
      <c r="AD525" s="166">
        <f>IF(D525 = D872,1,_xll.BDP(K525,$AD$12)*L525)</f>
        <v>0.88978999999999997</v>
      </c>
      <c r="AE525" s="387">
        <f>AA525*AC525*T525/AD525 / AF872</f>
        <v>0</v>
      </c>
      <c r="AF525" s="167"/>
      <c r="AG525" s="69"/>
      <c r="AH525" s="61"/>
    </row>
    <row r="526" spans="1:34" x14ac:dyDescent="0.2">
      <c r="B526" s="153">
        <v>6451</v>
      </c>
      <c r="C526" s="153" t="s">
        <v>1024</v>
      </c>
      <c r="D526" s="153" t="str">
        <f>_xll.BDP(C526,$D$12)</f>
        <v>GBp</v>
      </c>
      <c r="E526" s="153" t="s">
        <v>1127</v>
      </c>
      <c r="F526" s="154">
        <f>_xll.BDP(C526,$F$12)</f>
        <v>1175</v>
      </c>
      <c r="G526" s="154">
        <f>_xll.BDP(C526,$G$12)</f>
        <v>1162</v>
      </c>
      <c r="H526" s="155">
        <f t="shared" si="236"/>
        <v>-13</v>
      </c>
      <c r="I526" s="156">
        <f t="shared" si="237"/>
        <v>-1.1063829787234043</v>
      </c>
      <c r="J526" s="157">
        <v>0</v>
      </c>
      <c r="K526" s="153" t="str">
        <f>CONCATENATE(D872,D526, " Curncy")</f>
        <v>EURGBp Curncy</v>
      </c>
      <c r="L526" s="153">
        <f>IF(D526 = D872,1,_xll.BDP(K526,$L$12))</f>
        <v>1</v>
      </c>
      <c r="M526" s="356">
        <f>IF(D526 = D872,1,_xll.BDP(K526,$M$12)*L526)</f>
        <v>0.89166000000000001</v>
      </c>
      <c r="N526" s="158">
        <f t="shared" si="238"/>
        <v>0</v>
      </c>
      <c r="O526" s="366">
        <f>N526 / Y872</f>
        <v>0</v>
      </c>
      <c r="P526" s="160">
        <f t="shared" si="239"/>
        <v>0</v>
      </c>
      <c r="Q526" s="374">
        <f>P526 / Y872*100</f>
        <v>0</v>
      </c>
      <c r="R526" s="161">
        <f t="shared" si="240"/>
        <v>0</v>
      </c>
      <c r="S526" s="374">
        <f t="shared" si="241"/>
        <v>0</v>
      </c>
      <c r="T526" s="153">
        <f t="shared" si="242"/>
        <v>0.01</v>
      </c>
      <c r="U526" s="153">
        <v>0</v>
      </c>
      <c r="V526" s="153">
        <v>1</v>
      </c>
      <c r="W526" s="159">
        <f t="shared" si="243"/>
        <v>0</v>
      </c>
      <c r="X526" s="159">
        <f t="shared" si="244"/>
        <v>0</v>
      </c>
      <c r="Y526" s="70"/>
      <c r="Z526" s="163">
        <f>_xll.BDH(C526,$Z$12,$D$1,$D$1)</f>
        <v>1100</v>
      </c>
      <c r="AA526" s="163">
        <f t="shared" si="245"/>
        <v>75</v>
      </c>
      <c r="AB526" s="164">
        <f t="shared" si="246"/>
        <v>6.8181818181818175</v>
      </c>
      <c r="AC526" s="165">
        <v>0</v>
      </c>
      <c r="AD526" s="166">
        <f>IF(D526 = D872,1,_xll.BDP(K526,$AD$12)*L526)</f>
        <v>0.88978999999999997</v>
      </c>
      <c r="AE526" s="387">
        <f>AA526*AC526*T526/AD526 / AF872</f>
        <v>0</v>
      </c>
      <c r="AF526" s="73"/>
      <c r="AG526" s="69"/>
      <c r="AH526" s="61"/>
    </row>
    <row r="527" spans="1:34" x14ac:dyDescent="0.2">
      <c r="B527" s="153">
        <v>19703</v>
      </c>
      <c r="C527" s="153"/>
      <c r="D527" s="153" t="s">
        <v>70</v>
      </c>
      <c r="E527" s="153" t="s">
        <v>88</v>
      </c>
      <c r="F527" s="154">
        <v>500</v>
      </c>
      <c r="G527" s="154">
        <v>500</v>
      </c>
      <c r="H527" s="155">
        <f t="shared" si="236"/>
        <v>0</v>
      </c>
      <c r="I527" s="156">
        <f t="shared" si="237"/>
        <v>0</v>
      </c>
      <c r="J527" s="157">
        <v>900</v>
      </c>
      <c r="K527" s="153" t="str">
        <f>CONCATENATE(D872,D527, " Curncy")</f>
        <v>EURGBP Curncy</v>
      </c>
      <c r="L527" s="153">
        <f>IF(D527 = D872,1,_xll.BDP(K527,$L$12))</f>
        <v>1</v>
      </c>
      <c r="M527" s="356">
        <f>IF(D527 = D872,1,_xll.BDP(K527,$M$12)*L527)</f>
        <v>0.89166000000000001</v>
      </c>
      <c r="N527" s="158">
        <f t="shared" si="238"/>
        <v>0</v>
      </c>
      <c r="O527" s="366">
        <f>N527 / Y872</f>
        <v>0</v>
      </c>
      <c r="P527" s="160">
        <f t="shared" si="239"/>
        <v>504676.67047977931</v>
      </c>
      <c r="Q527" s="374">
        <f>P527 / Y872*100</f>
        <v>0.40772224481948122</v>
      </c>
      <c r="R527" s="161">
        <f t="shared" si="240"/>
        <v>0</v>
      </c>
      <c r="S527" s="374">
        <f t="shared" si="241"/>
        <v>0.40772224481948122</v>
      </c>
      <c r="T527" s="153">
        <f t="shared" si="242"/>
        <v>1</v>
      </c>
      <c r="U527" s="153">
        <v>1</v>
      </c>
      <c r="V527" s="153">
        <v>1</v>
      </c>
      <c r="W527" s="159">
        <f t="shared" si="243"/>
        <v>0</v>
      </c>
      <c r="X527" s="159">
        <f t="shared" si="244"/>
        <v>0</v>
      </c>
      <c r="Y527" s="70"/>
      <c r="Z527" s="163">
        <v>500</v>
      </c>
      <c r="AA527" s="163">
        <f t="shared" si="245"/>
        <v>0</v>
      </c>
      <c r="AB527" s="164">
        <f t="shared" si="246"/>
        <v>0</v>
      </c>
      <c r="AC527" s="165">
        <v>900</v>
      </c>
      <c r="AD527" s="166">
        <f>IF(D527 = D872,1,_xll.BDP(K527,$AD$12)*L527)</f>
        <v>0.88978999999999997</v>
      </c>
      <c r="AE527" s="387">
        <f>AA527*AC527*T527/AD527 / AF872</f>
        <v>0</v>
      </c>
      <c r="AF527" s="73"/>
      <c r="AG527" s="69"/>
      <c r="AH527" s="61"/>
    </row>
    <row r="528" spans="1:34" x14ac:dyDescent="0.2">
      <c r="B528" s="153">
        <v>882</v>
      </c>
      <c r="C528" s="153" t="s">
        <v>1025</v>
      </c>
      <c r="D528" s="153" t="str">
        <f>_xll.BDP(C528,$D$12)</f>
        <v>GBp</v>
      </c>
      <c r="E528" s="153" t="s">
        <v>1128</v>
      </c>
      <c r="F528" s="154">
        <f>_xll.BDP(C528,$F$12)</f>
        <v>13.375</v>
      </c>
      <c r="G528" s="154">
        <f>_xll.BDP(C528,$G$12)</f>
        <v>13.5</v>
      </c>
      <c r="H528" s="155">
        <f t="shared" si="236"/>
        <v>0.125</v>
      </c>
      <c r="I528" s="156">
        <f t="shared" si="237"/>
        <v>0.93457943925233633</v>
      </c>
      <c r="J528" s="157">
        <v>1175357</v>
      </c>
      <c r="K528" s="153" t="str">
        <f>CONCATENATE(D872,D528, " Curncy")</f>
        <v>EURGBp Curncy</v>
      </c>
      <c r="L528" s="153">
        <f>IF(D528 = D872,1,_xll.BDP(K528,$L$12))</f>
        <v>1</v>
      </c>
      <c r="M528" s="356">
        <f>IF(D528 = D872,1,_xll.BDP(K528,$M$12)*L528)</f>
        <v>0.89166000000000001</v>
      </c>
      <c r="N528" s="158">
        <f t="shared" si="238"/>
        <v>1647.7090482919498</v>
      </c>
      <c r="O528" s="366">
        <f>N528 / Y872</f>
        <v>1.3311644291785861E-5</v>
      </c>
      <c r="P528" s="160">
        <f t="shared" si="239"/>
        <v>177952.57721553059</v>
      </c>
      <c r="Q528" s="374">
        <f>P528 / Y872*100</f>
        <v>0.1437657583512873</v>
      </c>
      <c r="R528" s="161">
        <f t="shared" si="240"/>
        <v>0</v>
      </c>
      <c r="S528" s="374">
        <f t="shared" si="241"/>
        <v>0.1437657583512873</v>
      </c>
      <c r="T528" s="153">
        <f t="shared" si="242"/>
        <v>0.01</v>
      </c>
      <c r="U528" s="153">
        <v>0</v>
      </c>
      <c r="V528" s="153">
        <v>1</v>
      </c>
      <c r="W528" s="159">
        <f t="shared" si="243"/>
        <v>0</v>
      </c>
      <c r="X528" s="159">
        <f t="shared" si="244"/>
        <v>1.3311644291785861E-5</v>
      </c>
      <c r="Y528" s="70"/>
      <c r="Z528" s="163">
        <f>_xll.BDH(C528,$Z$12,$D$1,$D$1)</f>
        <v>12.85</v>
      </c>
      <c r="AA528" s="163">
        <f t="shared" si="245"/>
        <v>0.52500000000000036</v>
      </c>
      <c r="AB528" s="164">
        <f t="shared" si="246"/>
        <v>4.0856031128404702</v>
      </c>
      <c r="AC528" s="165">
        <v>1175357</v>
      </c>
      <c r="AD528" s="166">
        <f>IF(D528 = D872,1,_xll.BDP(K528,$AD$12)*L528)</f>
        <v>0.88978999999999997</v>
      </c>
      <c r="AE528" s="387">
        <f>AA528*AC528*T528/AD528 / AF872</f>
        <v>5.6332327774196039E-5</v>
      </c>
      <c r="AF528" s="73"/>
      <c r="AG528" s="69"/>
      <c r="AH528" s="61"/>
    </row>
    <row r="529" spans="1:34" x14ac:dyDescent="0.2">
      <c r="A529" s="153"/>
      <c r="B529" s="153">
        <v>28098</v>
      </c>
      <c r="C529" s="153"/>
      <c r="D529" s="153" t="s">
        <v>70</v>
      </c>
      <c r="E529" s="153" t="s">
        <v>1279</v>
      </c>
      <c r="F529" s="154">
        <v>9.9999999999999995E-7</v>
      </c>
      <c r="G529" s="154">
        <v>9.9999999999999995E-7</v>
      </c>
      <c r="H529" s="155">
        <f t="shared" si="236"/>
        <v>0</v>
      </c>
      <c r="I529" s="156">
        <f t="shared" si="237"/>
        <v>0</v>
      </c>
      <c r="J529" s="157">
        <v>403200</v>
      </c>
      <c r="K529" s="153" t="str">
        <f>CONCATENATE(D872,D529, " Curncy")</f>
        <v>EURGBP Curncy</v>
      </c>
      <c r="L529" s="153">
        <f>IF(D529 = D872,1,_xll.BDP(K529,$L$12))</f>
        <v>1</v>
      </c>
      <c r="M529" s="356">
        <f>IF(D529 = D872,1,_xll.BDP(K529,$M$12)*L529)</f>
        <v>0.89166000000000001</v>
      </c>
      <c r="N529" s="158">
        <f t="shared" si="238"/>
        <v>0</v>
      </c>
      <c r="O529" s="366">
        <f>N529 / Y872</f>
        <v>0</v>
      </c>
      <c r="P529" s="160">
        <f t="shared" si="239"/>
        <v>0.45219029674988226</v>
      </c>
      <c r="Q529" s="374">
        <f>P529 / Y872*100</f>
        <v>3.6531913135825519E-7</v>
      </c>
      <c r="R529" s="161">
        <f t="shared" si="240"/>
        <v>0</v>
      </c>
      <c r="S529" s="374">
        <f t="shared" si="241"/>
        <v>3.6531913135825519E-7</v>
      </c>
      <c r="T529" s="153">
        <f t="shared" si="242"/>
        <v>1</v>
      </c>
      <c r="U529" s="153">
        <v>1</v>
      </c>
      <c r="V529" s="153">
        <v>1</v>
      </c>
      <c r="W529" s="159">
        <f t="shared" si="243"/>
        <v>0</v>
      </c>
      <c r="X529" s="159">
        <f t="shared" si="244"/>
        <v>0</v>
      </c>
      <c r="Y529" s="162"/>
      <c r="Z529" s="163">
        <v>9.9999999999999995E-7</v>
      </c>
      <c r="AA529" s="163">
        <f t="shared" si="245"/>
        <v>0</v>
      </c>
      <c r="AB529" s="164">
        <f t="shared" si="246"/>
        <v>0</v>
      </c>
      <c r="AC529" s="165">
        <v>403200</v>
      </c>
      <c r="AD529" s="166">
        <f>IF(D529 = D872,1,_xll.BDP(K529,$AD$12)*L529)</f>
        <v>0.88978999999999997</v>
      </c>
      <c r="AE529" s="387">
        <f>AA529*AC529*T529/AD529 / AF872</f>
        <v>0</v>
      </c>
      <c r="AF529" s="167"/>
      <c r="AG529" s="69"/>
      <c r="AH529" s="61"/>
    </row>
    <row r="530" spans="1:34" x14ac:dyDescent="0.2">
      <c r="B530" s="153">
        <v>3822</v>
      </c>
      <c r="C530" s="153" t="s">
        <v>1026</v>
      </c>
      <c r="D530" s="153" t="str">
        <f>_xll.BDP(C530,$D$12)</f>
        <v>GBp</v>
      </c>
      <c r="E530" s="153" t="s">
        <v>1129</v>
      </c>
      <c r="F530" s="154">
        <f>_xll.BDP(C530,$F$12)</f>
        <v>1506.5</v>
      </c>
      <c r="G530" s="154">
        <f>_xll.BDP(C530,$G$12)</f>
        <v>1490.5</v>
      </c>
      <c r="H530" s="155">
        <f t="shared" si="236"/>
        <v>-16</v>
      </c>
      <c r="I530" s="156">
        <f t="shared" si="237"/>
        <v>-1.0620643876535016</v>
      </c>
      <c r="J530" s="157">
        <v>0</v>
      </c>
      <c r="K530" s="153" t="str">
        <f>CONCATENATE(D872,D530, " Curncy")</f>
        <v>EURGBp Curncy</v>
      </c>
      <c r="L530" s="153">
        <f>IF(D530 = D872,1,_xll.BDP(K530,$L$12))</f>
        <v>1</v>
      </c>
      <c r="M530" s="356">
        <f>IF(D530 = D872,1,_xll.BDP(K530,$M$12)*L530)</f>
        <v>0.89166000000000001</v>
      </c>
      <c r="N530" s="158">
        <f t="shared" si="238"/>
        <v>0</v>
      </c>
      <c r="O530" s="366">
        <f>N530 / Y872</f>
        <v>0</v>
      </c>
      <c r="P530" s="160">
        <f t="shared" si="239"/>
        <v>0</v>
      </c>
      <c r="Q530" s="374">
        <f>P530 / Y872*100</f>
        <v>0</v>
      </c>
      <c r="R530" s="161">
        <f t="shared" si="240"/>
        <v>0</v>
      </c>
      <c r="S530" s="374">
        <f t="shared" si="241"/>
        <v>0</v>
      </c>
      <c r="T530" s="153">
        <f t="shared" si="242"/>
        <v>0.01</v>
      </c>
      <c r="U530" s="153">
        <v>0</v>
      </c>
      <c r="V530" s="153">
        <v>1</v>
      </c>
      <c r="W530" s="159">
        <f t="shared" si="243"/>
        <v>0</v>
      </c>
      <c r="X530" s="159">
        <f t="shared" si="244"/>
        <v>0</v>
      </c>
      <c r="Y530" s="70"/>
      <c r="Z530" s="163">
        <f>_xll.BDH(C530,$Z$12,$D$1,$D$1)</f>
        <v>1478</v>
      </c>
      <c r="AA530" s="163">
        <f t="shared" si="245"/>
        <v>28.5</v>
      </c>
      <c r="AB530" s="164">
        <f t="shared" si="246"/>
        <v>1.9282814614343706</v>
      </c>
      <c r="AC530" s="165">
        <v>0</v>
      </c>
      <c r="AD530" s="166">
        <f>IF(D530 = D872,1,_xll.BDP(K530,$AD$12)*L530)</f>
        <v>0.88978999999999997</v>
      </c>
      <c r="AE530" s="387">
        <f>AA530*AC530*T530/AD530 / AF872</f>
        <v>0</v>
      </c>
      <c r="AF530" s="73"/>
      <c r="AG530" s="69"/>
      <c r="AH530" s="61"/>
    </row>
    <row r="531" spans="1:34" x14ac:dyDescent="0.2">
      <c r="B531" s="153">
        <v>6415</v>
      </c>
      <c r="C531" s="153" t="s">
        <v>87</v>
      </c>
      <c r="D531" s="153" t="str">
        <f>_xll.BDP(C531,$D$12)</f>
        <v>GBp</v>
      </c>
      <c r="E531" s="153" t="s">
        <v>387</v>
      </c>
      <c r="F531" s="154">
        <f>_xll.BDP(C531,$F$12)</f>
        <v>624.5</v>
      </c>
      <c r="G531" s="154">
        <f>_xll.BDP(C531,$G$12)</f>
        <v>619</v>
      </c>
      <c r="H531" s="155">
        <f t="shared" si="236"/>
        <v>-5.5</v>
      </c>
      <c r="I531" s="156">
        <f t="shared" si="237"/>
        <v>-0.88070456365092076</v>
      </c>
      <c r="J531" s="157">
        <v>0</v>
      </c>
      <c r="K531" s="153" t="str">
        <f>CONCATENATE(D872,D531, " Curncy")</f>
        <v>EURGBp Curncy</v>
      </c>
      <c r="L531" s="153">
        <f>IF(D531 = D872,1,_xll.BDP(K531,$L$12))</f>
        <v>1</v>
      </c>
      <c r="M531" s="356">
        <f>IF(D531 = D872,1,_xll.BDP(K531,$M$12)*L531)</f>
        <v>0.89166000000000001</v>
      </c>
      <c r="N531" s="158">
        <f t="shared" si="238"/>
        <v>0</v>
      </c>
      <c r="O531" s="366">
        <f>N531 / Y872</f>
        <v>0</v>
      </c>
      <c r="P531" s="160">
        <f t="shared" si="239"/>
        <v>0</v>
      </c>
      <c r="Q531" s="374">
        <f>P531 / Y872*100</f>
        <v>0</v>
      </c>
      <c r="R531" s="161">
        <f t="shared" si="240"/>
        <v>0</v>
      </c>
      <c r="S531" s="374">
        <f t="shared" si="241"/>
        <v>0</v>
      </c>
      <c r="T531" s="153">
        <f t="shared" si="242"/>
        <v>0.01</v>
      </c>
      <c r="U531" s="153">
        <v>0</v>
      </c>
      <c r="V531" s="153">
        <v>1</v>
      </c>
      <c r="W531" s="159">
        <f t="shared" si="243"/>
        <v>0</v>
      </c>
      <c r="X531" s="159">
        <f t="shared" si="244"/>
        <v>0</v>
      </c>
      <c r="Y531" s="70"/>
      <c r="Z531" s="163">
        <f>_xll.BDH(C531,$Z$12,$D$1,$D$1)</f>
        <v>625</v>
      </c>
      <c r="AA531" s="163">
        <f t="shared" si="245"/>
        <v>-0.5</v>
      </c>
      <c r="AB531" s="164">
        <f t="shared" si="246"/>
        <v>-0.08</v>
      </c>
      <c r="AC531" s="165">
        <v>0</v>
      </c>
      <c r="AD531" s="166">
        <f>IF(D531 = D872,1,_xll.BDP(K531,$AD$12)*L531)</f>
        <v>0.88978999999999997</v>
      </c>
      <c r="AE531" s="387">
        <f>AA531*AC531*T531/AD531 / AF872</f>
        <v>0</v>
      </c>
      <c r="AF531" s="73"/>
      <c r="AG531" s="69"/>
      <c r="AH531" s="61"/>
    </row>
    <row r="532" spans="1:34" x14ac:dyDescent="0.2">
      <c r="A532" s="153"/>
      <c r="B532" s="153">
        <v>6407</v>
      </c>
      <c r="C532" s="153" t="s">
        <v>1560</v>
      </c>
      <c r="D532" s="153" t="str">
        <f>_xll.BDP(C532,$D$12)</f>
        <v>GBp</v>
      </c>
      <c r="E532" s="153" t="s">
        <v>1561</v>
      </c>
      <c r="F532" s="154">
        <f>_xll.BDP(C532,$F$12)</f>
        <v>556.4</v>
      </c>
      <c r="G532" s="154">
        <f>_xll.BDP(C532,$G$12)</f>
        <v>545.20000000000005</v>
      </c>
      <c r="H532" s="155">
        <f t="shared" si="236"/>
        <v>-11.199999999999932</v>
      </c>
      <c r="I532" s="156">
        <f t="shared" si="237"/>
        <v>-2.0129403306973277</v>
      </c>
      <c r="J532" s="157">
        <v>0</v>
      </c>
      <c r="K532" s="153" t="str">
        <f>CONCATENATE(D872,D532, " Curncy")</f>
        <v>EURGBp Curncy</v>
      </c>
      <c r="L532" s="153">
        <f>IF(D532 = D872,1,_xll.BDP(K532,$L$12))</f>
        <v>1</v>
      </c>
      <c r="M532" s="356">
        <f>IF(D532 = D872,1,_xll.BDP(K532,$M$12)*L532)</f>
        <v>0.89166000000000001</v>
      </c>
      <c r="N532" s="158">
        <f t="shared" si="238"/>
        <v>0</v>
      </c>
      <c r="O532" s="366">
        <f>N532 / Y872</f>
        <v>0</v>
      </c>
      <c r="P532" s="160">
        <f t="shared" si="239"/>
        <v>0</v>
      </c>
      <c r="Q532" s="374">
        <f>P532 / Y872*100</f>
        <v>0</v>
      </c>
      <c r="R532" s="161">
        <f t="shared" si="240"/>
        <v>0</v>
      </c>
      <c r="S532" s="374">
        <f t="shared" si="241"/>
        <v>0</v>
      </c>
      <c r="T532" s="153">
        <f t="shared" si="242"/>
        <v>0.01</v>
      </c>
      <c r="U532" s="153">
        <v>0</v>
      </c>
      <c r="V532" s="153">
        <v>1</v>
      </c>
      <c r="W532" s="159">
        <f t="shared" si="243"/>
        <v>0</v>
      </c>
      <c r="X532" s="159">
        <f t="shared" si="244"/>
        <v>0</v>
      </c>
      <c r="Y532" s="162"/>
      <c r="Z532" s="163">
        <f>_xll.BDH(C532,$Z$12,$D$1,$D$1)</f>
        <v>563.4</v>
      </c>
      <c r="AA532" s="163">
        <f t="shared" si="245"/>
        <v>-7</v>
      </c>
      <c r="AB532" s="164">
        <f t="shared" si="246"/>
        <v>-1.2424565140220092</v>
      </c>
      <c r="AC532" s="165">
        <v>0</v>
      </c>
      <c r="AD532" s="166">
        <f>IF(D532 = D872,1,_xll.BDP(K532,$AD$12)*L532)</f>
        <v>0.88978999999999997</v>
      </c>
      <c r="AE532" s="387">
        <f>AA532*AC532*T532/AD532 / AF872</f>
        <v>0</v>
      </c>
      <c r="AF532" s="167"/>
      <c r="AG532" s="69"/>
      <c r="AH532" s="61"/>
    </row>
    <row r="533" spans="1:34" x14ac:dyDescent="0.2">
      <c r="B533" s="153">
        <v>7238</v>
      </c>
      <c r="C533" s="153" t="s">
        <v>1022</v>
      </c>
      <c r="D533" s="153" t="str">
        <f>_xll.BDP(C533,$D$12)</f>
        <v>GBp</v>
      </c>
      <c r="E533" s="153" t="s">
        <v>1125</v>
      </c>
      <c r="F533" s="154">
        <f>_xll.BDP(C533,$F$12)</f>
        <v>170.5</v>
      </c>
      <c r="G533" s="154">
        <f>_xll.BDP(C533,$G$12)</f>
        <v>170.2</v>
      </c>
      <c r="H533" s="155">
        <f t="shared" si="236"/>
        <v>-0.30000000000001137</v>
      </c>
      <c r="I533" s="156">
        <f t="shared" si="237"/>
        <v>-0.1759530791788923</v>
      </c>
      <c r="J533" s="157">
        <v>0</v>
      </c>
      <c r="K533" s="153" t="str">
        <f>CONCATENATE(D872,D533, " Curncy")</f>
        <v>EURGBp Curncy</v>
      </c>
      <c r="L533" s="153">
        <f>IF(D533 = D872,1,_xll.BDP(K533,$L$12))</f>
        <v>1</v>
      </c>
      <c r="M533" s="356">
        <f>IF(D533 = D872,1,_xll.BDP(K533,$M$12)*L533)</f>
        <v>0.89166000000000001</v>
      </c>
      <c r="N533" s="158">
        <f t="shared" si="238"/>
        <v>0</v>
      </c>
      <c r="O533" s="366">
        <f>N533 / Y872</f>
        <v>0</v>
      </c>
      <c r="P533" s="160">
        <f t="shared" si="239"/>
        <v>0</v>
      </c>
      <c r="Q533" s="374">
        <f>P533 / Y872*100</f>
        <v>0</v>
      </c>
      <c r="R533" s="161">
        <f t="shared" si="240"/>
        <v>0</v>
      </c>
      <c r="S533" s="374">
        <f t="shared" si="241"/>
        <v>0</v>
      </c>
      <c r="T533" s="153">
        <f t="shared" si="242"/>
        <v>0.01</v>
      </c>
      <c r="U533" s="153">
        <v>0</v>
      </c>
      <c r="V533" s="153">
        <v>1</v>
      </c>
      <c r="W533" s="159">
        <f t="shared" si="243"/>
        <v>0</v>
      </c>
      <c r="X533" s="159">
        <f t="shared" si="244"/>
        <v>0</v>
      </c>
      <c r="Y533" s="70"/>
      <c r="Z533" s="163">
        <f>_xll.BDH(C533,$Z$12,$D$1,$D$1)</f>
        <v>166.5</v>
      </c>
      <c r="AA533" s="163">
        <f t="shared" si="245"/>
        <v>4</v>
      </c>
      <c r="AB533" s="164">
        <f t="shared" si="246"/>
        <v>2.4024024024024024</v>
      </c>
      <c r="AC533" s="165">
        <v>0</v>
      </c>
      <c r="AD533" s="166">
        <f>IF(D533 = D872,1,_xll.BDP(K533,$AD$12)*L533)</f>
        <v>0.88978999999999997</v>
      </c>
      <c r="AE533" s="387">
        <f>AA533*AC533*T533/AD533 / AF872</f>
        <v>0</v>
      </c>
      <c r="AF533" s="73"/>
      <c r="AG533" s="69"/>
      <c r="AH533" s="61"/>
    </row>
    <row r="534" spans="1:34" x14ac:dyDescent="0.2">
      <c r="B534" s="153">
        <v>10210</v>
      </c>
      <c r="C534" s="153" t="s">
        <v>1027</v>
      </c>
      <c r="D534" s="153" t="str">
        <f>_xll.BDP(C534,$D$12)</f>
        <v>GBp</v>
      </c>
      <c r="E534" s="153" t="s">
        <v>1130</v>
      </c>
      <c r="F534" s="154">
        <f>_xll.BDP(C534,$F$12)</f>
        <v>95.5</v>
      </c>
      <c r="G534" s="154">
        <f>_xll.BDP(C534,$G$12)</f>
        <v>97.2</v>
      </c>
      <c r="H534" s="155">
        <f t="shared" si="236"/>
        <v>1.7000000000000028</v>
      </c>
      <c r="I534" s="156">
        <f t="shared" si="237"/>
        <v>1.7801047120418876</v>
      </c>
      <c r="J534" s="157">
        <v>0</v>
      </c>
      <c r="K534" s="153" t="str">
        <f>CONCATENATE(D872,D534, " Curncy")</f>
        <v>EURGBp Curncy</v>
      </c>
      <c r="L534" s="153">
        <f>IF(D534 = D872,1,_xll.BDP(K534,$L$12))</f>
        <v>1</v>
      </c>
      <c r="M534" s="356">
        <f>IF(D534 = D872,1,_xll.BDP(K534,$M$12)*L534)</f>
        <v>0.89166000000000001</v>
      </c>
      <c r="N534" s="158">
        <f t="shared" si="238"/>
        <v>0</v>
      </c>
      <c r="O534" s="366">
        <f>N534 / Y872</f>
        <v>0</v>
      </c>
      <c r="P534" s="160">
        <f t="shared" si="239"/>
        <v>0</v>
      </c>
      <c r="Q534" s="374">
        <f>P534 / Y872*100</f>
        <v>0</v>
      </c>
      <c r="R534" s="161">
        <f t="shared" si="240"/>
        <v>0</v>
      </c>
      <c r="S534" s="374">
        <f t="shared" si="241"/>
        <v>0</v>
      </c>
      <c r="T534" s="153">
        <f t="shared" si="242"/>
        <v>0.01</v>
      </c>
      <c r="U534" s="153">
        <v>0</v>
      </c>
      <c r="V534" s="153">
        <v>1</v>
      </c>
      <c r="W534" s="159">
        <f t="shared" si="243"/>
        <v>0</v>
      </c>
      <c r="X534" s="159">
        <f t="shared" si="244"/>
        <v>0</v>
      </c>
      <c r="Y534" s="70"/>
      <c r="Z534" s="163">
        <f>_xll.BDH(C534,$Z$12,$D$1,$D$1)</f>
        <v>91.9</v>
      </c>
      <c r="AA534" s="163">
        <f t="shared" si="245"/>
        <v>3.5999999999999943</v>
      </c>
      <c r="AB534" s="164">
        <f t="shared" si="246"/>
        <v>3.9173014145810598</v>
      </c>
      <c r="AC534" s="165">
        <v>0</v>
      </c>
      <c r="AD534" s="166">
        <f>IF(D534 = D872,1,_xll.BDP(K534,$AD$12)*L534)</f>
        <v>0.88978999999999997</v>
      </c>
      <c r="AE534" s="387">
        <f>AA534*AC534*T534/AD534 / AF872</f>
        <v>0</v>
      </c>
      <c r="AF534" s="73"/>
      <c r="AG534" s="69"/>
      <c r="AH534" s="61"/>
    </row>
    <row r="535" spans="1:34" x14ac:dyDescent="0.2">
      <c r="B535" s="153">
        <v>6484</v>
      </c>
      <c r="C535" s="153" t="s">
        <v>1028</v>
      </c>
      <c r="D535" s="153" t="str">
        <f>_xll.BDP(C535,$D$12)</f>
        <v>GBp</v>
      </c>
      <c r="E535" s="153" t="s">
        <v>1131</v>
      </c>
      <c r="F535" s="154">
        <f>_xll.BDP(C535,$F$12)</f>
        <v>5682</v>
      </c>
      <c r="G535" s="154">
        <f>_xll.BDP(C535,$G$12)</f>
        <v>5630</v>
      </c>
      <c r="H535" s="155">
        <f t="shared" si="236"/>
        <v>-52</v>
      </c>
      <c r="I535" s="156">
        <f t="shared" si="237"/>
        <v>-0.91517071453713483</v>
      </c>
      <c r="J535" s="157">
        <v>0</v>
      </c>
      <c r="K535" s="153" t="str">
        <f>CONCATENATE(D872,D535, " Curncy")</f>
        <v>EURGBp Curncy</v>
      </c>
      <c r="L535" s="153">
        <f>IF(D535 = D872,1,_xll.BDP(K535,$L$12))</f>
        <v>1</v>
      </c>
      <c r="M535" s="356">
        <f>IF(D535 = D872,1,_xll.BDP(K535,$M$12)*L535)</f>
        <v>0.89166000000000001</v>
      </c>
      <c r="N535" s="158">
        <f t="shared" si="238"/>
        <v>0</v>
      </c>
      <c r="O535" s="366">
        <f>N535 / Y872</f>
        <v>0</v>
      </c>
      <c r="P535" s="160">
        <f t="shared" si="239"/>
        <v>0</v>
      </c>
      <c r="Q535" s="374">
        <f>P535 / Y872*100</f>
        <v>0</v>
      </c>
      <c r="R535" s="161">
        <f t="shared" si="240"/>
        <v>0</v>
      </c>
      <c r="S535" s="374">
        <f t="shared" si="241"/>
        <v>0</v>
      </c>
      <c r="T535" s="153">
        <f t="shared" si="242"/>
        <v>0.01</v>
      </c>
      <c r="U535" s="153">
        <v>0</v>
      </c>
      <c r="V535" s="153">
        <v>1</v>
      </c>
      <c r="W535" s="159">
        <f t="shared" si="243"/>
        <v>0</v>
      </c>
      <c r="X535" s="159">
        <f t="shared" si="244"/>
        <v>0</v>
      </c>
      <c r="Y535" s="70"/>
      <c r="Z535" s="163">
        <f>_xll.BDH(C535,$Z$12,$D$1,$D$1)</f>
        <v>6072</v>
      </c>
      <c r="AA535" s="163">
        <f t="shared" si="245"/>
        <v>-390</v>
      </c>
      <c r="AB535" s="164">
        <f t="shared" si="246"/>
        <v>-6.4229249011857714</v>
      </c>
      <c r="AC535" s="165">
        <v>0</v>
      </c>
      <c r="AD535" s="166">
        <f>IF(D535 = D872,1,_xll.BDP(K535,$AD$12)*L535)</f>
        <v>0.88978999999999997</v>
      </c>
      <c r="AE535" s="387">
        <f>AA535*AC535*T535/AD535 / AF872</f>
        <v>0</v>
      </c>
      <c r="AF535" s="73"/>
      <c r="AG535" s="69"/>
      <c r="AH535" s="61"/>
    </row>
    <row r="536" spans="1:34" x14ac:dyDescent="0.2">
      <c r="B536" s="153">
        <v>10184</v>
      </c>
      <c r="C536" s="153" t="s">
        <v>86</v>
      </c>
      <c r="D536" s="153" t="str">
        <f>_xll.BDP(C536,$D$12)</f>
        <v>GBp</v>
      </c>
      <c r="E536" s="153" t="s">
        <v>388</v>
      </c>
      <c r="F536" s="154" t="str">
        <f>_xll.BDP(C536,$F$12)</f>
        <v>#N/A N/A</v>
      </c>
      <c r="G536" s="154" t="str">
        <f>_xll.BDP(C536,$G$12)</f>
        <v>#N/A Real Time</v>
      </c>
      <c r="H536" s="155">
        <f t="shared" si="236"/>
        <v>0</v>
      </c>
      <c r="I536" s="156">
        <f t="shared" si="237"/>
        <v>0</v>
      </c>
      <c r="J536" s="157">
        <v>-12586699</v>
      </c>
      <c r="K536" s="153" t="str">
        <f>CONCATENATE(D872,D536, " Curncy")</f>
        <v>EURGBp Curncy</v>
      </c>
      <c r="L536" s="153">
        <f>IF(D536 = D872,1,_xll.BDP(K536,$L$12))</f>
        <v>1</v>
      </c>
      <c r="M536" s="356">
        <f>IF(D536 = D872,1,_xll.BDP(K536,$M$12)*L536)</f>
        <v>0.89166000000000001</v>
      </c>
      <c r="N536" s="158">
        <f t="shared" si="238"/>
        <v>0</v>
      </c>
      <c r="O536" s="366">
        <f>N536 / Y872</f>
        <v>0</v>
      </c>
      <c r="P536" s="160">
        <f t="shared" si="239"/>
        <v>0</v>
      </c>
      <c r="Q536" s="374">
        <f>P536 / Y872*100</f>
        <v>0</v>
      </c>
      <c r="R536" s="161">
        <f t="shared" si="240"/>
        <v>0</v>
      </c>
      <c r="S536" s="374">
        <f t="shared" si="241"/>
        <v>0</v>
      </c>
      <c r="T536" s="153">
        <f t="shared" si="242"/>
        <v>0.01</v>
      </c>
      <c r="U536" s="153">
        <v>0</v>
      </c>
      <c r="V536" s="153">
        <v>1</v>
      </c>
      <c r="W536" s="159">
        <f t="shared" si="243"/>
        <v>0</v>
      </c>
      <c r="X536" s="159">
        <f t="shared" si="244"/>
        <v>0</v>
      </c>
      <c r="Y536" s="70"/>
      <c r="Z536" s="163" t="str">
        <f>_xll.BDH(C536,$Z$12,$D$1,$D$1)</f>
        <v>#N/A N/A</v>
      </c>
      <c r="AA536" s="163">
        <f t="shared" si="245"/>
        <v>0</v>
      </c>
      <c r="AB536" s="164">
        <f t="shared" si="246"/>
        <v>0</v>
      </c>
      <c r="AC536" s="165">
        <v>-12586699</v>
      </c>
      <c r="AD536" s="166">
        <f>IF(D536 = D872,1,_xll.BDP(K536,$AD$12)*L536)</f>
        <v>0.88978999999999997</v>
      </c>
      <c r="AE536" s="387">
        <f>AA536*AC536*T536/AD536 / AF872</f>
        <v>0</v>
      </c>
      <c r="AF536" s="73"/>
      <c r="AG536" s="69"/>
      <c r="AH536" s="61"/>
    </row>
    <row r="537" spans="1:34" x14ac:dyDescent="0.2">
      <c r="B537" s="153">
        <v>2207</v>
      </c>
      <c r="C537" s="153" t="s">
        <v>1029</v>
      </c>
      <c r="D537" s="153" t="str">
        <f>_xll.BDP(C537,$D$12)</f>
        <v>GBp</v>
      </c>
      <c r="E537" s="153" t="s">
        <v>1132</v>
      </c>
      <c r="F537" s="154">
        <f>_xll.BDP(C537,$F$12)</f>
        <v>198.6</v>
      </c>
      <c r="G537" s="154">
        <f>_xll.BDP(C537,$G$12)</f>
        <v>195.85</v>
      </c>
      <c r="H537" s="155">
        <f t="shared" si="236"/>
        <v>-2.75</v>
      </c>
      <c r="I537" s="156">
        <f t="shared" si="237"/>
        <v>-1.3846928499496476</v>
      </c>
      <c r="J537" s="157">
        <v>0</v>
      </c>
      <c r="K537" s="153" t="str">
        <f>CONCATENATE(D872,D537, " Curncy")</f>
        <v>EURGBp Curncy</v>
      </c>
      <c r="L537" s="153">
        <f>IF(D537 = D872,1,_xll.BDP(K537,$L$12))</f>
        <v>1</v>
      </c>
      <c r="M537" s="356">
        <f>IF(D537 = D872,1,_xll.BDP(K537,$M$12)*L537)</f>
        <v>0.89166000000000001</v>
      </c>
      <c r="N537" s="158">
        <f t="shared" si="238"/>
        <v>0</v>
      </c>
      <c r="O537" s="366">
        <f>N537 / Y872</f>
        <v>0</v>
      </c>
      <c r="P537" s="160">
        <f t="shared" si="239"/>
        <v>0</v>
      </c>
      <c r="Q537" s="374">
        <f>P537 / Y872*100</f>
        <v>0</v>
      </c>
      <c r="R537" s="161">
        <f t="shared" si="240"/>
        <v>0</v>
      </c>
      <c r="S537" s="374">
        <f t="shared" si="241"/>
        <v>0</v>
      </c>
      <c r="T537" s="153">
        <f t="shared" si="242"/>
        <v>0.01</v>
      </c>
      <c r="U537" s="153">
        <v>0</v>
      </c>
      <c r="V537" s="153">
        <v>1</v>
      </c>
      <c r="W537" s="159">
        <f t="shared" si="243"/>
        <v>0</v>
      </c>
      <c r="X537" s="159">
        <f t="shared" si="244"/>
        <v>0</v>
      </c>
      <c r="Y537" s="70"/>
      <c r="Z537" s="163">
        <f>_xll.BDH(C537,$Z$12,$D$1,$D$1)</f>
        <v>185.75</v>
      </c>
      <c r="AA537" s="163">
        <f t="shared" si="245"/>
        <v>12.849999999999994</v>
      </c>
      <c r="AB537" s="164">
        <f t="shared" si="246"/>
        <v>6.9179004037685026</v>
      </c>
      <c r="AC537" s="165">
        <v>0</v>
      </c>
      <c r="AD537" s="166">
        <f>IF(D537 = D872,1,_xll.BDP(K537,$AD$12)*L537)</f>
        <v>0.88978999999999997</v>
      </c>
      <c r="AE537" s="387">
        <f>AA537*AC537*T537/AD537 / AF872</f>
        <v>0</v>
      </c>
      <c r="AF537" s="73"/>
      <c r="AG537" s="69"/>
      <c r="AH537" s="61"/>
    </row>
    <row r="538" spans="1:34" x14ac:dyDescent="0.2">
      <c r="A538" s="153"/>
      <c r="B538" s="153">
        <v>28162</v>
      </c>
      <c r="C538" s="153" t="s">
        <v>1291</v>
      </c>
      <c r="D538" s="153" t="str">
        <f>_xll.BDP(C538,$D$12)</f>
        <v>GBp</v>
      </c>
      <c r="E538" s="153" t="s">
        <v>1292</v>
      </c>
      <c r="F538" s="154">
        <f>_xll.BDP(C538,$F$12)</f>
        <v>63</v>
      </c>
      <c r="G538" s="154">
        <f>_xll.BDP(C538,$G$12)</f>
        <v>62.25</v>
      </c>
      <c r="H538" s="155">
        <f t="shared" si="236"/>
        <v>-0.75</v>
      </c>
      <c r="I538" s="156">
        <f t="shared" si="237"/>
        <v>-1.1904761904761905</v>
      </c>
      <c r="J538" s="157">
        <v>-3480940</v>
      </c>
      <c r="K538" s="153" t="str">
        <f>CONCATENATE(D872,D538, " Curncy")</f>
        <v>EURGBp Curncy</v>
      </c>
      <c r="L538" s="153">
        <f>IF(D538 = D872,1,_xll.BDP(K538,$L$12))</f>
        <v>1</v>
      </c>
      <c r="M538" s="356">
        <f>IF(D538 = D872,1,_xll.BDP(K538,$M$12)*L538)</f>
        <v>0.89166000000000001</v>
      </c>
      <c r="N538" s="158">
        <f t="shared" si="238"/>
        <v>29279.153488998047</v>
      </c>
      <c r="O538" s="366">
        <f>N538 / Y872</f>
        <v>2.365427784803208E-4</v>
      </c>
      <c r="P538" s="160">
        <f t="shared" si="239"/>
        <v>-2430169.7395868381</v>
      </c>
      <c r="Q538" s="374">
        <f>P538 / Y872*100</f>
        <v>-1.9633050613866629</v>
      </c>
      <c r="R538" s="161">
        <f t="shared" si="240"/>
        <v>-1.9633050613866629</v>
      </c>
      <c r="S538" s="374">
        <f t="shared" si="241"/>
        <v>0</v>
      </c>
      <c r="T538" s="153">
        <f t="shared" si="242"/>
        <v>0.01</v>
      </c>
      <c r="U538" s="153">
        <v>0</v>
      </c>
      <c r="V538" s="153">
        <v>1</v>
      </c>
      <c r="W538" s="159">
        <f t="shared" si="243"/>
        <v>2.365427784803208E-4</v>
      </c>
      <c r="X538" s="159">
        <f t="shared" si="244"/>
        <v>0</v>
      </c>
      <c r="Y538" s="162"/>
      <c r="Z538" s="163">
        <f>_xll.BDH(C538,$Z$12,$D$1,$D$1)</f>
        <v>60.4</v>
      </c>
      <c r="AA538" s="163">
        <f t="shared" si="245"/>
        <v>2.6000000000000014</v>
      </c>
      <c r="AB538" s="164">
        <f t="shared" si="246"/>
        <v>4.3046357615894069</v>
      </c>
      <c r="AC538" s="165">
        <v>-3480940</v>
      </c>
      <c r="AD538" s="166">
        <f>IF(D538 = D872,1,_xll.BDP(K538,$AD$12)*L538)</f>
        <v>0.88978999999999997</v>
      </c>
      <c r="AE538" s="387">
        <f>AA538*AC538*T538/AD538 / AF872</f>
        <v>-8.2622528492154728E-4</v>
      </c>
      <c r="AF538" s="167"/>
      <c r="AG538" s="69"/>
      <c r="AH538" s="61"/>
    </row>
    <row r="539" spans="1:34" x14ac:dyDescent="0.2">
      <c r="B539" s="153">
        <v>70</v>
      </c>
      <c r="C539" s="153" t="s">
        <v>1030</v>
      </c>
      <c r="D539" s="153" t="str">
        <f>_xll.BDP(C539,$D$12)</f>
        <v>GBp</v>
      </c>
      <c r="E539" s="153" t="s">
        <v>1199</v>
      </c>
      <c r="F539" s="154">
        <f>_xll.BDP(C539,$F$12)</f>
        <v>361</v>
      </c>
      <c r="G539" s="154">
        <f>_xll.BDP(C539,$G$12)</f>
        <v>369.5</v>
      </c>
      <c r="H539" s="155">
        <f t="shared" si="236"/>
        <v>8.5</v>
      </c>
      <c r="I539" s="156">
        <f t="shared" si="237"/>
        <v>2.3545706371191137</v>
      </c>
      <c r="J539" s="157">
        <v>0</v>
      </c>
      <c r="K539" s="153" t="str">
        <f>CONCATENATE(D872,D539, " Curncy")</f>
        <v>EURGBp Curncy</v>
      </c>
      <c r="L539" s="153">
        <f>IF(D539 = D872,1,_xll.BDP(K539,$L$12))</f>
        <v>1</v>
      </c>
      <c r="M539" s="356">
        <f>IF(D539 = D872,1,_xll.BDP(K539,$M$12)*L539)</f>
        <v>0.89166000000000001</v>
      </c>
      <c r="N539" s="158">
        <f t="shared" si="238"/>
        <v>0</v>
      </c>
      <c r="O539" s="366">
        <f>N539 / Y872</f>
        <v>0</v>
      </c>
      <c r="P539" s="160">
        <f t="shared" si="239"/>
        <v>0</v>
      </c>
      <c r="Q539" s="374">
        <f>P539 / Y872*100</f>
        <v>0</v>
      </c>
      <c r="R539" s="161">
        <f t="shared" si="240"/>
        <v>0</v>
      </c>
      <c r="S539" s="374">
        <f t="shared" si="241"/>
        <v>0</v>
      </c>
      <c r="T539" s="153">
        <f t="shared" si="242"/>
        <v>0.01</v>
      </c>
      <c r="U539" s="153">
        <v>0</v>
      </c>
      <c r="V539" s="153">
        <v>1</v>
      </c>
      <c r="W539" s="159">
        <f t="shared" si="243"/>
        <v>0</v>
      </c>
      <c r="X539" s="159">
        <f t="shared" si="244"/>
        <v>0</v>
      </c>
      <c r="Y539" s="70"/>
      <c r="Z539" s="163">
        <f>_xll.BDH(C539,$Z$12,$D$1,$D$1)</f>
        <v>376.5</v>
      </c>
      <c r="AA539" s="163">
        <f t="shared" si="245"/>
        <v>-15.5</v>
      </c>
      <c r="AB539" s="164">
        <f t="shared" si="246"/>
        <v>-4.1168658698539176</v>
      </c>
      <c r="AC539" s="165">
        <v>0</v>
      </c>
      <c r="AD539" s="166">
        <f>IF(D539 = D872,1,_xll.BDP(K539,$AD$12)*L539)</f>
        <v>0.88978999999999997</v>
      </c>
      <c r="AE539" s="387">
        <f>AA539*AC539*T539/AD539 / AF872</f>
        <v>0</v>
      </c>
      <c r="AF539" s="73"/>
      <c r="AG539" s="69"/>
      <c r="AH539" s="61"/>
    </row>
    <row r="540" spans="1:34" x14ac:dyDescent="0.2">
      <c r="B540" s="153">
        <v>6110</v>
      </c>
      <c r="C540" s="153" t="s">
        <v>85</v>
      </c>
      <c r="D540" s="153" t="str">
        <f>_xll.BDP(C540,$D$12)</f>
        <v>GBp</v>
      </c>
      <c r="E540" s="153" t="s">
        <v>389</v>
      </c>
      <c r="F540" s="154">
        <f>_xll.BDP(C540,$F$12)</f>
        <v>97.06</v>
      </c>
      <c r="G540" s="154">
        <f>_xll.BDP(C540,$G$12)</f>
        <v>94.28</v>
      </c>
      <c r="H540" s="155">
        <f t="shared" si="236"/>
        <v>-2.7800000000000011</v>
      </c>
      <c r="I540" s="156">
        <f t="shared" si="237"/>
        <v>-2.8642077065732545</v>
      </c>
      <c r="J540" s="157">
        <v>0</v>
      </c>
      <c r="K540" s="153" t="str">
        <f>CONCATENATE(D872,D540, " Curncy")</f>
        <v>EURGBp Curncy</v>
      </c>
      <c r="L540" s="153">
        <f>IF(D540 = D872,1,_xll.BDP(K540,$L$12))</f>
        <v>1</v>
      </c>
      <c r="M540" s="356">
        <f>IF(D540 = D872,1,_xll.BDP(K540,$M$12)*L540)</f>
        <v>0.89166000000000001</v>
      </c>
      <c r="N540" s="158">
        <f t="shared" si="238"/>
        <v>0</v>
      </c>
      <c r="O540" s="366">
        <f>N540 / Y872</f>
        <v>0</v>
      </c>
      <c r="P540" s="160">
        <f t="shared" si="239"/>
        <v>0</v>
      </c>
      <c r="Q540" s="374">
        <f>P540 / Y872*100</f>
        <v>0</v>
      </c>
      <c r="R540" s="161">
        <f t="shared" si="240"/>
        <v>0</v>
      </c>
      <c r="S540" s="374">
        <f t="shared" si="241"/>
        <v>0</v>
      </c>
      <c r="T540" s="153">
        <f t="shared" si="242"/>
        <v>0.01</v>
      </c>
      <c r="U540" s="153">
        <v>0</v>
      </c>
      <c r="V540" s="153">
        <v>1</v>
      </c>
      <c r="W540" s="159">
        <f t="shared" si="243"/>
        <v>0</v>
      </c>
      <c r="X540" s="159">
        <f t="shared" si="244"/>
        <v>0</v>
      </c>
      <c r="Y540" s="70"/>
      <c r="Z540" s="163">
        <f>_xll.BDH(C540,$Z$12,$D$1,$D$1)</f>
        <v>92.24</v>
      </c>
      <c r="AA540" s="163">
        <f t="shared" si="245"/>
        <v>4.8200000000000074</v>
      </c>
      <c r="AB540" s="164">
        <f t="shared" si="246"/>
        <v>5.2254986990459749</v>
      </c>
      <c r="AC540" s="165">
        <v>0</v>
      </c>
      <c r="AD540" s="166">
        <f>IF(D540 = D872,1,_xll.BDP(K540,$AD$12)*L540)</f>
        <v>0.88978999999999997</v>
      </c>
      <c r="AE540" s="387">
        <f>AA540*AC540*T540/AD540 / AF872</f>
        <v>0</v>
      </c>
      <c r="AF540" s="73"/>
      <c r="AG540" s="69"/>
      <c r="AH540" s="61"/>
    </row>
    <row r="541" spans="1:34" x14ac:dyDescent="0.2">
      <c r="A541" s="153"/>
      <c r="B541" s="153">
        <v>3532</v>
      </c>
      <c r="C541" s="153" t="s">
        <v>1449</v>
      </c>
      <c r="D541" s="153" t="str">
        <f>_xll.BDP(C541,$D$12)</f>
        <v>GBp</v>
      </c>
      <c r="E541" s="153" t="s">
        <v>1450</v>
      </c>
      <c r="F541" s="154">
        <f>_xll.BDP(C541,$F$12)</f>
        <v>356.4</v>
      </c>
      <c r="G541" s="154">
        <f>_xll.BDP(C541,$G$12)</f>
        <v>344.6</v>
      </c>
      <c r="H541" s="155">
        <f t="shared" si="236"/>
        <v>-11.799999999999955</v>
      </c>
      <c r="I541" s="156">
        <f t="shared" si="237"/>
        <v>-3.3108866442199654</v>
      </c>
      <c r="J541" s="157">
        <v>0</v>
      </c>
      <c r="K541" s="153" t="str">
        <f>CONCATENATE(D872,D541, " Curncy")</f>
        <v>EURGBp Curncy</v>
      </c>
      <c r="L541" s="153">
        <f>IF(D541 = D872,1,_xll.BDP(K541,$L$12))</f>
        <v>1</v>
      </c>
      <c r="M541" s="356">
        <f>IF(D541 = D872,1,_xll.BDP(K541,$M$12)*L541)</f>
        <v>0.89166000000000001</v>
      </c>
      <c r="N541" s="158">
        <f t="shared" si="238"/>
        <v>0</v>
      </c>
      <c r="O541" s="366">
        <f>N541 / Y872</f>
        <v>0</v>
      </c>
      <c r="P541" s="160">
        <f t="shared" si="239"/>
        <v>0</v>
      </c>
      <c r="Q541" s="374">
        <f>P541 / Y872*100</f>
        <v>0</v>
      </c>
      <c r="R541" s="161">
        <f t="shared" si="240"/>
        <v>0</v>
      </c>
      <c r="S541" s="374">
        <f t="shared" si="241"/>
        <v>0</v>
      </c>
      <c r="T541" s="153">
        <f t="shared" si="242"/>
        <v>0.01</v>
      </c>
      <c r="U541" s="153">
        <v>0</v>
      </c>
      <c r="V541" s="153">
        <v>1</v>
      </c>
      <c r="W541" s="159">
        <f t="shared" si="243"/>
        <v>0</v>
      </c>
      <c r="X541" s="159">
        <f t="shared" si="244"/>
        <v>0</v>
      </c>
      <c r="Y541" s="162"/>
      <c r="Z541" s="163">
        <f>_xll.BDH(C541,$Z$12,$D$1,$D$1)</f>
        <v>355.2</v>
      </c>
      <c r="AA541" s="163">
        <f t="shared" si="245"/>
        <v>1.1999999999999886</v>
      </c>
      <c r="AB541" s="164">
        <f t="shared" si="246"/>
        <v>0.33783783783783466</v>
      </c>
      <c r="AC541" s="165">
        <v>0</v>
      </c>
      <c r="AD541" s="166">
        <f>IF(D541 = D872,1,_xll.BDP(K541,$AD$12)*L541)</f>
        <v>0.88978999999999997</v>
      </c>
      <c r="AE541" s="387">
        <f>AA541*AC541*T541/AD541 / AF872</f>
        <v>0</v>
      </c>
      <c r="AF541" s="167"/>
      <c r="AG541" s="69"/>
      <c r="AH541" s="61"/>
    </row>
    <row r="542" spans="1:34" x14ac:dyDescent="0.2">
      <c r="B542" s="153">
        <v>19</v>
      </c>
      <c r="C542" s="153"/>
      <c r="D542" s="153" t="s">
        <v>70</v>
      </c>
      <c r="E542" s="153" t="s">
        <v>84</v>
      </c>
      <c r="F542" s="154">
        <v>125</v>
      </c>
      <c r="G542" s="154">
        <v>125</v>
      </c>
      <c r="H542" s="155">
        <f t="shared" si="236"/>
        <v>0</v>
      </c>
      <c r="I542" s="156">
        <f t="shared" si="237"/>
        <v>0</v>
      </c>
      <c r="J542" s="157">
        <v>3916</v>
      </c>
      <c r="K542" s="153" t="str">
        <f>CONCATENATE(D872,D542, " Curncy")</f>
        <v>EURGBP Curncy</v>
      </c>
      <c r="L542" s="153">
        <f>IF(D542 = D872,1,_xll.BDP(K542,$L$12))</f>
        <v>1</v>
      </c>
      <c r="M542" s="356">
        <f>IF(D542 = D872,1,_xll.BDP(K542,$M$12)*L542)</f>
        <v>0.89166000000000001</v>
      </c>
      <c r="N542" s="158">
        <f t="shared" si="238"/>
        <v>0</v>
      </c>
      <c r="O542" s="366">
        <f>N542 / Y872</f>
        <v>0</v>
      </c>
      <c r="P542" s="160">
        <f t="shared" si="239"/>
        <v>548976.06711078214</v>
      </c>
      <c r="Q542" s="374">
        <f>P542 / Y872*100</f>
        <v>0.44351119742030232</v>
      </c>
      <c r="R542" s="161">
        <f t="shared" si="240"/>
        <v>0</v>
      </c>
      <c r="S542" s="374">
        <f t="shared" si="241"/>
        <v>0.44351119742030232</v>
      </c>
      <c r="T542" s="153">
        <f t="shared" si="242"/>
        <v>1</v>
      </c>
      <c r="U542" s="153">
        <v>1</v>
      </c>
      <c r="V542" s="153">
        <v>1</v>
      </c>
      <c r="W542" s="159">
        <f t="shared" si="243"/>
        <v>0</v>
      </c>
      <c r="X542" s="159">
        <f t="shared" si="244"/>
        <v>0</v>
      </c>
      <c r="Y542" s="70"/>
      <c r="Z542" s="163">
        <v>125</v>
      </c>
      <c r="AA542" s="163">
        <f t="shared" si="245"/>
        <v>0</v>
      </c>
      <c r="AB542" s="164">
        <f t="shared" si="246"/>
        <v>0</v>
      </c>
      <c r="AC542" s="165">
        <v>3916</v>
      </c>
      <c r="AD542" s="166">
        <f>IF(D542 = D872,1,_xll.BDP(K542,$AD$12)*L542)</f>
        <v>0.88978999999999997</v>
      </c>
      <c r="AE542" s="387">
        <f>AA542*AC542*T542/AD542 / AF872</f>
        <v>0</v>
      </c>
      <c r="AF542" s="73"/>
      <c r="AG542" s="69"/>
      <c r="AH542" s="61"/>
    </row>
    <row r="543" spans="1:34" x14ac:dyDescent="0.2">
      <c r="B543" s="153">
        <v>469</v>
      </c>
      <c r="C543" s="153"/>
      <c r="D543" s="153" t="s">
        <v>70</v>
      </c>
      <c r="E543" s="153" t="s">
        <v>83</v>
      </c>
      <c r="F543" s="154">
        <v>125</v>
      </c>
      <c r="G543" s="154">
        <v>125</v>
      </c>
      <c r="H543" s="155">
        <f t="shared" si="236"/>
        <v>0</v>
      </c>
      <c r="I543" s="156">
        <f t="shared" si="237"/>
        <v>0</v>
      </c>
      <c r="J543" s="157">
        <v>2269</v>
      </c>
      <c r="K543" s="153" t="str">
        <f>CONCATENATE(D872,D543, " Curncy")</f>
        <v>EURGBP Curncy</v>
      </c>
      <c r="L543" s="153">
        <f>IF(D543 = D872,1,_xll.BDP(K543,$L$12))</f>
        <v>1</v>
      </c>
      <c r="M543" s="356">
        <f>IF(D543 = D872,1,_xll.BDP(K543,$M$12)*L543)</f>
        <v>0.89166000000000001</v>
      </c>
      <c r="N543" s="158">
        <f t="shared" si="238"/>
        <v>0</v>
      </c>
      <c r="O543" s="366">
        <f>N543 / Y872</f>
        <v>0</v>
      </c>
      <c r="P543" s="160">
        <f t="shared" si="239"/>
        <v>318086.49036628311</v>
      </c>
      <c r="Q543" s="374">
        <f>P543 / Y872*100</f>
        <v>0.25697827041538968</v>
      </c>
      <c r="R543" s="161">
        <f t="shared" si="240"/>
        <v>0</v>
      </c>
      <c r="S543" s="374">
        <f t="shared" si="241"/>
        <v>0.25697827041538968</v>
      </c>
      <c r="T543" s="153">
        <f t="shared" si="242"/>
        <v>1</v>
      </c>
      <c r="U543" s="153">
        <v>1</v>
      </c>
      <c r="V543" s="153">
        <v>1</v>
      </c>
      <c r="W543" s="159">
        <f t="shared" si="243"/>
        <v>0</v>
      </c>
      <c r="X543" s="159">
        <f t="shared" si="244"/>
        <v>0</v>
      </c>
      <c r="Y543" s="70"/>
      <c r="Z543" s="163">
        <v>125</v>
      </c>
      <c r="AA543" s="163">
        <f t="shared" si="245"/>
        <v>0</v>
      </c>
      <c r="AB543" s="164">
        <f t="shared" si="246"/>
        <v>0</v>
      </c>
      <c r="AC543" s="165">
        <v>2269</v>
      </c>
      <c r="AD543" s="166">
        <f>IF(D543 = D872,1,_xll.BDP(K543,$AD$12)*L543)</f>
        <v>0.88978999999999997</v>
      </c>
      <c r="AE543" s="387">
        <f>AA543*AC543*T543/AD543 / AF872</f>
        <v>0</v>
      </c>
      <c r="AF543" s="73"/>
      <c r="AG543" s="69"/>
      <c r="AH543" s="61"/>
    </row>
    <row r="544" spans="1:34" x14ac:dyDescent="0.2">
      <c r="B544" s="153">
        <v>4083</v>
      </c>
      <c r="C544" s="153" t="s">
        <v>1063</v>
      </c>
      <c r="D544" s="153" t="str">
        <f>_xll.BDP(C544,$D$12)</f>
        <v>GBp</v>
      </c>
      <c r="E544" s="153" t="s">
        <v>1161</v>
      </c>
      <c r="F544" s="154">
        <f>_xll.BDP(C544,$F$12)</f>
        <v>219.9</v>
      </c>
      <c r="G544" s="154">
        <f>_xll.BDP(C544,$G$12)</f>
        <v>220.1</v>
      </c>
      <c r="H544" s="155">
        <f t="shared" si="236"/>
        <v>0.19999999999998863</v>
      </c>
      <c r="I544" s="156">
        <f t="shared" si="237"/>
        <v>9.0950432014546889E-2</v>
      </c>
      <c r="J544" s="157">
        <v>0</v>
      </c>
      <c r="K544" s="153" t="str">
        <f>CONCATENATE(D872,D544, " Curncy")</f>
        <v>EURGBp Curncy</v>
      </c>
      <c r="L544" s="153">
        <f>IF(D544 = D872,1,_xll.BDP(K544,$L$12))</f>
        <v>1</v>
      </c>
      <c r="M544" s="356">
        <f>IF(D544 = D872,1,_xll.BDP(K544,$M$12)*L544)</f>
        <v>0.89166000000000001</v>
      </c>
      <c r="N544" s="158">
        <f t="shared" si="238"/>
        <v>0</v>
      </c>
      <c r="O544" s="366">
        <f>N544 / Y872</f>
        <v>0</v>
      </c>
      <c r="P544" s="160">
        <f t="shared" si="239"/>
        <v>0</v>
      </c>
      <c r="Q544" s="374">
        <f>P544 / Y872*100</f>
        <v>0</v>
      </c>
      <c r="R544" s="161">
        <f t="shared" si="240"/>
        <v>0</v>
      </c>
      <c r="S544" s="374">
        <f t="shared" si="241"/>
        <v>0</v>
      </c>
      <c r="T544" s="153">
        <f t="shared" si="242"/>
        <v>0.01</v>
      </c>
      <c r="U544" s="153">
        <v>0</v>
      </c>
      <c r="V544" s="153">
        <v>1</v>
      </c>
      <c r="W544" s="159">
        <f t="shared" si="243"/>
        <v>0</v>
      </c>
      <c r="X544" s="159">
        <f t="shared" si="244"/>
        <v>0</v>
      </c>
      <c r="Y544" s="70"/>
      <c r="Z544" s="163">
        <f>_xll.BDH(C544,$Z$12,$D$1,$D$1)</f>
        <v>215</v>
      </c>
      <c r="AA544" s="163">
        <f t="shared" si="245"/>
        <v>4.9000000000000057</v>
      </c>
      <c r="AB544" s="164">
        <f t="shared" si="246"/>
        <v>2.2790697674418632</v>
      </c>
      <c r="AC544" s="165">
        <v>0</v>
      </c>
      <c r="AD544" s="166">
        <f>IF(D544 = D872,1,_xll.BDP(K544,$AD$12)*L544)</f>
        <v>0.88978999999999997</v>
      </c>
      <c r="AE544" s="387">
        <f>AA544*AC544*T544/AD544 / AF872</f>
        <v>0</v>
      </c>
      <c r="AF544" s="73"/>
      <c r="AG544" s="69"/>
      <c r="AH544" s="61"/>
    </row>
    <row r="545" spans="1:34" x14ac:dyDescent="0.2">
      <c r="A545" s="153"/>
      <c r="B545" s="153">
        <v>28421</v>
      </c>
      <c r="C545" s="153" t="s">
        <v>1325</v>
      </c>
      <c r="D545" s="153" t="str">
        <f>_xll.BDP(C545,$D$12)</f>
        <v>GBp</v>
      </c>
      <c r="E545" s="153" t="s">
        <v>1322</v>
      </c>
      <c r="F545" s="154">
        <f>_xll.BDP(C545,$F$12)</f>
        <v>56</v>
      </c>
      <c r="G545" s="154">
        <f>_xll.BDP(C545,$G$12)</f>
        <v>57</v>
      </c>
      <c r="H545" s="155">
        <f t="shared" si="236"/>
        <v>1</v>
      </c>
      <c r="I545" s="156">
        <f t="shared" si="237"/>
        <v>1.7857142857142856</v>
      </c>
      <c r="J545" s="157">
        <v>5010429</v>
      </c>
      <c r="K545" s="153" t="str">
        <f>CONCATENATE(D872,D545, " Curncy")</f>
        <v>EURGBp Curncy</v>
      </c>
      <c r="L545" s="153">
        <f>IF(D545 = D872,1,_xll.BDP(K545,$L$12))</f>
        <v>1</v>
      </c>
      <c r="M545" s="356">
        <f>IF(D545 = D872,1,_xll.BDP(K545,$M$12)*L545)</f>
        <v>0.89166000000000001</v>
      </c>
      <c r="N545" s="158">
        <f t="shared" si="238"/>
        <v>56192.147231007337</v>
      </c>
      <c r="O545" s="366">
        <f>N545 / Y872</f>
        <v>4.5396963541969524E-4</v>
      </c>
      <c r="P545" s="160">
        <f t="shared" si="239"/>
        <v>3202952.3921674183</v>
      </c>
      <c r="Q545" s="374">
        <f>P545 / Y872*100</f>
        <v>2.5876269218922632</v>
      </c>
      <c r="R545" s="161">
        <f t="shared" si="240"/>
        <v>0</v>
      </c>
      <c r="S545" s="374">
        <f t="shared" si="241"/>
        <v>2.5876269218922632</v>
      </c>
      <c r="T545" s="153">
        <f t="shared" si="242"/>
        <v>0.01</v>
      </c>
      <c r="U545" s="153">
        <v>0</v>
      </c>
      <c r="V545" s="153">
        <v>1</v>
      </c>
      <c r="W545" s="159">
        <f t="shared" si="243"/>
        <v>0</v>
      </c>
      <c r="X545" s="159">
        <f t="shared" si="244"/>
        <v>4.5396963541969524E-4</v>
      </c>
      <c r="Y545" s="162"/>
      <c r="Z545" s="163">
        <f>_xll.BDH(C545,$Z$12,$D$1,$D$1)</f>
        <v>54</v>
      </c>
      <c r="AA545" s="163">
        <f t="shared" si="245"/>
        <v>2</v>
      </c>
      <c r="AB545" s="164">
        <f t="shared" si="246"/>
        <v>3.7037037037037033</v>
      </c>
      <c r="AC545" s="165">
        <v>5010429</v>
      </c>
      <c r="AD545" s="166">
        <f>IF(D545 = D872,1,_xll.BDP(K545,$AD$12)*L545)</f>
        <v>0.88978999999999997</v>
      </c>
      <c r="AE545" s="387">
        <f>AA545*AC545*T545/AD545 / AF872</f>
        <v>9.1481547824707392E-4</v>
      </c>
      <c r="AF545" s="167"/>
      <c r="AG545" s="69"/>
      <c r="AH545" s="61"/>
    </row>
    <row r="546" spans="1:34" x14ac:dyDescent="0.2">
      <c r="B546" s="153">
        <v>10273</v>
      </c>
      <c r="C546" s="153" t="s">
        <v>1031</v>
      </c>
      <c r="D546" s="153" t="str">
        <f>_xll.BDP(C546,$D$12)</f>
        <v>GBp</v>
      </c>
      <c r="E546" s="153" t="s">
        <v>1133</v>
      </c>
      <c r="F546" s="154">
        <f>_xll.BDP(C546,$F$12)</f>
        <v>2261</v>
      </c>
      <c r="G546" s="154">
        <f>_xll.BDP(C546,$G$12)</f>
        <v>2303</v>
      </c>
      <c r="H546" s="155">
        <f t="shared" si="236"/>
        <v>42</v>
      </c>
      <c r="I546" s="156">
        <f t="shared" si="237"/>
        <v>1.8575851393188854</v>
      </c>
      <c r="J546" s="157">
        <v>0</v>
      </c>
      <c r="K546" s="153" t="str">
        <f>CONCATENATE(D872,D546, " Curncy")</f>
        <v>EURGBp Curncy</v>
      </c>
      <c r="L546" s="153">
        <f>IF(D546 = D872,1,_xll.BDP(K546,$L$12))</f>
        <v>1</v>
      </c>
      <c r="M546" s="356">
        <f>IF(D546 = D872,1,_xll.BDP(K546,$M$12)*L546)</f>
        <v>0.89166000000000001</v>
      </c>
      <c r="N546" s="158">
        <f t="shared" si="238"/>
        <v>0</v>
      </c>
      <c r="O546" s="366">
        <f>N546 / Y872</f>
        <v>0</v>
      </c>
      <c r="P546" s="160">
        <f t="shared" si="239"/>
        <v>0</v>
      </c>
      <c r="Q546" s="374">
        <f>P546 / Y872*100</f>
        <v>0</v>
      </c>
      <c r="R546" s="161">
        <f t="shared" si="240"/>
        <v>0</v>
      </c>
      <c r="S546" s="374">
        <f t="shared" si="241"/>
        <v>0</v>
      </c>
      <c r="T546" s="153">
        <f t="shared" si="242"/>
        <v>0.01</v>
      </c>
      <c r="U546" s="153">
        <v>0</v>
      </c>
      <c r="V546" s="153">
        <v>1</v>
      </c>
      <c r="W546" s="159">
        <f t="shared" si="243"/>
        <v>0</v>
      </c>
      <c r="X546" s="159">
        <f t="shared" si="244"/>
        <v>0</v>
      </c>
      <c r="Y546" s="70"/>
      <c r="Z546" s="163">
        <f>_xll.BDH(C546,$Z$12,$D$1,$D$1)</f>
        <v>2245</v>
      </c>
      <c r="AA546" s="163">
        <f t="shared" si="245"/>
        <v>16</v>
      </c>
      <c r="AB546" s="164">
        <f t="shared" si="246"/>
        <v>0.71269487750556793</v>
      </c>
      <c r="AC546" s="165">
        <v>0</v>
      </c>
      <c r="AD546" s="166">
        <f>IF(D546 = D872,1,_xll.BDP(K546,$AD$12)*L546)</f>
        <v>0.88978999999999997</v>
      </c>
      <c r="AE546" s="387">
        <f>AA546*AC546*T546/AD546 / AF872</f>
        <v>0</v>
      </c>
      <c r="AF546" s="73"/>
      <c r="AG546" s="69"/>
      <c r="AH546" s="61"/>
    </row>
    <row r="547" spans="1:34" x14ac:dyDescent="0.2">
      <c r="B547" s="153">
        <v>24000</v>
      </c>
      <c r="C547" s="153" t="s">
        <v>82</v>
      </c>
      <c r="D547" s="153" t="str">
        <f>_xll.BDP(C547,$D$12)</f>
        <v>GBp</v>
      </c>
      <c r="E547" s="153" t="s">
        <v>390</v>
      </c>
      <c r="F547" s="154">
        <f>_xll.BDP(C547,$F$12)</f>
        <v>60.15</v>
      </c>
      <c r="G547" s="154">
        <f>_xll.BDP(C547,$G$12)</f>
        <v>59.2</v>
      </c>
      <c r="H547" s="155">
        <f t="shared" si="236"/>
        <v>-0.94999999999999574</v>
      </c>
      <c r="I547" s="156">
        <f t="shared" si="237"/>
        <v>-1.5793848711554377</v>
      </c>
      <c r="J547" s="157">
        <v>-610565</v>
      </c>
      <c r="K547" s="153" t="str">
        <f>CONCATENATE(D872,D547, " Curncy")</f>
        <v>EURGBp Curncy</v>
      </c>
      <c r="L547" s="153">
        <f>IF(D547 = D872,1,_xll.BDP(K547,$L$12))</f>
        <v>1</v>
      </c>
      <c r="M547" s="356">
        <f>IF(D547 = D872,1,_xll.BDP(K547,$M$12)*L547)</f>
        <v>0.89166000000000001</v>
      </c>
      <c r="N547" s="158">
        <f t="shared" si="238"/>
        <v>6505.1336832424631</v>
      </c>
      <c r="O547" s="366">
        <f>N547 / Y872</f>
        <v>5.2554196841732264E-5</v>
      </c>
      <c r="P547" s="160">
        <f t="shared" si="239"/>
        <v>-405372.541103111</v>
      </c>
      <c r="Q547" s="374">
        <f>P547 / Y872*100</f>
        <v>-0.32749562663479614</v>
      </c>
      <c r="R547" s="161">
        <f t="shared" si="240"/>
        <v>-0.32749562663479614</v>
      </c>
      <c r="S547" s="374">
        <f t="shared" si="241"/>
        <v>0</v>
      </c>
      <c r="T547" s="153">
        <f t="shared" si="242"/>
        <v>0.01</v>
      </c>
      <c r="U547" s="153">
        <v>0</v>
      </c>
      <c r="V547" s="153">
        <v>1</v>
      </c>
      <c r="W547" s="159">
        <f t="shared" si="243"/>
        <v>5.2554196841732264E-5</v>
      </c>
      <c r="X547" s="159">
        <f t="shared" si="244"/>
        <v>0</v>
      </c>
      <c r="Y547" s="70"/>
      <c r="Z547" s="163">
        <f>_xll.BDH(C547,$Z$12,$D$1,$D$1)</f>
        <v>59.3</v>
      </c>
      <c r="AA547" s="163">
        <f t="shared" si="245"/>
        <v>0.85000000000000142</v>
      </c>
      <c r="AB547" s="164">
        <f t="shared" si="246"/>
        <v>1.4333895446880294</v>
      </c>
      <c r="AC547" s="165">
        <v>-610565</v>
      </c>
      <c r="AD547" s="166">
        <f>IF(D547 = D872,1,_xll.BDP(K547,$AD$12)*L547)</f>
        <v>0.88978999999999997</v>
      </c>
      <c r="AE547" s="387">
        <f>AA547*AC547*T547/AD547 / AF872</f>
        <v>-4.7378294912924301E-5</v>
      </c>
      <c r="AF547" s="73"/>
      <c r="AG547" s="69"/>
      <c r="AH547" s="61"/>
    </row>
    <row r="548" spans="1:34" x14ac:dyDescent="0.2">
      <c r="B548" s="153">
        <v>10254</v>
      </c>
      <c r="C548" s="153" t="s">
        <v>81</v>
      </c>
      <c r="D548" s="153" t="str">
        <f>_xll.BDP(C548,$D$12)</f>
        <v>GBp</v>
      </c>
      <c r="E548" s="153" t="s">
        <v>391</v>
      </c>
      <c r="F548" s="154">
        <f>_xll.BDP(C548,$F$12)</f>
        <v>260.8</v>
      </c>
      <c r="G548" s="154">
        <f>_xll.BDP(C548,$G$12)</f>
        <v>254.6</v>
      </c>
      <c r="H548" s="155">
        <f t="shared" si="236"/>
        <v>-6.2000000000000171</v>
      </c>
      <c r="I548" s="156">
        <f t="shared" si="237"/>
        <v>-2.377300613496939</v>
      </c>
      <c r="J548" s="157">
        <v>0</v>
      </c>
      <c r="K548" s="153" t="str">
        <f>CONCATENATE(D872,D548, " Curncy")</f>
        <v>EURGBp Curncy</v>
      </c>
      <c r="L548" s="153">
        <f>IF(D548 = D872,1,_xll.BDP(K548,$L$12))</f>
        <v>1</v>
      </c>
      <c r="M548" s="356">
        <f>IF(D548 = D872,1,_xll.BDP(K548,$M$12)*L548)</f>
        <v>0.89166000000000001</v>
      </c>
      <c r="N548" s="158">
        <f t="shared" si="238"/>
        <v>0</v>
      </c>
      <c r="O548" s="366">
        <f>N548 / Y872</f>
        <v>0</v>
      </c>
      <c r="P548" s="160">
        <f t="shared" si="239"/>
        <v>0</v>
      </c>
      <c r="Q548" s="374">
        <f>P548 / Y872*100</f>
        <v>0</v>
      </c>
      <c r="R548" s="161">
        <f t="shared" si="240"/>
        <v>0</v>
      </c>
      <c r="S548" s="374">
        <f t="shared" si="241"/>
        <v>0</v>
      </c>
      <c r="T548" s="153">
        <f t="shared" si="242"/>
        <v>0.01</v>
      </c>
      <c r="U548" s="153">
        <v>0</v>
      </c>
      <c r="V548" s="153">
        <v>1</v>
      </c>
      <c r="W548" s="159">
        <f t="shared" si="243"/>
        <v>0</v>
      </c>
      <c r="X548" s="159">
        <f t="shared" si="244"/>
        <v>0</v>
      </c>
      <c r="Y548" s="70"/>
      <c r="Z548" s="163">
        <f>_xll.BDH(C548,$Z$12,$D$1,$D$1)</f>
        <v>258</v>
      </c>
      <c r="AA548" s="163">
        <f t="shared" si="245"/>
        <v>2.8000000000000114</v>
      </c>
      <c r="AB548" s="164">
        <f t="shared" si="246"/>
        <v>1.0852713178294617</v>
      </c>
      <c r="AC548" s="165">
        <v>0</v>
      </c>
      <c r="AD548" s="166">
        <f>IF(D548 = D872,1,_xll.BDP(K548,$AD$12)*L548)</f>
        <v>0.88978999999999997</v>
      </c>
      <c r="AE548" s="387">
        <f>AA548*AC548*T548/AD548 / AF872</f>
        <v>0</v>
      </c>
      <c r="AF548" s="73"/>
      <c r="AG548" s="69"/>
      <c r="AH548" s="61"/>
    </row>
    <row r="549" spans="1:34" x14ac:dyDescent="0.2">
      <c r="A549" s="153"/>
      <c r="B549" s="153">
        <v>6409</v>
      </c>
      <c r="C549" s="153" t="s">
        <v>1562</v>
      </c>
      <c r="D549" s="153" t="str">
        <f>_xll.BDP(C549,$D$12)</f>
        <v>GBp</v>
      </c>
      <c r="E549" s="153" t="s">
        <v>1607</v>
      </c>
      <c r="F549" s="154">
        <f>_xll.BDP(C549,$F$12)</f>
        <v>638</v>
      </c>
      <c r="G549" s="154">
        <f>_xll.BDP(C549,$G$12)</f>
        <v>638.79999999999995</v>
      </c>
      <c r="H549" s="155">
        <f t="shared" si="236"/>
        <v>0.79999999999995453</v>
      </c>
      <c r="I549" s="156">
        <f t="shared" si="237"/>
        <v>0.12539184952977345</v>
      </c>
      <c r="J549" s="157">
        <v>0</v>
      </c>
      <c r="K549" s="153" t="str">
        <f>CONCATENATE(D872,D549, " Curncy")</f>
        <v>EURGBp Curncy</v>
      </c>
      <c r="L549" s="153">
        <f>IF(D549 = D872,1,_xll.BDP(K549,$L$12))</f>
        <v>1</v>
      </c>
      <c r="M549" s="356">
        <f>IF(D549 = D872,1,_xll.BDP(K549,$M$12)*L549)</f>
        <v>0.89166000000000001</v>
      </c>
      <c r="N549" s="158">
        <f t="shared" si="238"/>
        <v>0</v>
      </c>
      <c r="O549" s="366">
        <f>N549 / Y872</f>
        <v>0</v>
      </c>
      <c r="P549" s="160">
        <f t="shared" si="239"/>
        <v>0</v>
      </c>
      <c r="Q549" s="374">
        <f>P549 / Y872*100</f>
        <v>0</v>
      </c>
      <c r="R549" s="161">
        <f t="shared" si="240"/>
        <v>0</v>
      </c>
      <c r="S549" s="374">
        <f t="shared" si="241"/>
        <v>0</v>
      </c>
      <c r="T549" s="153">
        <f t="shared" si="242"/>
        <v>0.01</v>
      </c>
      <c r="U549" s="153">
        <v>0</v>
      </c>
      <c r="V549" s="153">
        <v>1</v>
      </c>
      <c r="W549" s="159">
        <f t="shared" si="243"/>
        <v>0</v>
      </c>
      <c r="X549" s="159">
        <f t="shared" si="244"/>
        <v>0</v>
      </c>
      <c r="Y549" s="162"/>
      <c r="Z549" s="163">
        <f>_xll.BDH(C549,$Z$12,$D$1,$D$1)</f>
        <v>632</v>
      </c>
      <c r="AA549" s="163">
        <f t="shared" si="245"/>
        <v>6</v>
      </c>
      <c r="AB549" s="164">
        <f t="shared" si="246"/>
        <v>0.949367088607595</v>
      </c>
      <c r="AC549" s="165">
        <v>0</v>
      </c>
      <c r="AD549" s="166">
        <f>IF(D549 = D872,1,_xll.BDP(K549,$AD$12)*L549)</f>
        <v>0.88978999999999997</v>
      </c>
      <c r="AE549" s="387">
        <f>AA549*AC549*T549/AD549 / AF872</f>
        <v>0</v>
      </c>
      <c r="AF549" s="167"/>
      <c r="AG549" s="69"/>
      <c r="AH549" s="61"/>
    </row>
    <row r="550" spans="1:34" x14ac:dyDescent="0.2">
      <c r="B550" s="153">
        <v>3429</v>
      </c>
      <c r="C550" s="153" t="s">
        <v>1032</v>
      </c>
      <c r="D550" s="153" t="str">
        <f>_xll.BDP(C550,$D$12)</f>
        <v>GBp</v>
      </c>
      <c r="E550" s="153" t="s">
        <v>1134</v>
      </c>
      <c r="F550" s="154">
        <f>_xll.BDP(C550,$F$12)</f>
        <v>277.5</v>
      </c>
      <c r="G550" s="154">
        <f>_xll.BDP(C550,$G$12)</f>
        <v>273.7</v>
      </c>
      <c r="H550" s="155">
        <f t="shared" si="236"/>
        <v>-3.8000000000000114</v>
      </c>
      <c r="I550" s="156">
        <f t="shared" si="237"/>
        <v>-1.3693693693693734</v>
      </c>
      <c r="J550" s="157">
        <v>0</v>
      </c>
      <c r="K550" s="153" t="str">
        <f>CONCATENATE(D872,D550, " Curncy")</f>
        <v>EURGBp Curncy</v>
      </c>
      <c r="L550" s="153">
        <f>IF(D550 = D872,1,_xll.BDP(K550,$L$12))</f>
        <v>1</v>
      </c>
      <c r="M550" s="356">
        <f>IF(D550 = D872,1,_xll.BDP(K550,$M$12)*L550)</f>
        <v>0.89166000000000001</v>
      </c>
      <c r="N550" s="158">
        <f t="shared" si="238"/>
        <v>0</v>
      </c>
      <c r="O550" s="366">
        <f>N550 / Y872</f>
        <v>0</v>
      </c>
      <c r="P550" s="160">
        <f t="shared" si="239"/>
        <v>0</v>
      </c>
      <c r="Q550" s="374">
        <f>P550 / Y872*100</f>
        <v>0</v>
      </c>
      <c r="R550" s="161">
        <f t="shared" si="240"/>
        <v>0</v>
      </c>
      <c r="S550" s="374">
        <f t="shared" si="241"/>
        <v>0</v>
      </c>
      <c r="T550" s="153">
        <f t="shared" si="242"/>
        <v>0.01</v>
      </c>
      <c r="U550" s="153">
        <v>0</v>
      </c>
      <c r="V550" s="153">
        <v>1</v>
      </c>
      <c r="W550" s="159">
        <f t="shared" si="243"/>
        <v>0</v>
      </c>
      <c r="X550" s="159">
        <f t="shared" si="244"/>
        <v>0</v>
      </c>
      <c r="Y550" s="70"/>
      <c r="Z550" s="163">
        <f>_xll.BDH(C550,$Z$12,$D$1,$D$1)</f>
        <v>278.8</v>
      </c>
      <c r="AA550" s="163">
        <f t="shared" si="245"/>
        <v>-1.3000000000000114</v>
      </c>
      <c r="AB550" s="164">
        <f t="shared" si="246"/>
        <v>-0.46628407460545596</v>
      </c>
      <c r="AC550" s="165">
        <v>0</v>
      </c>
      <c r="AD550" s="166">
        <f>IF(D550 = D872,1,_xll.BDP(K550,$AD$12)*L550)</f>
        <v>0.88978999999999997</v>
      </c>
      <c r="AE550" s="387">
        <f>AA550*AC550*T550/AD550 / AF872</f>
        <v>0</v>
      </c>
      <c r="AF550" s="73"/>
      <c r="AG550" s="69"/>
      <c r="AH550" s="61"/>
    </row>
    <row r="551" spans="1:34" x14ac:dyDescent="0.2">
      <c r="B551" s="153">
        <v>778</v>
      </c>
      <c r="C551" s="153" t="s">
        <v>80</v>
      </c>
      <c r="D551" s="153" t="str">
        <f>_xll.BDP(C551,$D$12)</f>
        <v>GBp</v>
      </c>
      <c r="E551" s="153" t="s">
        <v>392</v>
      </c>
      <c r="F551" s="154">
        <f>_xll.BDP(C551,$F$12)</f>
        <v>748.5</v>
      </c>
      <c r="G551" s="154">
        <f>_xll.BDP(C551,$G$12)</f>
        <v>740.5</v>
      </c>
      <c r="H551" s="155">
        <f t="shared" si="236"/>
        <v>-8</v>
      </c>
      <c r="I551" s="156">
        <f t="shared" si="237"/>
        <v>-1.068804275217101</v>
      </c>
      <c r="J551" s="157">
        <v>-884568</v>
      </c>
      <c r="K551" s="153" t="str">
        <f>CONCATENATE(D872,D551, " Curncy")</f>
        <v>EURGBp Curncy</v>
      </c>
      <c r="L551" s="153">
        <f>IF(D551 = D872,1,_xll.BDP(K551,$L$12))</f>
        <v>1</v>
      </c>
      <c r="M551" s="356">
        <f>IF(D551 = D872,1,_xll.BDP(K551,$M$12)*L551)</f>
        <v>0.89166000000000001</v>
      </c>
      <c r="N551" s="158">
        <f t="shared" si="238"/>
        <v>79363.703653859091</v>
      </c>
      <c r="O551" s="366">
        <f>N551 / Y872</f>
        <v>6.4116986783196235E-4</v>
      </c>
      <c r="P551" s="160">
        <f t="shared" si="239"/>
        <v>-7346102.8194603324</v>
      </c>
      <c r="Q551" s="374">
        <f>P551 / Y872*100</f>
        <v>-5.9348285891196024</v>
      </c>
      <c r="R551" s="161">
        <f t="shared" si="240"/>
        <v>-5.9348285891196024</v>
      </c>
      <c r="S551" s="374">
        <f t="shared" si="241"/>
        <v>0</v>
      </c>
      <c r="T551" s="153">
        <f t="shared" si="242"/>
        <v>0.01</v>
      </c>
      <c r="U551" s="153">
        <v>0</v>
      </c>
      <c r="V551" s="153">
        <v>1</v>
      </c>
      <c r="W551" s="159">
        <f t="shared" si="243"/>
        <v>6.4116986783196235E-4</v>
      </c>
      <c r="X551" s="159">
        <f t="shared" si="244"/>
        <v>0</v>
      </c>
      <c r="Y551" s="70"/>
      <c r="Z551" s="163">
        <f>_xll.BDH(C551,$Z$12,$D$1,$D$1)</f>
        <v>749.5</v>
      </c>
      <c r="AA551" s="163">
        <f t="shared" si="245"/>
        <v>-1</v>
      </c>
      <c r="AB551" s="164">
        <f t="shared" si="246"/>
        <v>-0.13342228152101399</v>
      </c>
      <c r="AC551" s="165">
        <v>-884568</v>
      </c>
      <c r="AD551" s="166">
        <f>IF(D551 = D872,1,_xll.BDP(K551,$AD$12)*L551)</f>
        <v>0.88978999999999997</v>
      </c>
      <c r="AE551" s="387">
        <f>AA551*AC551*T551/AD551 / AF872</f>
        <v>8.0753214740899193E-5</v>
      </c>
      <c r="AF551" s="73"/>
      <c r="AG551" s="69"/>
      <c r="AH551" s="61"/>
    </row>
    <row r="552" spans="1:34" x14ac:dyDescent="0.2">
      <c r="B552" s="153">
        <v>6416</v>
      </c>
      <c r="C552" s="153" t="s">
        <v>1033</v>
      </c>
      <c r="D552" s="153" t="str">
        <f>_xll.BDP(C552,$D$12)</f>
        <v>GBp</v>
      </c>
      <c r="E552" s="153" t="s">
        <v>1135</v>
      </c>
      <c r="F552" s="154">
        <f>_xll.BDP(C552,$F$12)</f>
        <v>271.89999999999998</v>
      </c>
      <c r="G552" s="154">
        <f>_xll.BDP(C552,$G$12)</f>
        <v>261.89999999999998</v>
      </c>
      <c r="H552" s="155">
        <f t="shared" si="236"/>
        <v>-10</v>
      </c>
      <c r="I552" s="156">
        <f t="shared" si="237"/>
        <v>-3.6778227289444652</v>
      </c>
      <c r="J552" s="157">
        <v>0</v>
      </c>
      <c r="K552" s="153" t="str">
        <f>CONCATENATE(D872,D552, " Curncy")</f>
        <v>EURGBp Curncy</v>
      </c>
      <c r="L552" s="153">
        <f>IF(D552 = D872,1,_xll.BDP(K552,$L$12))</f>
        <v>1</v>
      </c>
      <c r="M552" s="356">
        <f>IF(D552 = D872,1,_xll.BDP(K552,$M$12)*L552)</f>
        <v>0.89166000000000001</v>
      </c>
      <c r="N552" s="158">
        <f t="shared" si="238"/>
        <v>0</v>
      </c>
      <c r="O552" s="366">
        <f>N552 / Y872</f>
        <v>0</v>
      </c>
      <c r="P552" s="160">
        <f t="shared" si="239"/>
        <v>0</v>
      </c>
      <c r="Q552" s="374">
        <f>P552 / Y872*100</f>
        <v>0</v>
      </c>
      <c r="R552" s="161">
        <f t="shared" si="240"/>
        <v>0</v>
      </c>
      <c r="S552" s="374">
        <f t="shared" si="241"/>
        <v>0</v>
      </c>
      <c r="T552" s="153">
        <f t="shared" si="242"/>
        <v>0.01</v>
      </c>
      <c r="U552" s="153">
        <v>0</v>
      </c>
      <c r="V552" s="153">
        <v>1</v>
      </c>
      <c r="W552" s="159">
        <f t="shared" si="243"/>
        <v>0</v>
      </c>
      <c r="X552" s="159">
        <f t="shared" si="244"/>
        <v>0</v>
      </c>
      <c r="Y552" s="70"/>
      <c r="Z552" s="163">
        <f>_xll.BDH(C552,$Z$12,$D$1,$D$1)</f>
        <v>260.10000000000002</v>
      </c>
      <c r="AA552" s="163">
        <f t="shared" si="245"/>
        <v>11.799999999999955</v>
      </c>
      <c r="AB552" s="164">
        <f t="shared" si="246"/>
        <v>4.5367166474432725</v>
      </c>
      <c r="AC552" s="165">
        <v>0</v>
      </c>
      <c r="AD552" s="166">
        <f>IF(D552 = D872,1,_xll.BDP(K552,$AD$12)*L552)</f>
        <v>0.88978999999999997</v>
      </c>
      <c r="AE552" s="387">
        <f>AA552*AC552*T552/AD552 / AF872</f>
        <v>0</v>
      </c>
      <c r="AF552" s="73"/>
      <c r="AG552" s="69"/>
      <c r="AH552" s="61"/>
    </row>
    <row r="553" spans="1:34" x14ac:dyDescent="0.2">
      <c r="B553" s="153">
        <v>2201</v>
      </c>
      <c r="C553" s="153" t="s">
        <v>1034</v>
      </c>
      <c r="D553" s="153" t="str">
        <f>_xll.BDP(C553,$D$12)</f>
        <v>GBp</v>
      </c>
      <c r="E553" s="153" t="s">
        <v>1136</v>
      </c>
      <c r="F553" s="154">
        <f>_xll.BDP(C553,$F$12)</f>
        <v>39.5</v>
      </c>
      <c r="G553" s="154">
        <f>_xll.BDP(C553,$G$12)</f>
        <v>37.994999999999997</v>
      </c>
      <c r="H553" s="155">
        <f t="shared" si="236"/>
        <v>-1.5050000000000026</v>
      </c>
      <c r="I553" s="156">
        <f t="shared" si="237"/>
        <v>-3.8101265822784876</v>
      </c>
      <c r="J553" s="157">
        <v>-12002574</v>
      </c>
      <c r="K553" s="153" t="str">
        <f>CONCATENATE(D872,D553, " Curncy")</f>
        <v>EURGBp Curncy</v>
      </c>
      <c r="L553" s="153">
        <f>IF(D553 = D872,1,_xll.BDP(K553,$L$12))</f>
        <v>1</v>
      </c>
      <c r="M553" s="356">
        <f>IF(D553 = D872,1,_xll.BDP(K553,$M$12)*L553)</f>
        <v>0.89166000000000001</v>
      </c>
      <c r="N553" s="158">
        <f t="shared" si="238"/>
        <v>202587.01601507334</v>
      </c>
      <c r="O553" s="366">
        <f>N553 / Y872</f>
        <v>1.636676267647196E-3</v>
      </c>
      <c r="P553" s="160">
        <f t="shared" si="239"/>
        <v>-5114480.8461745502</v>
      </c>
      <c r="Q553" s="374">
        <f>P553 / Y872*100</f>
        <v>-4.1319278929737608</v>
      </c>
      <c r="R553" s="161">
        <f t="shared" si="240"/>
        <v>-4.1319278929737608</v>
      </c>
      <c r="S553" s="374">
        <f t="shared" si="241"/>
        <v>0</v>
      </c>
      <c r="T553" s="153">
        <f t="shared" si="242"/>
        <v>0.01</v>
      </c>
      <c r="U553" s="153">
        <v>0</v>
      </c>
      <c r="V553" s="153">
        <v>1</v>
      </c>
      <c r="W553" s="159">
        <f t="shared" si="243"/>
        <v>1.636676267647196E-3</v>
      </c>
      <c r="X553" s="159">
        <f t="shared" si="244"/>
        <v>0</v>
      </c>
      <c r="Y553" s="70"/>
      <c r="Z553" s="163">
        <f>_xll.BDH(C553,$Z$12,$D$1,$D$1)</f>
        <v>37.200000000000003</v>
      </c>
      <c r="AA553" s="163">
        <f t="shared" si="245"/>
        <v>2.2999999999999972</v>
      </c>
      <c r="AB553" s="164">
        <f t="shared" si="246"/>
        <v>6.182795698924723</v>
      </c>
      <c r="AC553" s="165">
        <v>-12002574</v>
      </c>
      <c r="AD553" s="166">
        <f>IF(D553 = D872,1,_xll.BDP(K553,$AD$12)*L553)</f>
        <v>0.88978999999999997</v>
      </c>
      <c r="AE553" s="387">
        <f>AA553*AC553*T553/AD553 / AF872</f>
        <v>-2.5201757264910374E-3</v>
      </c>
      <c r="AF553" s="73"/>
      <c r="AG553" s="169" t="s">
        <v>1364</v>
      </c>
      <c r="AH553" s="61"/>
    </row>
    <row r="554" spans="1:34" x14ac:dyDescent="0.2">
      <c r="B554" s="153">
        <v>10193</v>
      </c>
      <c r="C554" s="153" t="s">
        <v>1035</v>
      </c>
      <c r="D554" s="153" t="str">
        <f>_xll.BDP(C554,$D$12)</f>
        <v>GBp</v>
      </c>
      <c r="E554" s="153" t="s">
        <v>1137</v>
      </c>
      <c r="F554" s="154">
        <f>_xll.BDP(C554,$F$12)</f>
        <v>7616</v>
      </c>
      <c r="G554" s="154">
        <f>_xll.BDP(C554,$G$12)</f>
        <v>7720</v>
      </c>
      <c r="H554" s="155">
        <f t="shared" si="236"/>
        <v>104</v>
      </c>
      <c r="I554" s="156">
        <f t="shared" si="237"/>
        <v>1.365546218487395</v>
      </c>
      <c r="J554" s="157">
        <v>-13886</v>
      </c>
      <c r="K554" s="153" t="str">
        <f>CONCATENATE(D872,D554, " Curncy")</f>
        <v>EURGBp Curncy</v>
      </c>
      <c r="L554" s="153">
        <f>IF(D554 = D872,1,_xll.BDP(K554,$L$12))</f>
        <v>1</v>
      </c>
      <c r="M554" s="356">
        <f>IF(D554 = D872,1,_xll.BDP(K554,$M$12)*L554)</f>
        <v>0.89166000000000001</v>
      </c>
      <c r="N554" s="158">
        <f t="shared" si="238"/>
        <v>-16196.128569185565</v>
      </c>
      <c r="O554" s="366">
        <f>N554 / Y872</f>
        <v>-1.308465852272411E-4</v>
      </c>
      <c r="P554" s="160">
        <f t="shared" si="239"/>
        <v>-1202251.0822510822</v>
      </c>
      <c r="Q554" s="374">
        <f>P554 / Y872*100</f>
        <v>-0.97128426726375106</v>
      </c>
      <c r="R554" s="161">
        <f t="shared" si="240"/>
        <v>-0.97128426726375106</v>
      </c>
      <c r="S554" s="374">
        <f t="shared" si="241"/>
        <v>0</v>
      </c>
      <c r="T554" s="153">
        <f t="shared" si="242"/>
        <v>0.01</v>
      </c>
      <c r="U554" s="153">
        <v>0</v>
      </c>
      <c r="V554" s="153">
        <v>1</v>
      </c>
      <c r="W554" s="159">
        <f t="shared" si="243"/>
        <v>0</v>
      </c>
      <c r="X554" s="159">
        <f t="shared" si="244"/>
        <v>0</v>
      </c>
      <c r="Y554" s="70"/>
      <c r="Z554" s="163">
        <f>_xll.BDH(C554,$Z$12,$D$1,$D$1)</f>
        <v>7884</v>
      </c>
      <c r="AA554" s="163">
        <f t="shared" si="245"/>
        <v>-268</v>
      </c>
      <c r="AB554" s="164">
        <f t="shared" si="246"/>
        <v>-3.3992897006595637</v>
      </c>
      <c r="AC554" s="165">
        <v>-13886</v>
      </c>
      <c r="AD554" s="166">
        <f>IF(D554 = D872,1,_xll.BDP(K554,$AD$12)*L554)</f>
        <v>0.88978999999999997</v>
      </c>
      <c r="AE554" s="387">
        <f>AA554*AC554*T554/AD554 / AF872</f>
        <v>3.3973520350169783E-4</v>
      </c>
      <c r="AF554" s="73"/>
      <c r="AG554" s="69"/>
      <c r="AH554" s="61"/>
    </row>
    <row r="555" spans="1:34" x14ac:dyDescent="0.2">
      <c r="B555" s="153">
        <v>3260</v>
      </c>
      <c r="C555" s="153" t="s">
        <v>79</v>
      </c>
      <c r="D555" s="153" t="str">
        <f>_xll.BDP(C555,$D$12)</f>
        <v>GBp</v>
      </c>
      <c r="E555" s="153" t="s">
        <v>393</v>
      </c>
      <c r="F555" s="154">
        <f>_xll.BDP(C555,$F$12)</f>
        <v>121.45</v>
      </c>
      <c r="G555" s="154">
        <f>_xll.BDP(C555,$G$12)</f>
        <v>122.75</v>
      </c>
      <c r="H555" s="155">
        <f t="shared" si="236"/>
        <v>1.2999999999999972</v>
      </c>
      <c r="I555" s="156">
        <f t="shared" si="237"/>
        <v>1.0703993412927109</v>
      </c>
      <c r="J555" s="157">
        <v>4705439</v>
      </c>
      <c r="K555" s="153" t="str">
        <f>CONCATENATE(D872,D555, " Curncy")</f>
        <v>EURGBp Curncy</v>
      </c>
      <c r="L555" s="153">
        <f>IF(D555 = D872,1,_xll.BDP(K555,$L$12))</f>
        <v>1</v>
      </c>
      <c r="M555" s="356">
        <f>IF(D555 = D872,1,_xll.BDP(K555,$M$12)*L555)</f>
        <v>0.89166000000000001</v>
      </c>
      <c r="N555" s="158">
        <f t="shared" si="238"/>
        <v>68603.174977009025</v>
      </c>
      <c r="O555" s="366">
        <f>N555 / Y872</f>
        <v>5.5423684389410439E-4</v>
      </c>
      <c r="P555" s="160">
        <f t="shared" si="239"/>
        <v>6477722.8680214435</v>
      </c>
      <c r="Q555" s="374">
        <f>P555 / Y872*100</f>
        <v>5.2332748144616517</v>
      </c>
      <c r="R555" s="161">
        <f t="shared" si="240"/>
        <v>0</v>
      </c>
      <c r="S555" s="374">
        <f t="shared" si="241"/>
        <v>5.2332748144616517</v>
      </c>
      <c r="T555" s="153">
        <f t="shared" si="242"/>
        <v>0.01</v>
      </c>
      <c r="U555" s="153">
        <v>0</v>
      </c>
      <c r="V555" s="153">
        <v>1</v>
      </c>
      <c r="W555" s="159">
        <f t="shared" si="243"/>
        <v>0</v>
      </c>
      <c r="X555" s="159">
        <f t="shared" si="244"/>
        <v>5.5423684389410439E-4</v>
      </c>
      <c r="Y555" s="70"/>
      <c r="Z555" s="163">
        <f>_xll.BDH(C555,$Z$12,$D$1,$D$1)</f>
        <v>117.9</v>
      </c>
      <c r="AA555" s="163">
        <f t="shared" si="245"/>
        <v>3.5499999999999972</v>
      </c>
      <c r="AB555" s="164">
        <f t="shared" si="246"/>
        <v>3.0110262934690391</v>
      </c>
      <c r="AC555" s="165">
        <v>4705439</v>
      </c>
      <c r="AD555" s="166">
        <f>IF(D555 = D872,1,_xll.BDP(K555,$AD$12)*L555)</f>
        <v>0.88978999999999997</v>
      </c>
      <c r="AE555" s="387">
        <f>AA555*AC555*T555/AD555 / AF872</f>
        <v>1.5249552407062721E-3</v>
      </c>
      <c r="AF555" s="73"/>
      <c r="AG555" s="69"/>
      <c r="AH555" s="61"/>
    </row>
    <row r="556" spans="1:34" x14ac:dyDescent="0.2">
      <c r="B556" s="153">
        <v>6360</v>
      </c>
      <c r="C556" s="153" t="s">
        <v>1036</v>
      </c>
      <c r="D556" s="153" t="str">
        <f>_xll.BDP(C556,$D$12)</f>
        <v>GBp</v>
      </c>
      <c r="E556" s="153" t="s">
        <v>1138</v>
      </c>
      <c r="F556" s="154">
        <f>_xll.BDP(C556,$F$12)</f>
        <v>140.30000000000001</v>
      </c>
      <c r="G556" s="154">
        <f>_xll.BDP(C556,$G$12)</f>
        <v>134.15</v>
      </c>
      <c r="H556" s="155">
        <f t="shared" si="236"/>
        <v>-6.1500000000000057</v>
      </c>
      <c r="I556" s="156">
        <f t="shared" si="237"/>
        <v>-4.3834640057020708</v>
      </c>
      <c r="J556" s="157">
        <v>935898</v>
      </c>
      <c r="K556" s="153" t="str">
        <f>CONCATENATE(D872,D556, " Curncy")</f>
        <v>EURGBp Curncy</v>
      </c>
      <c r="L556" s="153">
        <f>IF(D556 = D872,1,_xll.BDP(K556,$L$12))</f>
        <v>1</v>
      </c>
      <c r="M556" s="356">
        <f>IF(D556 = D872,1,_xll.BDP(K556,$M$12)*L556)</f>
        <v>0.89166000000000001</v>
      </c>
      <c r="N556" s="158">
        <f t="shared" si="238"/>
        <v>-64551.204494986945</v>
      </c>
      <c r="O556" s="366">
        <f>N556 / Y872</f>
        <v>-5.2150145909215303E-4</v>
      </c>
      <c r="P556" s="160">
        <f t="shared" si="239"/>
        <v>1408055.9484556895</v>
      </c>
      <c r="Q556" s="374">
        <f>P556 / Y872*100</f>
        <v>1.1375515567026384</v>
      </c>
      <c r="R556" s="161">
        <f t="shared" si="240"/>
        <v>0</v>
      </c>
      <c r="S556" s="374">
        <f t="shared" si="241"/>
        <v>1.1375515567026384</v>
      </c>
      <c r="T556" s="153">
        <f t="shared" si="242"/>
        <v>0.01</v>
      </c>
      <c r="U556" s="153">
        <v>0</v>
      </c>
      <c r="V556" s="153">
        <v>1</v>
      </c>
      <c r="W556" s="159">
        <f t="shared" si="243"/>
        <v>0</v>
      </c>
      <c r="X556" s="159">
        <f t="shared" si="244"/>
        <v>0</v>
      </c>
      <c r="Y556" s="70"/>
      <c r="Z556" s="163">
        <f>_xll.BDH(C556,$Z$12,$D$1,$D$1)</f>
        <v>135.05000000000001</v>
      </c>
      <c r="AA556" s="163">
        <f t="shared" si="245"/>
        <v>5.25</v>
      </c>
      <c r="AB556" s="164">
        <f t="shared" si="246"/>
        <v>3.8874490929285446</v>
      </c>
      <c r="AC556" s="165">
        <v>935898</v>
      </c>
      <c r="AD556" s="166">
        <f>IF(D556 = D872,1,_xll.BDP(K556,$AD$12)*L556)</f>
        <v>0.88978999999999997</v>
      </c>
      <c r="AE556" s="387">
        <f>AA556*AC556*T556/AD556 / AF872</f>
        <v>4.4855574007909507E-4</v>
      </c>
      <c r="AF556" s="73"/>
      <c r="AG556" s="69"/>
      <c r="AH556" s="61"/>
    </row>
    <row r="557" spans="1:34" x14ac:dyDescent="0.2">
      <c r="B557" s="153">
        <v>6244</v>
      </c>
      <c r="C557" s="153" t="s">
        <v>1037</v>
      </c>
      <c r="D557" s="153" t="str">
        <f>_xll.BDP(C557,$D$12)</f>
        <v>GBp</v>
      </c>
      <c r="E557" s="153" t="s">
        <v>1216</v>
      </c>
      <c r="F557" s="154">
        <f>_xll.BDP(C557,$F$12)</f>
        <v>163.15</v>
      </c>
      <c r="G557" s="154">
        <f>_xll.BDP(C557,$G$12)</f>
        <v>169.85</v>
      </c>
      <c r="H557" s="155">
        <f t="shared" si="236"/>
        <v>6.6999999999999886</v>
      </c>
      <c r="I557" s="156">
        <f t="shared" si="237"/>
        <v>4.1066503217897576</v>
      </c>
      <c r="J557" s="157">
        <v>0</v>
      </c>
      <c r="K557" s="153" t="str">
        <f>CONCATENATE(D872,D557, " Curncy")</f>
        <v>EURGBp Curncy</v>
      </c>
      <c r="L557" s="153">
        <f>IF(D557 = D872,1,_xll.BDP(K557,$L$12))</f>
        <v>1</v>
      </c>
      <c r="M557" s="356">
        <f>IF(D557 = D872,1,_xll.BDP(K557,$M$12)*L557)</f>
        <v>0.89166000000000001</v>
      </c>
      <c r="N557" s="158">
        <f t="shared" si="238"/>
        <v>0</v>
      </c>
      <c r="O557" s="366">
        <f>N557 / Y872</f>
        <v>0</v>
      </c>
      <c r="P557" s="160">
        <f t="shared" si="239"/>
        <v>0</v>
      </c>
      <c r="Q557" s="374">
        <f>P557 / Y872*100</f>
        <v>0</v>
      </c>
      <c r="R557" s="161">
        <f t="shared" si="240"/>
        <v>0</v>
      </c>
      <c r="S557" s="374">
        <f t="shared" si="241"/>
        <v>0</v>
      </c>
      <c r="T557" s="153">
        <f t="shared" si="242"/>
        <v>0.01</v>
      </c>
      <c r="U557" s="153">
        <v>0</v>
      </c>
      <c r="V557" s="153">
        <v>1</v>
      </c>
      <c r="W557" s="159">
        <f t="shared" si="243"/>
        <v>0</v>
      </c>
      <c r="X557" s="159">
        <f t="shared" si="244"/>
        <v>0</v>
      </c>
      <c r="Y557" s="70"/>
      <c r="Z557" s="163">
        <f>_xll.BDH(C557,$Z$12,$D$1,$D$1)</f>
        <v>160.85</v>
      </c>
      <c r="AA557" s="163">
        <f t="shared" si="245"/>
        <v>2.3000000000000114</v>
      </c>
      <c r="AB557" s="164">
        <f t="shared" si="246"/>
        <v>1.4299036369288227</v>
      </c>
      <c r="AC557" s="165">
        <v>0</v>
      </c>
      <c r="AD557" s="166">
        <f>IF(D557 = D872,1,_xll.BDP(K557,$AD$12)*L557)</f>
        <v>0.88978999999999997</v>
      </c>
      <c r="AE557" s="387">
        <f>AA557*AC557*T557/AD557 / AF872</f>
        <v>0</v>
      </c>
      <c r="AF557" s="73"/>
      <c r="AG557" s="69"/>
      <c r="AH557" s="61"/>
    </row>
    <row r="558" spans="1:34" x14ac:dyDescent="0.2">
      <c r="A558" s="111"/>
      <c r="B558" s="153">
        <v>24540</v>
      </c>
      <c r="C558" s="153" t="s">
        <v>1232</v>
      </c>
      <c r="D558" s="153" t="str">
        <f>_xll.BDP(C558,$D$12)</f>
        <v>GBp</v>
      </c>
      <c r="E558" s="153" t="s">
        <v>1233</v>
      </c>
      <c r="F558" s="154">
        <f>_xll.BDP(C558,$F$12)</f>
        <v>128</v>
      </c>
      <c r="G558" s="154">
        <f>_xll.BDP(C558,$G$12)</f>
        <v>120.25</v>
      </c>
      <c r="H558" s="155">
        <f t="shared" si="236"/>
        <v>-7.75</v>
      </c>
      <c r="I558" s="156">
        <f t="shared" si="237"/>
        <v>-6.0546875</v>
      </c>
      <c r="J558" s="157">
        <v>-2066795</v>
      </c>
      <c r="K558" s="153" t="str">
        <f>CONCATENATE(D872,D558, " Curncy")</f>
        <v>EURGBp Curncy</v>
      </c>
      <c r="L558" s="153">
        <f>IF(D558 = D872,1,_xll.BDP(K558,$L$12))</f>
        <v>1</v>
      </c>
      <c r="M558" s="356">
        <f>IF(D558 = D872,1,_xll.BDP(K558,$M$12)*L558)</f>
        <v>0.89166000000000001</v>
      </c>
      <c r="N558" s="158">
        <f t="shared" si="238"/>
        <v>179638.66552273289</v>
      </c>
      <c r="O558" s="366">
        <f>N558 / Y872</f>
        <v>1.4512792892462261E-3</v>
      </c>
      <c r="P558" s="160">
        <f t="shared" si="239"/>
        <v>-2787296.7134333719</v>
      </c>
      <c r="Q558" s="374">
        <f>P558 / Y872*100</f>
        <v>-2.2518236713788218</v>
      </c>
      <c r="R558" s="161">
        <f t="shared" si="240"/>
        <v>-2.2518236713788218</v>
      </c>
      <c r="S558" s="374">
        <f t="shared" si="241"/>
        <v>0</v>
      </c>
      <c r="T558" s="153">
        <f t="shared" si="242"/>
        <v>0.01</v>
      </c>
      <c r="U558" s="153">
        <v>0</v>
      </c>
      <c r="V558" s="153">
        <v>1</v>
      </c>
      <c r="W558" s="159">
        <f t="shared" si="243"/>
        <v>1.4512792892462261E-3</v>
      </c>
      <c r="X558" s="159">
        <f t="shared" si="244"/>
        <v>0</v>
      </c>
      <c r="Y558" s="111"/>
      <c r="Z558" s="163">
        <f>_xll.BDH(C558,$Z$12,$D$1,$D$1)</f>
        <v>120</v>
      </c>
      <c r="AA558" s="163">
        <f t="shared" si="245"/>
        <v>8</v>
      </c>
      <c r="AB558" s="164">
        <f t="shared" si="246"/>
        <v>6.666666666666667</v>
      </c>
      <c r="AC558" s="165">
        <v>-2066795</v>
      </c>
      <c r="AD558" s="166">
        <f>IF(D558 = D872,1,_xll.BDP(K558,$AD$12)*L558)</f>
        <v>0.88978999999999997</v>
      </c>
      <c r="AE558" s="387">
        <f>AA558*AC558*T558/AD558 / AF872</f>
        <v>-1.5094404541915762E-3</v>
      </c>
      <c r="AF558" s="124"/>
      <c r="AG558" s="69"/>
      <c r="AH558" s="61"/>
    </row>
    <row r="559" spans="1:34" x14ac:dyDescent="0.2">
      <c r="A559" s="111"/>
      <c r="B559" s="153">
        <v>6434</v>
      </c>
      <c r="C559" s="153" t="s">
        <v>1234</v>
      </c>
      <c r="D559" s="153" t="str">
        <f>_xll.BDP(C559,$D$12)</f>
        <v>GBp</v>
      </c>
      <c r="E559" s="153" t="s">
        <v>1235</v>
      </c>
      <c r="F559" s="154">
        <f>_xll.BDP(C559,$F$12)</f>
        <v>371.7</v>
      </c>
      <c r="G559" s="154">
        <f>_xll.BDP(C559,$G$12)</f>
        <v>360.3</v>
      </c>
      <c r="H559" s="155">
        <f t="shared" si="236"/>
        <v>-11.399999999999977</v>
      </c>
      <c r="I559" s="156">
        <f t="shared" si="237"/>
        <v>-3.0669895076674676</v>
      </c>
      <c r="J559" s="157">
        <v>0</v>
      </c>
      <c r="K559" s="153" t="str">
        <f>CONCATENATE(D872,D559, " Curncy")</f>
        <v>EURGBp Curncy</v>
      </c>
      <c r="L559" s="153">
        <f>IF(D559 = D872,1,_xll.BDP(K559,$L$12))</f>
        <v>1</v>
      </c>
      <c r="M559" s="356">
        <f>IF(D559 = D872,1,_xll.BDP(K559,$M$12)*L559)</f>
        <v>0.89166000000000001</v>
      </c>
      <c r="N559" s="158">
        <f t="shared" si="238"/>
        <v>0</v>
      </c>
      <c r="O559" s="366">
        <f>N559 / Y872</f>
        <v>0</v>
      </c>
      <c r="P559" s="160">
        <f t="shared" si="239"/>
        <v>0</v>
      </c>
      <c r="Q559" s="374">
        <f>P559 / Y872*100</f>
        <v>0</v>
      </c>
      <c r="R559" s="161">
        <f t="shared" si="240"/>
        <v>0</v>
      </c>
      <c r="S559" s="374">
        <f t="shared" si="241"/>
        <v>0</v>
      </c>
      <c r="T559" s="153">
        <f t="shared" si="242"/>
        <v>0.01</v>
      </c>
      <c r="U559" s="153">
        <v>0</v>
      </c>
      <c r="V559" s="153">
        <v>1</v>
      </c>
      <c r="W559" s="159">
        <f t="shared" si="243"/>
        <v>0</v>
      </c>
      <c r="X559" s="159">
        <f t="shared" si="244"/>
        <v>0</v>
      </c>
      <c r="Y559" s="111"/>
      <c r="Z559" s="163">
        <f>_xll.BDH(C559,$Z$12,$D$1,$D$1)</f>
        <v>330.3</v>
      </c>
      <c r="AA559" s="163">
        <f t="shared" si="245"/>
        <v>41.399999999999977</v>
      </c>
      <c r="AB559" s="164">
        <f t="shared" si="246"/>
        <v>12.534059945504081</v>
      </c>
      <c r="AC559" s="165">
        <v>0</v>
      </c>
      <c r="AD559" s="166">
        <f>IF(D559 = D872,1,_xll.BDP(K559,$AD$12)*L559)</f>
        <v>0.88978999999999997</v>
      </c>
      <c r="AE559" s="387">
        <f>AA559*AC559*T559/AD559 / AF872</f>
        <v>0</v>
      </c>
      <c r="AF559" s="124"/>
      <c r="AG559" s="69"/>
      <c r="AH559" s="61"/>
    </row>
    <row r="560" spans="1:34" x14ac:dyDescent="0.2">
      <c r="B560" s="153">
        <v>10154</v>
      </c>
      <c r="C560" s="153" t="s">
        <v>1038</v>
      </c>
      <c r="D560" s="153" t="str">
        <f>_xll.BDP(C560,$D$12)</f>
        <v>GBp</v>
      </c>
      <c r="E560" s="153" t="s">
        <v>1139</v>
      </c>
      <c r="F560" s="154">
        <f>_xll.BDP(C560,$F$12)</f>
        <v>230.5</v>
      </c>
      <c r="G560" s="154">
        <f>_xll.BDP(C560,$G$12)</f>
        <v>221.5</v>
      </c>
      <c r="H560" s="155">
        <f t="shared" si="236"/>
        <v>-9</v>
      </c>
      <c r="I560" s="156">
        <f t="shared" si="237"/>
        <v>-3.9045553145336225</v>
      </c>
      <c r="J560" s="157">
        <v>0</v>
      </c>
      <c r="K560" s="153" t="str">
        <f>CONCATENATE(D872,D560, " Curncy")</f>
        <v>EURGBp Curncy</v>
      </c>
      <c r="L560" s="153">
        <f>IF(D560 = D872,1,_xll.BDP(K560,$L$12))</f>
        <v>1</v>
      </c>
      <c r="M560" s="356">
        <f>IF(D560 = D872,1,_xll.BDP(K560,$M$12)*L560)</f>
        <v>0.89166000000000001</v>
      </c>
      <c r="N560" s="158">
        <f t="shared" si="238"/>
        <v>0</v>
      </c>
      <c r="O560" s="366">
        <f>N560 / Y872</f>
        <v>0</v>
      </c>
      <c r="P560" s="160">
        <f t="shared" si="239"/>
        <v>0</v>
      </c>
      <c r="Q560" s="374">
        <f>P560 / Y872*100</f>
        <v>0</v>
      </c>
      <c r="R560" s="161">
        <f t="shared" si="240"/>
        <v>0</v>
      </c>
      <c r="S560" s="374">
        <f t="shared" si="241"/>
        <v>0</v>
      </c>
      <c r="T560" s="153">
        <f t="shared" si="242"/>
        <v>0.01</v>
      </c>
      <c r="U560" s="153">
        <v>0</v>
      </c>
      <c r="V560" s="153">
        <v>1</v>
      </c>
      <c r="W560" s="159">
        <f t="shared" si="243"/>
        <v>0</v>
      </c>
      <c r="X560" s="159">
        <f t="shared" si="244"/>
        <v>0</v>
      </c>
      <c r="Y560" s="70"/>
      <c r="Z560" s="163">
        <f>_xll.BDH(C560,$Z$12,$D$1,$D$1)</f>
        <v>233.5</v>
      </c>
      <c r="AA560" s="163">
        <f t="shared" si="245"/>
        <v>-3</v>
      </c>
      <c r="AB560" s="164">
        <f t="shared" si="246"/>
        <v>-1.2847965738758029</v>
      </c>
      <c r="AC560" s="165">
        <v>0</v>
      </c>
      <c r="AD560" s="166">
        <f>IF(D560 = D872,1,_xll.BDP(K560,$AD$12)*L560)</f>
        <v>0.88978999999999997</v>
      </c>
      <c r="AE560" s="387">
        <f>AA560*AC560*T560/AD560 / AF872</f>
        <v>0</v>
      </c>
      <c r="AF560" s="73"/>
      <c r="AG560" s="69"/>
      <c r="AH560" s="61"/>
    </row>
    <row r="561" spans="1:34" x14ac:dyDescent="0.2">
      <c r="B561" s="153">
        <v>6505</v>
      </c>
      <c r="C561" s="153" t="s">
        <v>1040</v>
      </c>
      <c r="D561" s="153" t="str">
        <f>_xll.BDP(C561,$D$12)</f>
        <v>GBp</v>
      </c>
      <c r="E561" s="153" t="s">
        <v>1200</v>
      </c>
      <c r="F561" s="154">
        <f>_xll.BDP(C561,$F$12)</f>
        <v>12.45</v>
      </c>
      <c r="G561" s="154">
        <f>_xll.BDP(C561,$G$12)</f>
        <v>12.45</v>
      </c>
      <c r="H561" s="155">
        <f t="shared" si="236"/>
        <v>0</v>
      </c>
      <c r="I561" s="156">
        <f t="shared" si="237"/>
        <v>0</v>
      </c>
      <c r="J561" s="157">
        <v>0</v>
      </c>
      <c r="K561" s="153" t="str">
        <f>CONCATENATE(D872,D561, " Curncy")</f>
        <v>EURGBp Curncy</v>
      </c>
      <c r="L561" s="153">
        <f>IF(D561 = D872,1,_xll.BDP(K561,$L$12))</f>
        <v>1</v>
      </c>
      <c r="M561" s="356">
        <f>IF(D561 = D872,1,_xll.BDP(K561,$M$12)*L561)</f>
        <v>0.89166000000000001</v>
      </c>
      <c r="N561" s="158">
        <f t="shared" si="238"/>
        <v>0</v>
      </c>
      <c r="O561" s="366">
        <f>N561 / Y872</f>
        <v>0</v>
      </c>
      <c r="P561" s="160">
        <f t="shared" si="239"/>
        <v>0</v>
      </c>
      <c r="Q561" s="374">
        <f>P561 / Y872*100</f>
        <v>0</v>
      </c>
      <c r="R561" s="161">
        <f t="shared" si="240"/>
        <v>0</v>
      </c>
      <c r="S561" s="374">
        <f t="shared" si="241"/>
        <v>0</v>
      </c>
      <c r="T561" s="153">
        <f t="shared" si="242"/>
        <v>0.01</v>
      </c>
      <c r="U561" s="153">
        <v>0</v>
      </c>
      <c r="V561" s="153">
        <v>1</v>
      </c>
      <c r="W561" s="159">
        <f t="shared" si="243"/>
        <v>0</v>
      </c>
      <c r="X561" s="159">
        <f t="shared" si="244"/>
        <v>0</v>
      </c>
      <c r="Y561" s="70"/>
      <c r="Z561" s="163">
        <f>_xll.BDH(C561,$Z$12,$D$1,$D$1)</f>
        <v>12.85</v>
      </c>
      <c r="AA561" s="163">
        <f t="shared" si="245"/>
        <v>-0.40000000000000036</v>
      </c>
      <c r="AB561" s="164">
        <f t="shared" si="246"/>
        <v>-3.1128404669260727</v>
      </c>
      <c r="AC561" s="165">
        <v>0</v>
      </c>
      <c r="AD561" s="166">
        <f>IF(D561 = D872,1,_xll.BDP(K561,$AD$12)*L561)</f>
        <v>0.88978999999999997</v>
      </c>
      <c r="AE561" s="387">
        <f>AA561*AC561*T561/AD561 / AF872</f>
        <v>0</v>
      </c>
      <c r="AF561" s="73"/>
      <c r="AG561" s="69"/>
      <c r="AH561" s="61"/>
    </row>
    <row r="562" spans="1:34" x14ac:dyDescent="0.2">
      <c r="B562" s="153">
        <v>6010</v>
      </c>
      <c r="C562" s="153" t="s">
        <v>1041</v>
      </c>
      <c r="D562" s="153" t="str">
        <f>_xll.BDP(C562,$D$12)</f>
        <v>GBp</v>
      </c>
      <c r="E562" s="153" t="s">
        <v>1141</v>
      </c>
      <c r="F562" s="154">
        <f>_xll.BDP(C562,$F$12)</f>
        <v>911.8</v>
      </c>
      <c r="G562" s="154">
        <f>_xll.BDP(C562,$G$12)</f>
        <v>912</v>
      </c>
      <c r="H562" s="155">
        <f t="shared" si="236"/>
        <v>0.20000000000004547</v>
      </c>
      <c r="I562" s="156">
        <f t="shared" si="237"/>
        <v>2.1934634788335763E-2</v>
      </c>
      <c r="J562" s="157">
        <v>0</v>
      </c>
      <c r="K562" s="153" t="str">
        <f>CONCATENATE(D872,D562, " Curncy")</f>
        <v>EURGBp Curncy</v>
      </c>
      <c r="L562" s="153">
        <f>IF(D562 = D872,1,_xll.BDP(K562,$L$12))</f>
        <v>1</v>
      </c>
      <c r="M562" s="356">
        <f>IF(D562 = D872,1,_xll.BDP(K562,$M$12)*L562)</f>
        <v>0.89166000000000001</v>
      </c>
      <c r="N562" s="158">
        <f t="shared" si="238"/>
        <v>0</v>
      </c>
      <c r="O562" s="366">
        <f>N562 / Y872</f>
        <v>0</v>
      </c>
      <c r="P562" s="160">
        <f t="shared" si="239"/>
        <v>0</v>
      </c>
      <c r="Q562" s="374">
        <f>P562 / Y872*100</f>
        <v>0</v>
      </c>
      <c r="R562" s="161">
        <f t="shared" si="240"/>
        <v>0</v>
      </c>
      <c r="S562" s="374">
        <f t="shared" si="241"/>
        <v>0</v>
      </c>
      <c r="T562" s="153">
        <f t="shared" si="242"/>
        <v>0.01</v>
      </c>
      <c r="U562" s="153">
        <v>0</v>
      </c>
      <c r="V562" s="153">
        <v>1</v>
      </c>
      <c r="W562" s="159">
        <f t="shared" si="243"/>
        <v>0</v>
      </c>
      <c r="X562" s="159">
        <f t="shared" si="244"/>
        <v>0</v>
      </c>
      <c r="Y562" s="70"/>
      <c r="Z562" s="163">
        <f>_xll.BDH(C562,$Z$12,$D$1,$D$1)</f>
        <v>919</v>
      </c>
      <c r="AA562" s="163">
        <f t="shared" si="245"/>
        <v>-7.2000000000000455</v>
      </c>
      <c r="AB562" s="164">
        <f t="shared" si="246"/>
        <v>-0.78346028291621828</v>
      </c>
      <c r="AC562" s="165">
        <v>0</v>
      </c>
      <c r="AD562" s="166">
        <f>IF(D562 = D872,1,_xll.BDP(K562,$AD$12)*L562)</f>
        <v>0.88978999999999997</v>
      </c>
      <c r="AE562" s="387">
        <f>AA562*AC562*T562/AD562 / AF872</f>
        <v>0</v>
      </c>
      <c r="AF562" s="73"/>
      <c r="AG562" s="69"/>
      <c r="AH562" s="61"/>
    </row>
    <row r="563" spans="1:34" x14ac:dyDescent="0.2">
      <c r="A563" s="153"/>
      <c r="B563" s="153">
        <v>29246</v>
      </c>
      <c r="C563" s="153" t="s">
        <v>1473</v>
      </c>
      <c r="D563" s="153" t="str">
        <f>_xll.BDP(C563,$D$12)</f>
        <v>GBp</v>
      </c>
      <c r="E563" s="153" t="s">
        <v>1474</v>
      </c>
      <c r="F563" s="154">
        <f>_xll.BDP(C563,$F$12)</f>
        <v>76.7</v>
      </c>
      <c r="G563" s="154">
        <f>_xll.BDP(C563,$G$12)</f>
        <v>75.5</v>
      </c>
      <c r="H563" s="155">
        <f t="shared" si="236"/>
        <v>-1.2000000000000028</v>
      </c>
      <c r="I563" s="156">
        <f t="shared" si="237"/>
        <v>-1.5645371577575002</v>
      </c>
      <c r="J563" s="157">
        <v>0</v>
      </c>
      <c r="K563" s="153" t="str">
        <f>CONCATENATE(D872,D563, " Curncy")</f>
        <v>EURGBp Curncy</v>
      </c>
      <c r="L563" s="153">
        <f>IF(D563 = D872,1,_xll.BDP(K563,$L$12))</f>
        <v>1</v>
      </c>
      <c r="M563" s="356">
        <f>IF(D563 = D872,1,_xll.BDP(K563,$M$12)*L563)</f>
        <v>0.89166000000000001</v>
      </c>
      <c r="N563" s="158">
        <f t="shared" si="238"/>
        <v>0</v>
      </c>
      <c r="O563" s="366">
        <f>N563 / Y872</f>
        <v>0</v>
      </c>
      <c r="P563" s="160">
        <f t="shared" si="239"/>
        <v>0</v>
      </c>
      <c r="Q563" s="374">
        <f>P563 / Y872*100</f>
        <v>0</v>
      </c>
      <c r="R563" s="161">
        <f t="shared" si="240"/>
        <v>0</v>
      </c>
      <c r="S563" s="374">
        <f t="shared" si="241"/>
        <v>0</v>
      </c>
      <c r="T563" s="153">
        <f t="shared" si="242"/>
        <v>0.01</v>
      </c>
      <c r="U563" s="153">
        <v>0</v>
      </c>
      <c r="V563" s="153">
        <v>1</v>
      </c>
      <c r="W563" s="159">
        <f t="shared" si="243"/>
        <v>0</v>
      </c>
      <c r="X563" s="159">
        <f t="shared" si="244"/>
        <v>0</v>
      </c>
      <c r="Y563" s="162"/>
      <c r="Z563" s="163">
        <f>_xll.BDH(C563,$Z$12,$D$1,$D$1)</f>
        <v>73.400000000000006</v>
      </c>
      <c r="AA563" s="163">
        <f t="shared" si="245"/>
        <v>3.2999999999999972</v>
      </c>
      <c r="AB563" s="164">
        <f t="shared" si="246"/>
        <v>4.4959128065395051</v>
      </c>
      <c r="AC563" s="165">
        <v>0</v>
      </c>
      <c r="AD563" s="166">
        <f>IF(D563 = D872,1,_xll.BDP(K563,$AD$12)*L563)</f>
        <v>0.88978999999999997</v>
      </c>
      <c r="AE563" s="387">
        <f>AA563*AC563*T563/AD563 / AF872</f>
        <v>0</v>
      </c>
      <c r="AF563" s="167"/>
      <c r="AG563" s="69"/>
      <c r="AH563" s="61"/>
    </row>
    <row r="564" spans="1:34" x14ac:dyDescent="0.2">
      <c r="B564" s="153">
        <v>3823</v>
      </c>
      <c r="C564" s="153" t="s">
        <v>1042</v>
      </c>
      <c r="D564" s="153" t="str">
        <f>_xll.BDP(C564,$D$12)</f>
        <v>GBp</v>
      </c>
      <c r="E564" s="153" t="s">
        <v>1142</v>
      </c>
      <c r="F564" s="154">
        <f>_xll.BDP(C564,$F$12)</f>
        <v>6808</v>
      </c>
      <c r="G564" s="154">
        <f>_xll.BDP(C564,$G$12)</f>
        <v>6556</v>
      </c>
      <c r="H564" s="155">
        <f t="shared" si="236"/>
        <v>-252</v>
      </c>
      <c r="I564" s="156">
        <f t="shared" si="237"/>
        <v>-3.7015276145710931</v>
      </c>
      <c r="J564" s="157">
        <v>0</v>
      </c>
      <c r="K564" s="153" t="str">
        <f>CONCATENATE(D872,D564, " Curncy")</f>
        <v>EURGBp Curncy</v>
      </c>
      <c r="L564" s="153">
        <f>IF(D564 = D872,1,_xll.BDP(K564,$L$12))</f>
        <v>1</v>
      </c>
      <c r="M564" s="356">
        <f>IF(D564 = D872,1,_xll.BDP(K564,$M$12)*L564)</f>
        <v>0.89166000000000001</v>
      </c>
      <c r="N564" s="158">
        <f t="shared" si="238"/>
        <v>0</v>
      </c>
      <c r="O564" s="366">
        <f>N564 / Y872</f>
        <v>0</v>
      </c>
      <c r="P564" s="160">
        <f t="shared" si="239"/>
        <v>0</v>
      </c>
      <c r="Q564" s="374">
        <f>P564 / Y872*100</f>
        <v>0</v>
      </c>
      <c r="R564" s="161">
        <f t="shared" si="240"/>
        <v>0</v>
      </c>
      <c r="S564" s="374">
        <f t="shared" si="241"/>
        <v>0</v>
      </c>
      <c r="T564" s="153">
        <f t="shared" si="242"/>
        <v>0.01</v>
      </c>
      <c r="U564" s="153">
        <v>0</v>
      </c>
      <c r="V564" s="153">
        <v>1</v>
      </c>
      <c r="W564" s="159">
        <f t="shared" si="243"/>
        <v>0</v>
      </c>
      <c r="X564" s="159">
        <f t="shared" si="244"/>
        <v>0</v>
      </c>
      <c r="Y564" s="70"/>
      <c r="Z564" s="163">
        <f>_xll.BDH(C564,$Z$12,$D$1,$D$1)</f>
        <v>6676</v>
      </c>
      <c r="AA564" s="163">
        <f t="shared" si="245"/>
        <v>132</v>
      </c>
      <c r="AB564" s="164">
        <f t="shared" si="246"/>
        <v>1.9772318753744758</v>
      </c>
      <c r="AC564" s="165">
        <v>0</v>
      </c>
      <c r="AD564" s="166">
        <f>IF(D564 = D872,1,_xll.BDP(K564,$AD$12)*L564)</f>
        <v>0.88978999999999997</v>
      </c>
      <c r="AE564" s="387">
        <f>AA564*AC564*T564/AD564 / AF872</f>
        <v>0</v>
      </c>
      <c r="AF564" s="73"/>
      <c r="AG564" s="69"/>
      <c r="AH564" s="61"/>
    </row>
    <row r="565" spans="1:34" x14ac:dyDescent="0.2">
      <c r="B565" s="153">
        <v>3928</v>
      </c>
      <c r="C565" s="153" t="s">
        <v>1043</v>
      </c>
      <c r="D565" s="153" t="str">
        <f>_xll.BDP(C565,$D$12)</f>
        <v>GBp</v>
      </c>
      <c r="E565" s="153" t="s">
        <v>1143</v>
      </c>
      <c r="F565" s="154">
        <f>_xll.BDP(C565,$F$12)</f>
        <v>2143</v>
      </c>
      <c r="G565" s="154">
        <f>_xll.BDP(C565,$G$12)</f>
        <v>2155</v>
      </c>
      <c r="H565" s="155">
        <f t="shared" si="236"/>
        <v>12</v>
      </c>
      <c r="I565" s="156">
        <f t="shared" si="237"/>
        <v>0.55996266915538961</v>
      </c>
      <c r="J565" s="157">
        <v>0</v>
      </c>
      <c r="K565" s="153" t="str">
        <f>CONCATENATE(D872,D565, " Curncy")</f>
        <v>EURGBp Curncy</v>
      </c>
      <c r="L565" s="153">
        <f>IF(D565 = D872,1,_xll.BDP(K565,$L$12))</f>
        <v>1</v>
      </c>
      <c r="M565" s="356">
        <f>IF(D565 = D872,1,_xll.BDP(K565,$M$12)*L565)</f>
        <v>0.89166000000000001</v>
      </c>
      <c r="N565" s="158">
        <f t="shared" si="238"/>
        <v>0</v>
      </c>
      <c r="O565" s="366">
        <f>N565 / Y872</f>
        <v>0</v>
      </c>
      <c r="P565" s="160">
        <f t="shared" si="239"/>
        <v>0</v>
      </c>
      <c r="Q565" s="374">
        <f>P565 / Y872*100</f>
        <v>0</v>
      </c>
      <c r="R565" s="161">
        <f t="shared" si="240"/>
        <v>0</v>
      </c>
      <c r="S565" s="374">
        <f t="shared" si="241"/>
        <v>0</v>
      </c>
      <c r="T565" s="153">
        <f t="shared" si="242"/>
        <v>0.01</v>
      </c>
      <c r="U565" s="153">
        <v>0</v>
      </c>
      <c r="V565" s="153">
        <v>1</v>
      </c>
      <c r="W565" s="159">
        <f t="shared" si="243"/>
        <v>0</v>
      </c>
      <c r="X565" s="159">
        <f t="shared" si="244"/>
        <v>0</v>
      </c>
      <c r="Y565" s="70"/>
      <c r="Z565" s="163">
        <f>_xll.BDH(C565,$Z$12,$D$1,$D$1)</f>
        <v>2244</v>
      </c>
      <c r="AA565" s="163">
        <f t="shared" si="245"/>
        <v>-101</v>
      </c>
      <c r="AB565" s="164">
        <f t="shared" si="246"/>
        <v>-4.500891265597148</v>
      </c>
      <c r="AC565" s="165">
        <v>0</v>
      </c>
      <c r="AD565" s="166">
        <f>IF(D565 = D872,1,_xll.BDP(K565,$AD$12)*L565)</f>
        <v>0.88978999999999997</v>
      </c>
      <c r="AE565" s="387">
        <f>AA565*AC565*T565/AD565 / AF872</f>
        <v>0</v>
      </c>
      <c r="AF565" s="73"/>
      <c r="AG565" s="69"/>
      <c r="AH565" s="61"/>
    </row>
    <row r="566" spans="1:34" x14ac:dyDescent="0.2">
      <c r="B566" s="153">
        <v>21052</v>
      </c>
      <c r="C566" s="153" t="s">
        <v>426</v>
      </c>
      <c r="D566" s="153" t="str">
        <f>_xll.BDP(C566,$D$12)</f>
        <v>USD</v>
      </c>
      <c r="E566" s="153" t="s">
        <v>444</v>
      </c>
      <c r="F566" s="154">
        <f>_xll.BDP(C566,$F$12)</f>
        <v>22.8</v>
      </c>
      <c r="G566" s="154">
        <f>_xll.BDP(C566,$G$12)</f>
        <v>22.8</v>
      </c>
      <c r="H566" s="155">
        <f t="shared" si="236"/>
        <v>0</v>
      </c>
      <c r="I566" s="156">
        <f t="shared" si="237"/>
        <v>0</v>
      </c>
      <c r="J566" s="157">
        <v>0</v>
      </c>
      <c r="K566" s="153" t="str">
        <f>CONCATENATE(D872,D566, " Curncy")</f>
        <v>EURUSD Curncy</v>
      </c>
      <c r="L566" s="153">
        <f>IF(D566 = D872,1,_xll.BDP(K566,$L$12))</f>
        <v>1</v>
      </c>
      <c r="M566" s="356">
        <f>IF(D566 = D872,1,_xll.BDP(K566,$M$12)*L566)</f>
        <v>1.1882999999999999</v>
      </c>
      <c r="N566" s="158">
        <f t="shared" si="238"/>
        <v>0</v>
      </c>
      <c r="O566" s="366">
        <f>N566 / Y872</f>
        <v>0</v>
      </c>
      <c r="P566" s="160">
        <f t="shared" si="239"/>
        <v>0</v>
      </c>
      <c r="Q566" s="374">
        <f>P566 / Y872*100</f>
        <v>0</v>
      </c>
      <c r="R566" s="161">
        <f t="shared" si="240"/>
        <v>0</v>
      </c>
      <c r="S566" s="374">
        <f t="shared" si="241"/>
        <v>0</v>
      </c>
      <c r="T566" s="153">
        <f t="shared" si="242"/>
        <v>1</v>
      </c>
      <c r="U566" s="153">
        <v>0</v>
      </c>
      <c r="V566" s="153">
        <v>1</v>
      </c>
      <c r="W566" s="159">
        <f t="shared" si="243"/>
        <v>0</v>
      </c>
      <c r="X566" s="159">
        <f t="shared" si="244"/>
        <v>0</v>
      </c>
      <c r="Y566" s="70"/>
      <c r="Z566" s="163">
        <f>_xll.BDH(C566,$Z$12,$D$1,$D$1)</f>
        <v>22.8</v>
      </c>
      <c r="AA566" s="163">
        <f t="shared" si="245"/>
        <v>0</v>
      </c>
      <c r="AB566" s="164">
        <f t="shared" si="246"/>
        <v>0</v>
      </c>
      <c r="AC566" s="165">
        <v>0</v>
      </c>
      <c r="AD566" s="166">
        <f>IF(D566 = D872,1,_xll.BDP(K566,$AD$12)*L566)</f>
        <v>1.1873</v>
      </c>
      <c r="AE566" s="387">
        <f>AA566*AC566*T566/AD566 / AF872</f>
        <v>0</v>
      </c>
      <c r="AF566" s="73"/>
      <c r="AG566" s="69"/>
      <c r="AH566" s="61"/>
    </row>
    <row r="567" spans="1:34" x14ac:dyDescent="0.2">
      <c r="B567" s="153">
        <v>20120</v>
      </c>
      <c r="C567" s="153" t="s">
        <v>78</v>
      </c>
      <c r="D567" s="153" t="str">
        <f>_xll.BDP(C567,$D$12)</f>
        <v>GBp</v>
      </c>
      <c r="E567" s="153" t="s">
        <v>292</v>
      </c>
      <c r="F567" s="154">
        <f>_xll.BDP(C567,$F$12)</f>
        <v>66</v>
      </c>
      <c r="G567" s="154">
        <f>_xll.BDP(C567,$G$12)</f>
        <v>67</v>
      </c>
      <c r="H567" s="155">
        <f t="shared" si="236"/>
        <v>1</v>
      </c>
      <c r="I567" s="156">
        <f t="shared" si="237"/>
        <v>1.5151515151515151</v>
      </c>
      <c r="J567" s="157">
        <v>1765870</v>
      </c>
      <c r="K567" s="153" t="str">
        <f>CONCATENATE(D872,D567, " Curncy")</f>
        <v>EURGBp Curncy</v>
      </c>
      <c r="L567" s="153">
        <f>IF(D567 = D872,1,_xll.BDP(K567,$L$12))</f>
        <v>1</v>
      </c>
      <c r="M567" s="356">
        <f>IF(D567 = D872,1,_xll.BDP(K567,$M$12)*L567)</f>
        <v>0.89166000000000001</v>
      </c>
      <c r="N567" s="158">
        <f t="shared" si="238"/>
        <v>19804.297602225062</v>
      </c>
      <c r="O567" s="366">
        <f>N567 / Y872</f>
        <v>1.5999655121319494E-4</v>
      </c>
      <c r="P567" s="160">
        <f t="shared" si="239"/>
        <v>1326887.9393490795</v>
      </c>
      <c r="Q567" s="374">
        <f>P567 / Y872*100</f>
        <v>1.0719768931284064</v>
      </c>
      <c r="R567" s="161">
        <f t="shared" si="240"/>
        <v>0</v>
      </c>
      <c r="S567" s="374">
        <f t="shared" si="241"/>
        <v>1.0719768931284064</v>
      </c>
      <c r="T567" s="153">
        <f t="shared" si="242"/>
        <v>0.01</v>
      </c>
      <c r="U567" s="153">
        <v>0</v>
      </c>
      <c r="V567" s="153">
        <v>1</v>
      </c>
      <c r="W567" s="159">
        <f t="shared" si="243"/>
        <v>0</v>
      </c>
      <c r="X567" s="159">
        <f t="shared" si="244"/>
        <v>1.5999655121319494E-4</v>
      </c>
      <c r="Y567" s="70"/>
      <c r="Z567" s="163">
        <f>_xll.BDH(C567,$Z$12,$D$1,$D$1)</f>
        <v>71.75</v>
      </c>
      <c r="AA567" s="163">
        <f t="shared" si="245"/>
        <v>-5.75</v>
      </c>
      <c r="AB567" s="164">
        <f t="shared" si="246"/>
        <v>-8.0139372822299642</v>
      </c>
      <c r="AC567" s="165">
        <v>1765870</v>
      </c>
      <c r="AD567" s="166">
        <f>IF(D567 = D872,1,_xll.BDP(K567,$AD$12)*L567)</f>
        <v>0.88978999999999997</v>
      </c>
      <c r="AE567" s="387">
        <f>AA567*AC567*T567/AD567 / AF872</f>
        <v>-9.2694756769229965E-4</v>
      </c>
      <c r="AF567" s="73"/>
      <c r="AG567" s="69"/>
      <c r="AH567" s="61"/>
    </row>
    <row r="568" spans="1:34" x14ac:dyDescent="0.2">
      <c r="A568" s="111"/>
      <c r="B568" s="153">
        <v>19483</v>
      </c>
      <c r="C568" s="153"/>
      <c r="D568" s="153" t="s">
        <v>70</v>
      </c>
      <c r="E568" s="153" t="s">
        <v>1236</v>
      </c>
      <c r="F568" s="154">
        <v>53</v>
      </c>
      <c r="G568" s="154">
        <v>53</v>
      </c>
      <c r="H568" s="155">
        <f t="shared" si="236"/>
        <v>0</v>
      </c>
      <c r="I568" s="156">
        <f t="shared" si="237"/>
        <v>0</v>
      </c>
      <c r="J568" s="157">
        <v>82093</v>
      </c>
      <c r="K568" s="153" t="str">
        <f>CONCATENATE(D872,D568, " Curncy")</f>
        <v>EURGBP Curncy</v>
      </c>
      <c r="L568" s="153">
        <f>IF(D568 = D872,1,_xll.BDP(K568,$L$12))</f>
        <v>1</v>
      </c>
      <c r="M568" s="356">
        <f>IF(D568 = D872,1,_xll.BDP(K568,$M$12)*L568)</f>
        <v>0.89166000000000001</v>
      </c>
      <c r="N568" s="158">
        <f t="shared" si="238"/>
        <v>0</v>
      </c>
      <c r="O568" s="366">
        <f>N568 / Y872</f>
        <v>0</v>
      </c>
      <c r="P568" s="160">
        <f t="shared" si="239"/>
        <v>4879583.0249198126</v>
      </c>
      <c r="Q568" s="374">
        <f>P568 / Y872*100</f>
        <v>3.9421567531781792</v>
      </c>
      <c r="R568" s="161">
        <f t="shared" si="240"/>
        <v>0</v>
      </c>
      <c r="S568" s="374">
        <f t="shared" si="241"/>
        <v>3.9421567531781792</v>
      </c>
      <c r="T568" s="153">
        <f t="shared" si="242"/>
        <v>1</v>
      </c>
      <c r="U568" s="153">
        <v>1</v>
      </c>
      <c r="V568" s="153">
        <v>1</v>
      </c>
      <c r="W568" s="159">
        <f t="shared" si="243"/>
        <v>0</v>
      </c>
      <c r="X568" s="159">
        <f t="shared" si="244"/>
        <v>0</v>
      </c>
      <c r="Y568" s="111"/>
      <c r="Z568" s="163">
        <v>53</v>
      </c>
      <c r="AA568" s="163">
        <f t="shared" si="245"/>
        <v>0</v>
      </c>
      <c r="AB568" s="164">
        <f t="shared" si="246"/>
        <v>0</v>
      </c>
      <c r="AC568" s="165">
        <v>82093</v>
      </c>
      <c r="AD568" s="166">
        <f>IF(D568 = D872,1,_xll.BDP(K568,$AD$12)*L568)</f>
        <v>0.88978999999999997</v>
      </c>
      <c r="AE568" s="387">
        <f>AA568*AC568*T568/AD568 / AF872</f>
        <v>0</v>
      </c>
      <c r="AF568" s="124"/>
      <c r="AG568" s="69"/>
      <c r="AH568" s="61"/>
    </row>
    <row r="569" spans="1:34" x14ac:dyDescent="0.2">
      <c r="A569" s="153"/>
      <c r="B569" s="153">
        <v>23802</v>
      </c>
      <c r="C569" s="153" t="s">
        <v>1463</v>
      </c>
      <c r="D569" s="153" t="str">
        <f>_xll.BDP(C569,$D$12)</f>
        <v>GBp</v>
      </c>
      <c r="E569" s="153" t="s">
        <v>1464</v>
      </c>
      <c r="F569" s="154">
        <f>_xll.BDP(C569,$F$12)</f>
        <v>12940</v>
      </c>
      <c r="G569" s="154">
        <f>_xll.BDP(C569,$G$12)</f>
        <v>13335</v>
      </c>
      <c r="H569" s="155">
        <f t="shared" ref="H569:H631" si="247">IF(OR(OR(G569="#N/A N/A",G569="#N/A Real Time"),OR(F569="#N/A N/A",F569="#N/A Real Time")),0,  G569 - F569)</f>
        <v>395</v>
      </c>
      <c r="I569" s="156">
        <f t="shared" ref="I569:I631" si="248">IF(OR(F569=0,F569="#N/A N/A"),0,H569 / F569*100)</f>
        <v>3.0525502318392581</v>
      </c>
      <c r="J569" s="157">
        <v>40415</v>
      </c>
      <c r="K569" s="153" t="str">
        <f>CONCATENATE(D872,D569, " Curncy")</f>
        <v>EURGBp Curncy</v>
      </c>
      <c r="L569" s="153">
        <f>IF(D569 = D872,1,_xll.BDP(K569,$L$12))</f>
        <v>1</v>
      </c>
      <c r="M569" s="356">
        <f>IF(D569 = D872,1,_xll.BDP(K569,$M$12)*L569)</f>
        <v>0.89166000000000001</v>
      </c>
      <c r="N569" s="158">
        <f t="shared" ref="N569:N631" si="249">H569*J569*T569/M569</f>
        <v>179036.01148419801</v>
      </c>
      <c r="O569" s="366">
        <f>N569 / Y872</f>
        <v>1.4464105193621858E-3</v>
      </c>
      <c r="P569" s="160">
        <f t="shared" ref="P569:P631" si="250">IF(OR(OR(J569=0,G569 = "#N/A N/A"),G569="#N/A Real Time"),0,G569*J569*T569/M569)</f>
        <v>6044165.0965614691</v>
      </c>
      <c r="Q569" s="374">
        <f>P569 / Y872*100</f>
        <v>4.8830086773910759</v>
      </c>
      <c r="R569" s="161">
        <f t="shared" ref="R569:R631" si="251">IF(Q569&lt;0,Q569,0)</f>
        <v>0</v>
      </c>
      <c r="S569" s="374">
        <f t="shared" ref="S569:S631" si="252">IF(Q569&gt;0,Q569,0)</f>
        <v>4.8830086773910759</v>
      </c>
      <c r="T569" s="153">
        <f t="shared" ref="T569:T631" si="253">IF(EXACT(D569,UPPER(D569)),1,0.01)/V569</f>
        <v>0.01</v>
      </c>
      <c r="U569" s="153">
        <v>0</v>
      </c>
      <c r="V569" s="153">
        <v>1</v>
      </c>
      <c r="W569" s="159">
        <f t="shared" ref="W569:W631" si="254">IF(AND(Q569&lt;0,O569&gt;0),O569,0)</f>
        <v>0</v>
      </c>
      <c r="X569" s="159">
        <f t="shared" ref="X569:X631" si="255">IF(AND(Q569&gt;0,O569&gt;0),O569,0)</f>
        <v>1.4464105193621858E-3</v>
      </c>
      <c r="Y569" s="153"/>
      <c r="Z569" s="163">
        <f>_xll.BDH(C569,$Z$12,$D$1,$D$1)</f>
        <v>12545</v>
      </c>
      <c r="AA569" s="163">
        <f t="shared" ref="AA569:AA631" si="256">IF(OR(OR(F569="#N/A N/A",F569="#N/A Real Time"),OR(Z569="#N/A N/A",Z569="#N/A Real Time")),0,  F569 - Z569)</f>
        <v>395</v>
      </c>
      <c r="AB569" s="164">
        <f t="shared" ref="AB569:AB631" si="257">IF(OR(Z569=0,Z569="#N/A N/A"),0,AA569 / Z569*100)</f>
        <v>3.1486648066958942</v>
      </c>
      <c r="AC569" s="165">
        <v>40415</v>
      </c>
      <c r="AD569" s="166">
        <f>IF(D569 = D872,1,_xll.BDP(K569,$AD$12)*L569)</f>
        <v>0.88978999999999997</v>
      </c>
      <c r="AE569" s="387">
        <f>AA569*AC569*T569/AD569 / AF872</f>
        <v>1.4573647968642426E-3</v>
      </c>
      <c r="AF569" s="168"/>
      <c r="AG569" s="69"/>
      <c r="AH569" s="61"/>
    </row>
    <row r="570" spans="1:34" x14ac:dyDescent="0.2">
      <c r="A570" s="153"/>
      <c r="B570" s="153">
        <v>30214</v>
      </c>
      <c r="C570" s="153" t="s">
        <v>1598</v>
      </c>
      <c r="D570" s="153" t="str">
        <f>_xll.BDP(C570,$D$12)</f>
        <v>GBp</v>
      </c>
      <c r="E570" s="153" t="s">
        <v>1599</v>
      </c>
      <c r="F570" s="154">
        <f>_xll.BDP(C570,$F$12)</f>
        <v>101.5</v>
      </c>
      <c r="G570" s="154">
        <f>_xll.BDP(C570,$G$12)</f>
        <v>101.5</v>
      </c>
      <c r="H570" s="155">
        <f t="shared" si="247"/>
        <v>0</v>
      </c>
      <c r="I570" s="156">
        <f t="shared" si="248"/>
        <v>0</v>
      </c>
      <c r="J570" s="157">
        <v>266429</v>
      </c>
      <c r="K570" s="153" t="str">
        <f>CONCATENATE(D872,D570, " Curncy")</f>
        <v>EURGBp Curncy</v>
      </c>
      <c r="L570" s="153">
        <f>IF(D570 = D872,1,_xll.BDP(K570,$L$12))</f>
        <v>1</v>
      </c>
      <c r="M570" s="356">
        <f>IF(D570 = D872,1,_xll.BDP(K570,$M$12)*L570)</f>
        <v>0.89166000000000001</v>
      </c>
      <c r="N570" s="158">
        <f t="shared" si="249"/>
        <v>0</v>
      </c>
      <c r="O570" s="366">
        <f>N570 / Y872</f>
        <v>0</v>
      </c>
      <c r="P570" s="160">
        <f t="shared" si="250"/>
        <v>303283.12921965768</v>
      </c>
      <c r="Q570" s="374">
        <f>P570 / Y872*100</f>
        <v>0.2450188120321882</v>
      </c>
      <c r="R570" s="161">
        <f t="shared" si="251"/>
        <v>0</v>
      </c>
      <c r="S570" s="374">
        <f t="shared" si="252"/>
        <v>0.2450188120321882</v>
      </c>
      <c r="T570" s="153">
        <f t="shared" si="253"/>
        <v>0.01</v>
      </c>
      <c r="U570" s="153">
        <v>0</v>
      </c>
      <c r="V570" s="153">
        <v>1</v>
      </c>
      <c r="W570" s="159">
        <f t="shared" si="254"/>
        <v>0</v>
      </c>
      <c r="X570" s="159">
        <f t="shared" si="255"/>
        <v>0</v>
      </c>
      <c r="Y570" s="153"/>
      <c r="Z570" s="163">
        <f>_xll.BDH(C570,$Z$12,$D$1,$D$1)</f>
        <v>101.5</v>
      </c>
      <c r="AA570" s="163">
        <f t="shared" si="256"/>
        <v>0</v>
      </c>
      <c r="AB570" s="164">
        <f t="shared" si="257"/>
        <v>0</v>
      </c>
      <c r="AC570" s="165">
        <v>266429</v>
      </c>
      <c r="AD570" s="166">
        <f>IF(D570 = D872,1,_xll.BDP(K570,$AD$12)*L570)</f>
        <v>0.88978999999999997</v>
      </c>
      <c r="AE570" s="387">
        <f>AA570*AC570*T570/AD570 / AF872</f>
        <v>0</v>
      </c>
      <c r="AF570" s="168"/>
      <c r="AG570" s="69"/>
      <c r="AH570" s="61"/>
    </row>
    <row r="571" spans="1:34" x14ac:dyDescent="0.2">
      <c r="B571" s="153">
        <v>3351</v>
      </c>
      <c r="C571" s="153" t="s">
        <v>1044</v>
      </c>
      <c r="D571" s="153" t="str">
        <f>_xll.BDP(C571,$D$12)</f>
        <v>GBp</v>
      </c>
      <c r="E571" s="153" t="s">
        <v>1144</v>
      </c>
      <c r="F571" s="154">
        <f>_xll.BDP(C571,$F$12)</f>
        <v>435</v>
      </c>
      <c r="G571" s="154">
        <f>_xll.BDP(C571,$G$12)</f>
        <v>415.8</v>
      </c>
      <c r="H571" s="155">
        <f t="shared" si="247"/>
        <v>-19.199999999999989</v>
      </c>
      <c r="I571" s="156">
        <f t="shared" si="248"/>
        <v>-4.4137931034482731</v>
      </c>
      <c r="J571" s="157">
        <v>0</v>
      </c>
      <c r="K571" s="153" t="str">
        <f>CONCATENATE(D872,D571, " Curncy")</f>
        <v>EURGBp Curncy</v>
      </c>
      <c r="L571" s="153">
        <f>IF(D571 = D872,1,_xll.BDP(K571,$L$12))</f>
        <v>1</v>
      </c>
      <c r="M571" s="356">
        <f>IF(D571 = D872,1,_xll.BDP(K571,$M$12)*L571)</f>
        <v>0.89166000000000001</v>
      </c>
      <c r="N571" s="158">
        <f t="shared" si="249"/>
        <v>0</v>
      </c>
      <c r="O571" s="366">
        <f>N571 / Y872</f>
        <v>0</v>
      </c>
      <c r="P571" s="160">
        <f t="shared" si="250"/>
        <v>0</v>
      </c>
      <c r="Q571" s="374">
        <f>P571 / Y872*100</f>
        <v>0</v>
      </c>
      <c r="R571" s="161">
        <f t="shared" si="251"/>
        <v>0</v>
      </c>
      <c r="S571" s="374">
        <f t="shared" si="252"/>
        <v>0</v>
      </c>
      <c r="T571" s="153">
        <f t="shared" si="253"/>
        <v>0.01</v>
      </c>
      <c r="U571" s="153">
        <v>0</v>
      </c>
      <c r="V571" s="153">
        <v>1</v>
      </c>
      <c r="W571" s="159">
        <f t="shared" si="254"/>
        <v>0</v>
      </c>
      <c r="X571" s="159">
        <f t="shared" si="255"/>
        <v>0</v>
      </c>
      <c r="Y571" s="70"/>
      <c r="Z571" s="163">
        <f>_xll.BDH(C571,$Z$12,$D$1,$D$1)</f>
        <v>433.6</v>
      </c>
      <c r="AA571" s="163">
        <f t="shared" si="256"/>
        <v>1.3999999999999773</v>
      </c>
      <c r="AB571" s="164">
        <f t="shared" si="257"/>
        <v>0.32287822878228256</v>
      </c>
      <c r="AC571" s="165">
        <v>0</v>
      </c>
      <c r="AD571" s="166">
        <f>IF(D571 = D872,1,_xll.BDP(K571,$AD$12)*L571)</f>
        <v>0.88978999999999997</v>
      </c>
      <c r="AE571" s="387">
        <f>AA571*AC571*T571/AD571 / AF872</f>
        <v>0</v>
      </c>
      <c r="AF571" s="73"/>
      <c r="AG571" s="69"/>
      <c r="AH571" s="61"/>
    </row>
    <row r="572" spans="1:34" x14ac:dyDescent="0.2">
      <c r="B572" s="153">
        <v>6000</v>
      </c>
      <c r="C572" s="153" t="s">
        <v>77</v>
      </c>
      <c r="D572" s="153" t="str">
        <f>_xll.BDP(C572,$D$12)</f>
        <v>GBp</v>
      </c>
      <c r="E572" s="153" t="s">
        <v>394</v>
      </c>
      <c r="F572" s="154">
        <f>_xll.BDP(C572,$F$12)</f>
        <v>652.79999999999995</v>
      </c>
      <c r="G572" s="154">
        <f>_xll.BDP(C572,$G$12)</f>
        <v>654.20000000000005</v>
      </c>
      <c r="H572" s="155">
        <f t="shared" si="247"/>
        <v>1.4000000000000909</v>
      </c>
      <c r="I572" s="156">
        <f t="shared" si="248"/>
        <v>0.21446078431373944</v>
      </c>
      <c r="J572" s="157">
        <v>0</v>
      </c>
      <c r="K572" s="153" t="str">
        <f>CONCATENATE(D872,D572, " Curncy")</f>
        <v>EURGBp Curncy</v>
      </c>
      <c r="L572" s="153">
        <f>IF(D572 = D872,1,_xll.BDP(K572,$L$12))</f>
        <v>1</v>
      </c>
      <c r="M572" s="356">
        <f>IF(D572 = D872,1,_xll.BDP(K572,$M$12)*L572)</f>
        <v>0.89166000000000001</v>
      </c>
      <c r="N572" s="158">
        <f t="shared" si="249"/>
        <v>0</v>
      </c>
      <c r="O572" s="366">
        <f>N572 / Y872</f>
        <v>0</v>
      </c>
      <c r="P572" s="160">
        <f t="shared" si="250"/>
        <v>0</v>
      </c>
      <c r="Q572" s="374">
        <f>P572 / Y872*100</f>
        <v>0</v>
      </c>
      <c r="R572" s="161">
        <f t="shared" si="251"/>
        <v>0</v>
      </c>
      <c r="S572" s="374">
        <f t="shared" si="252"/>
        <v>0</v>
      </c>
      <c r="T572" s="153">
        <f t="shared" si="253"/>
        <v>0.01</v>
      </c>
      <c r="U572" s="153">
        <v>0</v>
      </c>
      <c r="V572" s="153">
        <v>1</v>
      </c>
      <c r="W572" s="159">
        <f t="shared" si="254"/>
        <v>0</v>
      </c>
      <c r="X572" s="159">
        <f t="shared" si="255"/>
        <v>0</v>
      </c>
      <c r="Y572" s="70"/>
      <c r="Z572" s="163">
        <f>_xll.BDH(C572,$Z$12,$D$1,$D$1)</f>
        <v>626.4</v>
      </c>
      <c r="AA572" s="163">
        <f t="shared" si="256"/>
        <v>26.399999999999977</v>
      </c>
      <c r="AB572" s="164">
        <f t="shared" si="257"/>
        <v>4.2145593869731766</v>
      </c>
      <c r="AC572" s="165">
        <v>0</v>
      </c>
      <c r="AD572" s="166">
        <f>IF(D572 = D872,1,_xll.BDP(K572,$AD$12)*L572)</f>
        <v>0.88978999999999997</v>
      </c>
      <c r="AE572" s="387">
        <f>AA572*AC572*T572/AD572 / AF872</f>
        <v>0</v>
      </c>
      <c r="AF572" s="73"/>
      <c r="AG572" s="69"/>
      <c r="AH572" s="61"/>
    </row>
    <row r="573" spans="1:34" x14ac:dyDescent="0.2">
      <c r="B573" s="153">
        <v>3404</v>
      </c>
      <c r="C573" s="153" t="s">
        <v>76</v>
      </c>
      <c r="D573" s="153" t="str">
        <f>_xll.BDP(C573,$D$12)</f>
        <v>GBp</v>
      </c>
      <c r="E573" s="153" t="s">
        <v>291</v>
      </c>
      <c r="F573" s="154">
        <f>_xll.BDP(C573,$F$12)</f>
        <v>14.12</v>
      </c>
      <c r="G573" s="154">
        <f>_xll.BDP(C573,$G$12)</f>
        <v>13.92</v>
      </c>
      <c r="H573" s="155">
        <f t="shared" si="247"/>
        <v>-0.19999999999999929</v>
      </c>
      <c r="I573" s="156">
        <f t="shared" si="248"/>
        <v>-1.4164305949008449</v>
      </c>
      <c r="J573" s="157">
        <v>45619162</v>
      </c>
      <c r="K573" s="153" t="str">
        <f>CONCATENATE(D872,D573, " Curncy")</f>
        <v>EURGBp Curncy</v>
      </c>
      <c r="L573" s="153">
        <f>IF(D573 = D872,1,_xll.BDP(K573,$L$12))</f>
        <v>1</v>
      </c>
      <c r="M573" s="356">
        <f>IF(D573 = D872,1,_xll.BDP(K573,$M$12)*L573)</f>
        <v>0.89166000000000001</v>
      </c>
      <c r="N573" s="158">
        <f t="shared" si="249"/>
        <v>-102324.11905883372</v>
      </c>
      <c r="O573" s="366">
        <f>N573 / Y872</f>
        <v>-8.2666431721882257E-4</v>
      </c>
      <c r="P573" s="160">
        <f t="shared" si="250"/>
        <v>7121758.6864948524</v>
      </c>
      <c r="Q573" s="374">
        <f>P573 / Y872*100</f>
        <v>5.7535836478430262</v>
      </c>
      <c r="R573" s="161">
        <f t="shared" si="251"/>
        <v>0</v>
      </c>
      <c r="S573" s="374">
        <f t="shared" si="252"/>
        <v>5.7535836478430262</v>
      </c>
      <c r="T573" s="153">
        <f t="shared" si="253"/>
        <v>0.01</v>
      </c>
      <c r="U573" s="153">
        <v>0</v>
      </c>
      <c r="V573" s="153">
        <v>1</v>
      </c>
      <c r="W573" s="159">
        <f t="shared" si="254"/>
        <v>0</v>
      </c>
      <c r="X573" s="159">
        <f t="shared" si="255"/>
        <v>0</v>
      </c>
      <c r="Y573" s="70"/>
      <c r="Z573" s="163">
        <f>_xll.BDH(C573,$Z$12,$D$1,$D$1)</f>
        <v>13.53</v>
      </c>
      <c r="AA573" s="163">
        <f t="shared" si="256"/>
        <v>0.58999999999999986</v>
      </c>
      <c r="AB573" s="164">
        <f t="shared" si="257"/>
        <v>4.3606799704360668</v>
      </c>
      <c r="AC573" s="165">
        <v>45619162</v>
      </c>
      <c r="AD573" s="166">
        <f>IF(D573 = D872,1,_xll.BDP(K573,$AD$12)*L573)</f>
        <v>0.88978999999999997</v>
      </c>
      <c r="AE573" s="387">
        <f>AA573*AC573*T573/AD573 / AF872</f>
        <v>2.4571287355168421E-3</v>
      </c>
      <c r="AF573" s="73"/>
      <c r="AG573" s="69"/>
      <c r="AH573" s="61"/>
    </row>
    <row r="574" spans="1:34" x14ac:dyDescent="0.2">
      <c r="B574" s="153">
        <v>6414</v>
      </c>
      <c r="C574" s="153" t="s">
        <v>1045</v>
      </c>
      <c r="D574" s="153" t="str">
        <f>_xll.BDP(C574,$D$12)</f>
        <v>GBp</v>
      </c>
      <c r="E574" s="153" t="s">
        <v>1145</v>
      </c>
      <c r="F574" s="154">
        <f>_xll.BDP(C574,$F$12)</f>
        <v>2856</v>
      </c>
      <c r="G574" s="154">
        <f>_xll.BDP(C574,$G$12)</f>
        <v>2825</v>
      </c>
      <c r="H574" s="155">
        <f t="shared" si="247"/>
        <v>-31</v>
      </c>
      <c r="I574" s="156">
        <f t="shared" si="248"/>
        <v>-1.0854341736694677</v>
      </c>
      <c r="J574" s="157">
        <v>0</v>
      </c>
      <c r="K574" s="153" t="str">
        <f>CONCATENATE(D872,D574, " Curncy")</f>
        <v>EURGBp Curncy</v>
      </c>
      <c r="L574" s="153">
        <f>IF(D574 = D872,1,_xll.BDP(K574,$L$12))</f>
        <v>1</v>
      </c>
      <c r="M574" s="356">
        <f>IF(D574 = D872,1,_xll.BDP(K574,$M$12)*L574)</f>
        <v>0.89166000000000001</v>
      </c>
      <c r="N574" s="158">
        <f t="shared" si="249"/>
        <v>0</v>
      </c>
      <c r="O574" s="366">
        <f>N574 / Y872</f>
        <v>0</v>
      </c>
      <c r="P574" s="160">
        <f t="shared" si="250"/>
        <v>0</v>
      </c>
      <c r="Q574" s="374">
        <f>P574 / Y872*100</f>
        <v>0</v>
      </c>
      <c r="R574" s="161">
        <f t="shared" si="251"/>
        <v>0</v>
      </c>
      <c r="S574" s="374">
        <f t="shared" si="252"/>
        <v>0</v>
      </c>
      <c r="T574" s="153">
        <f t="shared" si="253"/>
        <v>0.01</v>
      </c>
      <c r="U574" s="153">
        <v>0</v>
      </c>
      <c r="V574" s="153">
        <v>1</v>
      </c>
      <c r="W574" s="159">
        <f t="shared" si="254"/>
        <v>0</v>
      </c>
      <c r="X574" s="159">
        <f t="shared" si="255"/>
        <v>0</v>
      </c>
      <c r="Y574" s="70"/>
      <c r="Z574" s="163">
        <f>_xll.BDH(C574,$Z$12,$D$1,$D$1)</f>
        <v>2877</v>
      </c>
      <c r="AA574" s="163">
        <f t="shared" si="256"/>
        <v>-21</v>
      </c>
      <c r="AB574" s="164">
        <f t="shared" si="257"/>
        <v>-0.72992700729927007</v>
      </c>
      <c r="AC574" s="165">
        <v>0</v>
      </c>
      <c r="AD574" s="166">
        <f>IF(D574 = D872,1,_xll.BDP(K574,$AD$12)*L574)</f>
        <v>0.88978999999999997</v>
      </c>
      <c r="AE574" s="387">
        <f>AA574*AC574*T574/AD574 / AF872</f>
        <v>0</v>
      </c>
      <c r="AF574" s="73"/>
      <c r="AG574" s="69"/>
      <c r="AH574" s="61"/>
    </row>
    <row r="575" spans="1:34" x14ac:dyDescent="0.2">
      <c r="B575" s="153">
        <v>6486</v>
      </c>
      <c r="C575" s="153" t="s">
        <v>1046</v>
      </c>
      <c r="D575" s="153" t="str">
        <f>_xll.BDP(C575,$D$12)</f>
        <v>GBp</v>
      </c>
      <c r="E575" s="153" t="s">
        <v>1146</v>
      </c>
      <c r="F575" s="154">
        <f>_xll.BDP(C575,$F$12)</f>
        <v>174.6</v>
      </c>
      <c r="G575" s="154">
        <f>_xll.BDP(C575,$G$12)</f>
        <v>164.5</v>
      </c>
      <c r="H575" s="155">
        <f t="shared" si="247"/>
        <v>-10.099999999999994</v>
      </c>
      <c r="I575" s="156">
        <f t="shared" si="248"/>
        <v>-5.784650630011452</v>
      </c>
      <c r="J575" s="157">
        <v>0</v>
      </c>
      <c r="K575" s="153" t="str">
        <f>CONCATENATE(D872,D575, " Curncy")</f>
        <v>EURGBp Curncy</v>
      </c>
      <c r="L575" s="153">
        <f>IF(D575 = D872,1,_xll.BDP(K575,$L$12))</f>
        <v>1</v>
      </c>
      <c r="M575" s="356">
        <f>IF(D575 = D872,1,_xll.BDP(K575,$M$12)*L575)</f>
        <v>0.89166000000000001</v>
      </c>
      <c r="N575" s="158">
        <f t="shared" si="249"/>
        <v>0</v>
      </c>
      <c r="O575" s="366">
        <f>N575 / Y872</f>
        <v>0</v>
      </c>
      <c r="P575" s="160">
        <f t="shared" si="250"/>
        <v>0</v>
      </c>
      <c r="Q575" s="374">
        <f>P575 / Y872*100</f>
        <v>0</v>
      </c>
      <c r="R575" s="161">
        <f t="shared" si="251"/>
        <v>0</v>
      </c>
      <c r="S575" s="374">
        <f t="shared" si="252"/>
        <v>0</v>
      </c>
      <c r="T575" s="153">
        <f t="shared" si="253"/>
        <v>0.01</v>
      </c>
      <c r="U575" s="153">
        <v>0</v>
      </c>
      <c r="V575" s="153">
        <v>1</v>
      </c>
      <c r="W575" s="159">
        <f t="shared" si="254"/>
        <v>0</v>
      </c>
      <c r="X575" s="159">
        <f t="shared" si="255"/>
        <v>0</v>
      </c>
      <c r="Y575" s="70"/>
      <c r="Z575" s="163">
        <f>_xll.BDH(C575,$Z$12,$D$1,$D$1)</f>
        <v>156.75</v>
      </c>
      <c r="AA575" s="163">
        <f t="shared" si="256"/>
        <v>17.849999999999994</v>
      </c>
      <c r="AB575" s="164">
        <f t="shared" si="257"/>
        <v>11.387559808612437</v>
      </c>
      <c r="AC575" s="165">
        <v>0</v>
      </c>
      <c r="AD575" s="166">
        <f>IF(D575 = D872,1,_xll.BDP(K575,$AD$12)*L575)</f>
        <v>0.88978999999999997</v>
      </c>
      <c r="AE575" s="387">
        <f>AA575*AC575*T575/AD575 / AF872</f>
        <v>0</v>
      </c>
      <c r="AF575" s="73"/>
      <c r="AG575" s="69"/>
      <c r="AH575" s="61"/>
    </row>
    <row r="576" spans="1:34" x14ac:dyDescent="0.2">
      <c r="B576" s="153">
        <v>5987</v>
      </c>
      <c r="C576" s="153" t="s">
        <v>1047</v>
      </c>
      <c r="D576" s="153" t="str">
        <f>_xll.BDP(C576,$D$12)</f>
        <v>GBp</v>
      </c>
      <c r="E576" s="153" t="s">
        <v>1147</v>
      </c>
      <c r="F576" s="154">
        <f>_xll.BDP(C576,$F$12)</f>
        <v>26.3</v>
      </c>
      <c r="G576" s="154">
        <f>_xll.BDP(C576,$G$12)</f>
        <v>25.9</v>
      </c>
      <c r="H576" s="155">
        <f t="shared" si="247"/>
        <v>-0.40000000000000213</v>
      </c>
      <c r="I576" s="156">
        <f t="shared" si="248"/>
        <v>-1.5209125475285252</v>
      </c>
      <c r="J576" s="157">
        <v>0</v>
      </c>
      <c r="K576" s="153" t="str">
        <f>CONCATENATE(D872,D576, " Curncy")</f>
        <v>EURGBp Curncy</v>
      </c>
      <c r="L576" s="153">
        <f>IF(D576 = D872,1,_xll.BDP(K576,$L$12))</f>
        <v>1</v>
      </c>
      <c r="M576" s="356">
        <f>IF(D576 = D872,1,_xll.BDP(K576,$M$12)*L576)</f>
        <v>0.89166000000000001</v>
      </c>
      <c r="N576" s="158">
        <f t="shared" si="249"/>
        <v>0</v>
      </c>
      <c r="O576" s="366">
        <f>N576 / Y872</f>
        <v>0</v>
      </c>
      <c r="P576" s="160">
        <f t="shared" si="250"/>
        <v>0</v>
      </c>
      <c r="Q576" s="374">
        <f>P576 / Y872*100</f>
        <v>0</v>
      </c>
      <c r="R576" s="161">
        <f t="shared" si="251"/>
        <v>0</v>
      </c>
      <c r="S576" s="374">
        <f t="shared" si="252"/>
        <v>0</v>
      </c>
      <c r="T576" s="153">
        <f t="shared" si="253"/>
        <v>0.01</v>
      </c>
      <c r="U576" s="153">
        <v>0</v>
      </c>
      <c r="V576" s="153">
        <v>1</v>
      </c>
      <c r="W576" s="159">
        <f t="shared" si="254"/>
        <v>0</v>
      </c>
      <c r="X576" s="159">
        <f t="shared" si="255"/>
        <v>0</v>
      </c>
      <c r="Y576" s="70"/>
      <c r="Z576" s="163">
        <f>_xll.BDH(C576,$Z$12,$D$1,$D$1)</f>
        <v>25.75</v>
      </c>
      <c r="AA576" s="163">
        <f t="shared" si="256"/>
        <v>0.55000000000000071</v>
      </c>
      <c r="AB576" s="164">
        <f t="shared" si="257"/>
        <v>2.13592233009709</v>
      </c>
      <c r="AC576" s="165">
        <v>0</v>
      </c>
      <c r="AD576" s="166">
        <f>IF(D576 = D872,1,_xll.BDP(K576,$AD$12)*L576)</f>
        <v>0.88978999999999997</v>
      </c>
      <c r="AE576" s="387">
        <f>AA576*AC576*T576/AD576 / AF872</f>
        <v>0</v>
      </c>
      <c r="AF576" s="73"/>
      <c r="AG576" s="69"/>
      <c r="AH576" s="61"/>
    </row>
    <row r="577" spans="1:34" x14ac:dyDescent="0.2">
      <c r="A577" s="153"/>
      <c r="B577" s="153">
        <v>19183</v>
      </c>
      <c r="C577" s="153" t="s">
        <v>1262</v>
      </c>
      <c r="D577" s="153" t="str">
        <f>_xll.BDP(C577,$D$12)</f>
        <v>GBp</v>
      </c>
      <c r="E577" s="153" t="s">
        <v>1263</v>
      </c>
      <c r="F577" s="154">
        <f>_xll.BDP(C577,$F$12)</f>
        <v>1572</v>
      </c>
      <c r="G577" s="154">
        <f>_xll.BDP(C577,$G$12)</f>
        <v>1568</v>
      </c>
      <c r="H577" s="155">
        <f t="shared" si="247"/>
        <v>-4</v>
      </c>
      <c r="I577" s="156">
        <f t="shared" si="248"/>
        <v>-0.2544529262086514</v>
      </c>
      <c r="J577" s="157">
        <v>441133</v>
      </c>
      <c r="K577" s="153" t="str">
        <f>CONCATENATE(D872,D577, " Curncy")</f>
        <v>EURGBp Curncy</v>
      </c>
      <c r="L577" s="153">
        <f>IF(D577 = D872,1,_xll.BDP(K577,$L$12))</f>
        <v>1</v>
      </c>
      <c r="M577" s="356">
        <f>IF(D577 = D872,1,_xll.BDP(K577,$M$12)*L577)</f>
        <v>0.89166000000000001</v>
      </c>
      <c r="N577" s="158">
        <f t="shared" si="249"/>
        <v>-19789.291882556132</v>
      </c>
      <c r="O577" s="366">
        <f>N577 / Y872</f>
        <v>-1.5987532179906864E-4</v>
      </c>
      <c r="P577" s="160">
        <f t="shared" si="250"/>
        <v>7757402.4179620035</v>
      </c>
      <c r="Q577" s="374">
        <f>P577 / Y872*100</f>
        <v>6.2671126145234899</v>
      </c>
      <c r="R577" s="161">
        <f t="shared" si="251"/>
        <v>0</v>
      </c>
      <c r="S577" s="374">
        <f t="shared" si="252"/>
        <v>6.2671126145234899</v>
      </c>
      <c r="T577" s="153">
        <f t="shared" si="253"/>
        <v>0.01</v>
      </c>
      <c r="U577" s="153">
        <v>0</v>
      </c>
      <c r="V577" s="153">
        <v>1</v>
      </c>
      <c r="W577" s="159">
        <f t="shared" si="254"/>
        <v>0</v>
      </c>
      <c r="X577" s="159">
        <f t="shared" si="255"/>
        <v>0</v>
      </c>
      <c r="Y577" s="162"/>
      <c r="Z577" s="163">
        <f>_xll.BDH(C577,$Z$12,$D$1,$D$1)</f>
        <v>1586</v>
      </c>
      <c r="AA577" s="163">
        <f t="shared" si="256"/>
        <v>-14</v>
      </c>
      <c r="AB577" s="164">
        <f t="shared" si="257"/>
        <v>-0.88272383354350581</v>
      </c>
      <c r="AC577" s="165">
        <v>441133</v>
      </c>
      <c r="AD577" s="166">
        <f>IF(D577 = D872,1,_xll.BDP(K577,$AD$12)*L577)</f>
        <v>0.88978999999999997</v>
      </c>
      <c r="AE577" s="387">
        <f>AA577*AC577*T577/AD577 / AF872</f>
        <v>-5.6380143787267817E-4</v>
      </c>
      <c r="AF577" s="167"/>
      <c r="AG577" s="69"/>
      <c r="AH577" s="61"/>
    </row>
    <row r="578" spans="1:34" x14ac:dyDescent="0.2">
      <c r="B578" s="153">
        <v>23131</v>
      </c>
      <c r="C578" s="153"/>
      <c r="D578" s="153" t="s">
        <v>1237</v>
      </c>
      <c r="E578" s="153" t="s">
        <v>75</v>
      </c>
      <c r="F578" s="154">
        <v>115.7402</v>
      </c>
      <c r="G578" s="154">
        <v>115.7402</v>
      </c>
      <c r="H578" s="155">
        <f t="shared" si="247"/>
        <v>0</v>
      </c>
      <c r="I578" s="156">
        <f t="shared" si="248"/>
        <v>0</v>
      </c>
      <c r="J578" s="157">
        <v>681487.2</v>
      </c>
      <c r="K578" s="153" t="str">
        <f>CONCATENATE(D872,D578, " Curncy")</f>
        <v>EURGBp Curncy</v>
      </c>
      <c r="L578" s="153">
        <f>IF(D578 = D872,1,_xll.BDP(K578,$L$12))</f>
        <v>1</v>
      </c>
      <c r="M578" s="356">
        <f>IF(D578 = D872,1,_xll.BDP(K578,$M$12)*L578)</f>
        <v>0.89166000000000001</v>
      </c>
      <c r="N578" s="158">
        <f t="shared" si="249"/>
        <v>0</v>
      </c>
      <c r="O578" s="366">
        <f>N578 / Y872</f>
        <v>0</v>
      </c>
      <c r="P578" s="160">
        <f t="shared" si="250"/>
        <v>884591.26601439994</v>
      </c>
      <c r="Q578" s="374">
        <f>P578 / Y872*100</f>
        <v>0.71465070177352041</v>
      </c>
      <c r="R578" s="161">
        <f t="shared" si="251"/>
        <v>0</v>
      </c>
      <c r="S578" s="374">
        <f t="shared" si="252"/>
        <v>0.71465070177352041</v>
      </c>
      <c r="T578" s="153">
        <f t="shared" si="253"/>
        <v>0.01</v>
      </c>
      <c r="U578" s="153">
        <v>1</v>
      </c>
      <c r="V578" s="153">
        <v>1</v>
      </c>
      <c r="W578" s="159">
        <f t="shared" si="254"/>
        <v>0</v>
      </c>
      <c r="X578" s="159">
        <f t="shared" si="255"/>
        <v>0</v>
      </c>
      <c r="Y578" s="70"/>
      <c r="Z578" s="163">
        <v>113.4893</v>
      </c>
      <c r="AA578" s="163">
        <f t="shared" si="256"/>
        <v>2.2509000000000015</v>
      </c>
      <c r="AB578" s="164">
        <f t="shared" si="257"/>
        <v>1.9833587836033895</v>
      </c>
      <c r="AC578" s="165">
        <v>681487.2</v>
      </c>
      <c r="AD578" s="166">
        <f>IF(D578 = D872,1,_xll.BDP(K578,$AD$12)*L578)</f>
        <v>0.88978999999999997</v>
      </c>
      <c r="AE578" s="387">
        <f>AA578*AC578*T578/AD578 / AF872</f>
        <v>1.4003690390645618E-4</v>
      </c>
      <c r="AF578" s="73"/>
      <c r="AG578" s="69"/>
      <c r="AH578" s="61"/>
    </row>
    <row r="579" spans="1:34" x14ac:dyDescent="0.2">
      <c r="B579" s="153">
        <v>6432</v>
      </c>
      <c r="C579" s="153" t="s">
        <v>1048</v>
      </c>
      <c r="D579" s="153" t="str">
        <f>_xll.BDP(C579,$D$12)</f>
        <v>GBp</v>
      </c>
      <c r="E579" s="153" t="s">
        <v>1148</v>
      </c>
      <c r="F579" s="154">
        <f>_xll.BDP(C579,$F$12)</f>
        <v>88</v>
      </c>
      <c r="G579" s="154">
        <f>_xll.BDP(C579,$G$12)</f>
        <v>87.6</v>
      </c>
      <c r="H579" s="155">
        <f t="shared" si="247"/>
        <v>-0.40000000000000568</v>
      </c>
      <c r="I579" s="156">
        <f t="shared" si="248"/>
        <v>-0.45454545454546103</v>
      </c>
      <c r="J579" s="157">
        <v>0</v>
      </c>
      <c r="K579" s="153" t="str">
        <f>CONCATENATE(D872,D579, " Curncy")</f>
        <v>EURGBp Curncy</v>
      </c>
      <c r="L579" s="153">
        <f>IF(D579 = D872,1,_xll.BDP(K579,$L$12))</f>
        <v>1</v>
      </c>
      <c r="M579" s="356">
        <f>IF(D579 = D872,1,_xll.BDP(K579,$M$12)*L579)</f>
        <v>0.89166000000000001</v>
      </c>
      <c r="N579" s="158">
        <f t="shared" si="249"/>
        <v>0</v>
      </c>
      <c r="O579" s="366">
        <f>N579 / Y872</f>
        <v>0</v>
      </c>
      <c r="P579" s="160">
        <f t="shared" si="250"/>
        <v>0</v>
      </c>
      <c r="Q579" s="374">
        <f>P579 / Y872*100</f>
        <v>0</v>
      </c>
      <c r="R579" s="161">
        <f t="shared" si="251"/>
        <v>0</v>
      </c>
      <c r="S579" s="374">
        <f t="shared" si="252"/>
        <v>0</v>
      </c>
      <c r="T579" s="153">
        <f t="shared" si="253"/>
        <v>0.01</v>
      </c>
      <c r="U579" s="153">
        <v>0</v>
      </c>
      <c r="V579" s="153">
        <v>1</v>
      </c>
      <c r="W579" s="159">
        <f t="shared" si="254"/>
        <v>0</v>
      </c>
      <c r="X579" s="159">
        <f t="shared" si="255"/>
        <v>0</v>
      </c>
      <c r="Y579" s="70"/>
      <c r="Z579" s="163">
        <f>_xll.BDH(C579,$Z$12,$D$1,$D$1)</f>
        <v>86</v>
      </c>
      <c r="AA579" s="163">
        <f t="shared" si="256"/>
        <v>2</v>
      </c>
      <c r="AB579" s="164">
        <f t="shared" si="257"/>
        <v>2.3255813953488373</v>
      </c>
      <c r="AC579" s="165">
        <v>0</v>
      </c>
      <c r="AD579" s="166">
        <f>IF(D579 = D872,1,_xll.BDP(K579,$AD$12)*L579)</f>
        <v>0.88978999999999997</v>
      </c>
      <c r="AE579" s="387">
        <f>AA579*AC579*T579/AD579 / AF872</f>
        <v>0</v>
      </c>
      <c r="AF579" s="73"/>
      <c r="AG579" s="69"/>
      <c r="AH579" s="61"/>
    </row>
    <row r="580" spans="1:34" x14ac:dyDescent="0.2">
      <c r="A580" s="111"/>
      <c r="B580" s="153">
        <v>6323</v>
      </c>
      <c r="C580" s="153" t="s">
        <v>1389</v>
      </c>
      <c r="D580" s="153" t="str">
        <f>_xll.BDP(C580,$D$12)</f>
        <v>GBp</v>
      </c>
      <c r="E580" s="153" t="s">
        <v>1390</v>
      </c>
      <c r="F580" s="154">
        <f>_xll.BDP(C580,$F$12)</f>
        <v>23.9</v>
      </c>
      <c r="G580" s="154">
        <f>_xll.BDP(C580,$G$12)</f>
        <v>23.48</v>
      </c>
      <c r="H580" s="155">
        <f t="shared" si="247"/>
        <v>-0.41999999999999815</v>
      </c>
      <c r="I580" s="156">
        <f t="shared" si="248"/>
        <v>-1.7573221757322102</v>
      </c>
      <c r="J580" s="157">
        <v>0</v>
      </c>
      <c r="K580" s="153" t="str">
        <f>CONCATENATE(D872,D580, " Curncy")</f>
        <v>EURGBp Curncy</v>
      </c>
      <c r="L580" s="153">
        <f>IF(D580 = D872,1,_xll.BDP(K580,$L$12))</f>
        <v>1</v>
      </c>
      <c r="M580" s="356">
        <f>IF(D580 = D872,1,_xll.BDP(K580,$M$12)*L580)</f>
        <v>0.89166000000000001</v>
      </c>
      <c r="N580" s="158">
        <f t="shared" si="249"/>
        <v>0</v>
      </c>
      <c r="O580" s="366">
        <f>N580 / Y872</f>
        <v>0</v>
      </c>
      <c r="P580" s="160">
        <f t="shared" si="250"/>
        <v>0</v>
      </c>
      <c r="Q580" s="374">
        <f>P580 / Y872*100</f>
        <v>0</v>
      </c>
      <c r="R580" s="161">
        <f t="shared" si="251"/>
        <v>0</v>
      </c>
      <c r="S580" s="374">
        <f t="shared" si="252"/>
        <v>0</v>
      </c>
      <c r="T580" s="153">
        <f t="shared" si="253"/>
        <v>0.01</v>
      </c>
      <c r="U580" s="153">
        <v>0</v>
      </c>
      <c r="V580" s="153">
        <v>1</v>
      </c>
      <c r="W580" s="159">
        <f t="shared" si="254"/>
        <v>0</v>
      </c>
      <c r="X580" s="159">
        <f t="shared" si="255"/>
        <v>0</v>
      </c>
      <c r="Y580" s="111"/>
      <c r="Z580" s="163">
        <f>_xll.BDH(C580,$Z$12,$D$1,$D$1)</f>
        <v>21.1</v>
      </c>
      <c r="AA580" s="163">
        <f t="shared" si="256"/>
        <v>2.7999999999999972</v>
      </c>
      <c r="AB580" s="164">
        <f t="shared" si="257"/>
        <v>13.270142180094771</v>
      </c>
      <c r="AC580" s="165">
        <v>0</v>
      </c>
      <c r="AD580" s="166">
        <f>IF(D580 = D872,1,_xll.BDP(K580,$AD$12)*L580)</f>
        <v>0.88978999999999997</v>
      </c>
      <c r="AE580" s="387">
        <f>AA580*AC580*T580/AD580 / AF872</f>
        <v>0</v>
      </c>
      <c r="AF580" s="124"/>
      <c r="AG580" s="69"/>
      <c r="AH580" s="61"/>
    </row>
    <row r="581" spans="1:34" x14ac:dyDescent="0.2">
      <c r="B581" s="153">
        <v>10205</v>
      </c>
      <c r="C581" s="153" t="s">
        <v>1049</v>
      </c>
      <c r="D581" s="153" t="str">
        <f>_xll.BDP(C581,$D$12)</f>
        <v>GBp</v>
      </c>
      <c r="E581" s="153" t="s">
        <v>1612</v>
      </c>
      <c r="F581" s="154">
        <f>_xll.BDP(C581,$F$12)</f>
        <v>299.39999999999998</v>
      </c>
      <c r="G581" s="154">
        <f>_xll.BDP(C581,$G$12)</f>
        <v>290</v>
      </c>
      <c r="H581" s="155">
        <f t="shared" si="247"/>
        <v>-9.3999999999999773</v>
      </c>
      <c r="I581" s="156">
        <f t="shared" si="248"/>
        <v>-3.1396125584502261</v>
      </c>
      <c r="J581" s="157">
        <v>819521</v>
      </c>
      <c r="K581" s="153" t="str">
        <f>CONCATENATE(D872,D581, " Curncy")</f>
        <v>EURGBp Curncy</v>
      </c>
      <c r="L581" s="153">
        <f>IF(D581 = D872,1,_xll.BDP(K581,$L$12))</f>
        <v>1</v>
      </c>
      <c r="M581" s="356">
        <f>IF(D581 = D872,1,_xll.BDP(K581,$M$12)*L581)</f>
        <v>0.89166000000000001</v>
      </c>
      <c r="N581" s="158">
        <f t="shared" si="249"/>
        <v>-86395.009308480599</v>
      </c>
      <c r="O581" s="366">
        <f>N581 / Y872</f>
        <v>-6.9797494508645102E-4</v>
      </c>
      <c r="P581" s="160">
        <f t="shared" si="250"/>
        <v>2665377.9467510036</v>
      </c>
      <c r="Q581" s="374">
        <f>P581 / Y872*100</f>
        <v>2.1533269582454393</v>
      </c>
      <c r="R581" s="161">
        <f t="shared" si="251"/>
        <v>0</v>
      </c>
      <c r="S581" s="374">
        <f t="shared" si="252"/>
        <v>2.1533269582454393</v>
      </c>
      <c r="T581" s="153">
        <f t="shared" si="253"/>
        <v>0.01</v>
      </c>
      <c r="U581" s="153">
        <v>0</v>
      </c>
      <c r="V581" s="153">
        <v>1</v>
      </c>
      <c r="W581" s="159">
        <f t="shared" si="254"/>
        <v>0</v>
      </c>
      <c r="X581" s="159">
        <f t="shared" si="255"/>
        <v>0</v>
      </c>
      <c r="Y581" s="70"/>
      <c r="Z581" s="163">
        <f>_xll.BDH(C581,$Z$12,$D$1,$D$1)</f>
        <v>299.60000000000002</v>
      </c>
      <c r="AA581" s="163">
        <f t="shared" si="256"/>
        <v>-0.20000000000004547</v>
      </c>
      <c r="AB581" s="164">
        <f t="shared" si="257"/>
        <v>-6.6755674232324924E-2</v>
      </c>
      <c r="AC581" s="165">
        <v>819521</v>
      </c>
      <c r="AD581" s="166">
        <f>IF(D581 = D872,1,_xll.BDP(K581,$AD$12)*L581)</f>
        <v>0.88978999999999997</v>
      </c>
      <c r="AE581" s="387">
        <f>AA581*AC581*T581/AD581 / AF872</f>
        <v>-1.4963000085395694E-5</v>
      </c>
      <c r="AF581" s="73"/>
      <c r="AG581" s="69"/>
      <c r="AH581" s="61"/>
    </row>
    <row r="582" spans="1:34" x14ac:dyDescent="0.2">
      <c r="B582" s="153">
        <v>6093</v>
      </c>
      <c r="C582" s="153" t="s">
        <v>1050</v>
      </c>
      <c r="D582" s="153" t="str">
        <f>_xll.BDP(C582,$D$12)</f>
        <v>GBp</v>
      </c>
      <c r="E582" s="153" t="s">
        <v>1149</v>
      </c>
      <c r="F582" s="154">
        <f>_xll.BDP(C582,$F$12)</f>
        <v>1257</v>
      </c>
      <c r="G582" s="154">
        <f>_xll.BDP(C582,$G$12)</f>
        <v>1216.5</v>
      </c>
      <c r="H582" s="155">
        <f t="shared" si="247"/>
        <v>-40.5</v>
      </c>
      <c r="I582" s="156">
        <f t="shared" si="248"/>
        <v>-3.2219570405727929</v>
      </c>
      <c r="J582" s="157">
        <v>0</v>
      </c>
      <c r="K582" s="153" t="str">
        <f>CONCATENATE(D872,D582, " Curncy")</f>
        <v>EURGBp Curncy</v>
      </c>
      <c r="L582" s="153">
        <f>IF(D582 = D872,1,_xll.BDP(K582,$L$12))</f>
        <v>1</v>
      </c>
      <c r="M582" s="356">
        <f>IF(D582 = D872,1,_xll.BDP(K582,$M$12)*L582)</f>
        <v>0.89166000000000001</v>
      </c>
      <c r="N582" s="158">
        <f t="shared" si="249"/>
        <v>0</v>
      </c>
      <c r="O582" s="366">
        <f>N582 / Y872</f>
        <v>0</v>
      </c>
      <c r="P582" s="160">
        <f t="shared" si="250"/>
        <v>0</v>
      </c>
      <c r="Q582" s="374">
        <f>P582 / Y872*100</f>
        <v>0</v>
      </c>
      <c r="R582" s="161">
        <f t="shared" si="251"/>
        <v>0</v>
      </c>
      <c r="S582" s="374">
        <f t="shared" si="252"/>
        <v>0</v>
      </c>
      <c r="T582" s="153">
        <f t="shared" si="253"/>
        <v>0.01</v>
      </c>
      <c r="U582" s="153">
        <v>0</v>
      </c>
      <c r="V582" s="153">
        <v>1</v>
      </c>
      <c r="W582" s="159">
        <f t="shared" si="254"/>
        <v>0</v>
      </c>
      <c r="X582" s="159">
        <f t="shared" si="255"/>
        <v>0</v>
      </c>
      <c r="Y582" s="70"/>
      <c r="Z582" s="163">
        <f>_xll.BDH(C582,$Z$12,$D$1,$D$1)</f>
        <v>1265</v>
      </c>
      <c r="AA582" s="163">
        <f t="shared" si="256"/>
        <v>-8</v>
      </c>
      <c r="AB582" s="164">
        <f t="shared" si="257"/>
        <v>-0.6324110671936759</v>
      </c>
      <c r="AC582" s="165">
        <v>0</v>
      </c>
      <c r="AD582" s="166">
        <f>IF(D582 = D872,1,_xll.BDP(K582,$AD$12)*L582)</f>
        <v>0.88978999999999997</v>
      </c>
      <c r="AE582" s="387">
        <f>AA582*AC582*T582/AD582 / AF872</f>
        <v>0</v>
      </c>
      <c r="AF582" s="73"/>
      <c r="AG582" s="69"/>
      <c r="AH582" s="61"/>
    </row>
    <row r="583" spans="1:34" x14ac:dyDescent="0.2">
      <c r="B583" s="153">
        <v>7254</v>
      </c>
      <c r="C583" s="153" t="s">
        <v>1051</v>
      </c>
      <c r="D583" s="153" t="str">
        <f>_xll.BDP(C583,$D$12)</f>
        <v>GBp</v>
      </c>
      <c r="E583" s="153" t="s">
        <v>1150</v>
      </c>
      <c r="F583" s="154">
        <f>_xll.BDP(C583,$F$12)</f>
        <v>311.8</v>
      </c>
      <c r="G583" s="154">
        <f>_xll.BDP(C583,$G$12)</f>
        <v>302.2</v>
      </c>
      <c r="H583" s="155">
        <f t="shared" si="247"/>
        <v>-9.6000000000000227</v>
      </c>
      <c r="I583" s="156">
        <f t="shared" si="248"/>
        <v>-3.0788967286722331</v>
      </c>
      <c r="J583" s="157">
        <v>0</v>
      </c>
      <c r="K583" s="153" t="str">
        <f>CONCATENATE(D872,D583, " Curncy")</f>
        <v>EURGBp Curncy</v>
      </c>
      <c r="L583" s="153">
        <f>IF(D583 = D872,1,_xll.BDP(K583,$L$12))</f>
        <v>1</v>
      </c>
      <c r="M583" s="356">
        <f>IF(D583 = D872,1,_xll.BDP(K583,$M$12)*L583)</f>
        <v>0.89166000000000001</v>
      </c>
      <c r="N583" s="158">
        <f t="shared" si="249"/>
        <v>0</v>
      </c>
      <c r="O583" s="366">
        <f>N583 / Y872</f>
        <v>0</v>
      </c>
      <c r="P583" s="160">
        <f t="shared" si="250"/>
        <v>0</v>
      </c>
      <c r="Q583" s="374">
        <f>P583 / Y872*100</f>
        <v>0</v>
      </c>
      <c r="R583" s="161">
        <f t="shared" si="251"/>
        <v>0</v>
      </c>
      <c r="S583" s="374">
        <f t="shared" si="252"/>
        <v>0</v>
      </c>
      <c r="T583" s="153">
        <f t="shared" si="253"/>
        <v>0.01</v>
      </c>
      <c r="U583" s="153">
        <v>0</v>
      </c>
      <c r="V583" s="153">
        <v>1</v>
      </c>
      <c r="W583" s="159">
        <f t="shared" si="254"/>
        <v>0</v>
      </c>
      <c r="X583" s="159">
        <f t="shared" si="255"/>
        <v>0</v>
      </c>
      <c r="Y583" s="70"/>
      <c r="Z583" s="163">
        <f>_xll.BDH(C583,$Z$12,$D$1,$D$1)</f>
        <v>308</v>
      </c>
      <c r="AA583" s="163">
        <f t="shared" si="256"/>
        <v>3.8000000000000114</v>
      </c>
      <c r="AB583" s="164">
        <f t="shared" si="257"/>
        <v>1.2337662337662374</v>
      </c>
      <c r="AC583" s="165">
        <v>0</v>
      </c>
      <c r="AD583" s="166">
        <f>IF(D583 = D872,1,_xll.BDP(K583,$AD$12)*L583)</f>
        <v>0.88978999999999997</v>
      </c>
      <c r="AE583" s="387">
        <f>AA583*AC583*T583/AD583 / AF872</f>
        <v>0</v>
      </c>
      <c r="AF583" s="73"/>
      <c r="AG583" s="69"/>
      <c r="AH583" s="61"/>
    </row>
    <row r="584" spans="1:34" x14ac:dyDescent="0.2">
      <c r="A584" s="153"/>
      <c r="B584" s="153">
        <v>29214</v>
      </c>
      <c r="C584" s="153" t="s">
        <v>1461</v>
      </c>
      <c r="D584" s="153" t="str">
        <f>_xll.BDP(C584,$D$12)</f>
        <v>GBp</v>
      </c>
      <c r="E584" s="153" t="s">
        <v>1462</v>
      </c>
      <c r="F584" s="154">
        <f>_xll.BDP(C584,$F$12)</f>
        <v>93</v>
      </c>
      <c r="G584" s="154">
        <f>_xll.BDP(C584,$G$12)</f>
        <v>95</v>
      </c>
      <c r="H584" s="155">
        <f t="shared" si="247"/>
        <v>2</v>
      </c>
      <c r="I584" s="156">
        <f t="shared" si="248"/>
        <v>2.1505376344086025</v>
      </c>
      <c r="J584" s="157">
        <v>0</v>
      </c>
      <c r="K584" s="153" t="str">
        <f>CONCATENATE(D872,D584, " Curncy")</f>
        <v>EURGBp Curncy</v>
      </c>
      <c r="L584" s="153">
        <f>IF(D584 = D872,1,_xll.BDP(K584,$L$12))</f>
        <v>1</v>
      </c>
      <c r="M584" s="356">
        <f>IF(D584 = D872,1,_xll.BDP(K584,$M$12)*L584)</f>
        <v>0.89166000000000001</v>
      </c>
      <c r="N584" s="158">
        <f t="shared" si="249"/>
        <v>0</v>
      </c>
      <c r="O584" s="366">
        <f>N584 / Y872</f>
        <v>0</v>
      </c>
      <c r="P584" s="160">
        <f t="shared" si="250"/>
        <v>0</v>
      </c>
      <c r="Q584" s="374">
        <f>P584 / Y872*100</f>
        <v>0</v>
      </c>
      <c r="R584" s="161">
        <f t="shared" si="251"/>
        <v>0</v>
      </c>
      <c r="S584" s="374">
        <f t="shared" si="252"/>
        <v>0</v>
      </c>
      <c r="T584" s="153">
        <f t="shared" si="253"/>
        <v>0.01</v>
      </c>
      <c r="U584" s="153">
        <v>0</v>
      </c>
      <c r="V584" s="153">
        <v>1</v>
      </c>
      <c r="W584" s="159">
        <f t="shared" si="254"/>
        <v>0</v>
      </c>
      <c r="X584" s="159">
        <f t="shared" si="255"/>
        <v>0</v>
      </c>
      <c r="Y584" s="162"/>
      <c r="Z584" s="163">
        <f>_xll.BDH(C584,$Z$12,$D$1,$D$1)</f>
        <v>95.1</v>
      </c>
      <c r="AA584" s="163">
        <f t="shared" si="256"/>
        <v>-2.0999999999999943</v>
      </c>
      <c r="AB584" s="164">
        <f t="shared" si="257"/>
        <v>-2.2082018927444738</v>
      </c>
      <c r="AC584" s="165">
        <v>0</v>
      </c>
      <c r="AD584" s="166">
        <f>IF(D584 = D872,1,_xll.BDP(K584,$AD$12)*L584)</f>
        <v>0.88978999999999997</v>
      </c>
      <c r="AE584" s="387">
        <f>AA584*AC584*T584/AD584 / AF872</f>
        <v>0</v>
      </c>
      <c r="AF584" s="167"/>
      <c r="AG584" s="69"/>
      <c r="AH584" s="61"/>
    </row>
    <row r="585" spans="1:34" x14ac:dyDescent="0.2">
      <c r="B585" s="153">
        <v>18542</v>
      </c>
      <c r="C585" s="153"/>
      <c r="D585" s="153" t="s">
        <v>70</v>
      </c>
      <c r="E585" s="153" t="s">
        <v>74</v>
      </c>
      <c r="F585" s="154">
        <v>32</v>
      </c>
      <c r="G585" s="154">
        <v>32</v>
      </c>
      <c r="H585" s="155">
        <f t="shared" si="247"/>
        <v>0</v>
      </c>
      <c r="I585" s="156">
        <f t="shared" si="248"/>
        <v>0</v>
      </c>
      <c r="J585" s="157">
        <v>22510</v>
      </c>
      <c r="K585" s="153" t="str">
        <f>CONCATENATE(D872,D585, " Curncy")</f>
        <v>EURGBP Curncy</v>
      </c>
      <c r="L585" s="153">
        <f>IF(D585 = D872,1,_xll.BDP(K585,$L$12))</f>
        <v>1</v>
      </c>
      <c r="M585" s="356">
        <f>IF(D585 = D872,1,_xll.BDP(K585,$M$12)*L585)</f>
        <v>0.89166000000000001</v>
      </c>
      <c r="N585" s="158">
        <f t="shared" si="249"/>
        <v>0</v>
      </c>
      <c r="O585" s="366">
        <f>N585 / Y872</f>
        <v>0</v>
      </c>
      <c r="P585" s="160">
        <f t="shared" si="250"/>
        <v>807841.55395554355</v>
      </c>
      <c r="Q585" s="374">
        <f>P585 / Y872*100</f>
        <v>0.65264552752970828</v>
      </c>
      <c r="R585" s="161">
        <f t="shared" si="251"/>
        <v>0</v>
      </c>
      <c r="S585" s="374">
        <f t="shared" si="252"/>
        <v>0.65264552752970828</v>
      </c>
      <c r="T585" s="153">
        <f t="shared" si="253"/>
        <v>1</v>
      </c>
      <c r="U585" s="153">
        <v>1</v>
      </c>
      <c r="V585" s="153">
        <v>1</v>
      </c>
      <c r="W585" s="159">
        <f t="shared" si="254"/>
        <v>0</v>
      </c>
      <c r="X585" s="159">
        <f t="shared" si="255"/>
        <v>0</v>
      </c>
      <c r="Y585" s="70"/>
      <c r="Z585" s="163">
        <v>32</v>
      </c>
      <c r="AA585" s="163">
        <f t="shared" si="256"/>
        <v>0</v>
      </c>
      <c r="AB585" s="164">
        <f t="shared" si="257"/>
        <v>0</v>
      </c>
      <c r="AC585" s="165">
        <v>22510</v>
      </c>
      <c r="AD585" s="166">
        <f>IF(D585 = D872,1,_xll.BDP(K585,$AD$12)*L585)</f>
        <v>0.88978999999999997</v>
      </c>
      <c r="AE585" s="387">
        <f>AA585*AC585*T585/AD585 / AF872</f>
        <v>0</v>
      </c>
      <c r="AF585" s="73"/>
      <c r="AG585" s="69"/>
      <c r="AH585" s="61"/>
    </row>
    <row r="586" spans="1:34" x14ac:dyDescent="0.2">
      <c r="B586" s="153">
        <v>5986</v>
      </c>
      <c r="C586" s="153" t="s">
        <v>73</v>
      </c>
      <c r="D586" s="153" t="str">
        <f>_xll.BDP(C586,$D$12)</f>
        <v>GBp</v>
      </c>
      <c r="E586" s="153" t="s">
        <v>395</v>
      </c>
      <c r="F586" s="154">
        <f>_xll.BDP(C586,$F$12)</f>
        <v>6310</v>
      </c>
      <c r="G586" s="154">
        <f>_xll.BDP(C586,$G$12)</f>
        <v>6402</v>
      </c>
      <c r="H586" s="155">
        <f t="shared" si="247"/>
        <v>92</v>
      </c>
      <c r="I586" s="156">
        <f t="shared" si="248"/>
        <v>1.4580031695721078</v>
      </c>
      <c r="J586" s="157">
        <v>0</v>
      </c>
      <c r="K586" s="153" t="str">
        <f>CONCATENATE(D872,D586, " Curncy")</f>
        <v>EURGBp Curncy</v>
      </c>
      <c r="L586" s="153">
        <f>IF(D586 = D872,1,_xll.BDP(K586,$L$12))</f>
        <v>1</v>
      </c>
      <c r="M586" s="356">
        <f>IF(D586 = D872,1,_xll.BDP(K586,$M$12)*L586)</f>
        <v>0.89166000000000001</v>
      </c>
      <c r="N586" s="158">
        <f t="shared" si="249"/>
        <v>0</v>
      </c>
      <c r="O586" s="366">
        <f>N586 / Y872</f>
        <v>0</v>
      </c>
      <c r="P586" s="160">
        <f t="shared" si="250"/>
        <v>0</v>
      </c>
      <c r="Q586" s="374">
        <f>P586 / Y872*100</f>
        <v>0</v>
      </c>
      <c r="R586" s="161">
        <f t="shared" si="251"/>
        <v>0</v>
      </c>
      <c r="S586" s="374">
        <f t="shared" si="252"/>
        <v>0</v>
      </c>
      <c r="T586" s="153">
        <f t="shared" si="253"/>
        <v>0.01</v>
      </c>
      <c r="U586" s="153">
        <v>0</v>
      </c>
      <c r="V586" s="153">
        <v>1</v>
      </c>
      <c r="W586" s="159">
        <f t="shared" si="254"/>
        <v>0</v>
      </c>
      <c r="X586" s="159">
        <f t="shared" si="255"/>
        <v>0</v>
      </c>
      <c r="Y586" s="70"/>
      <c r="Z586" s="163">
        <f>_xll.BDH(C586,$Z$12,$D$1,$D$1)</f>
        <v>6550</v>
      </c>
      <c r="AA586" s="163">
        <f t="shared" si="256"/>
        <v>-240</v>
      </c>
      <c r="AB586" s="164">
        <f t="shared" si="257"/>
        <v>-3.6641221374045805</v>
      </c>
      <c r="AC586" s="165">
        <v>0</v>
      </c>
      <c r="AD586" s="166">
        <f>IF(D586 = D872,1,_xll.BDP(K586,$AD$12)*L586)</f>
        <v>0.88978999999999997</v>
      </c>
      <c r="AE586" s="387">
        <f>AA586*AC586*T586/AD586 / AF872</f>
        <v>0</v>
      </c>
      <c r="AF586" s="73"/>
      <c r="AG586" s="69"/>
      <c r="AH586" s="61"/>
    </row>
    <row r="587" spans="1:34" x14ac:dyDescent="0.2">
      <c r="B587" s="153">
        <v>20036</v>
      </c>
      <c r="C587" s="153"/>
      <c r="D587" s="153" t="s">
        <v>70</v>
      </c>
      <c r="E587" s="153" t="s">
        <v>72</v>
      </c>
      <c r="F587" s="154">
        <v>4.22</v>
      </c>
      <c r="G587" s="154">
        <v>4.22</v>
      </c>
      <c r="H587" s="155">
        <f t="shared" si="247"/>
        <v>0</v>
      </c>
      <c r="I587" s="156">
        <f t="shared" si="248"/>
        <v>0</v>
      </c>
      <c r="J587" s="157">
        <v>198965</v>
      </c>
      <c r="K587" s="153" t="str">
        <f>CONCATENATE(D872,D587, " Curncy")</f>
        <v>EURGBP Curncy</v>
      </c>
      <c r="L587" s="153">
        <f>IF(D587 = D872,1,_xll.BDP(K587,$L$12))</f>
        <v>1</v>
      </c>
      <c r="M587" s="356">
        <f>IF(D587 = D872,1,_xll.BDP(K587,$M$12)*L587)</f>
        <v>0.89166000000000001</v>
      </c>
      <c r="N587" s="158">
        <f t="shared" si="249"/>
        <v>0</v>
      </c>
      <c r="O587" s="366">
        <f>N587 / Y872</f>
        <v>0</v>
      </c>
      <c r="P587" s="160">
        <f t="shared" si="250"/>
        <v>941650.74131395365</v>
      </c>
      <c r="Q587" s="374">
        <f>P587 / Y872*100</f>
        <v>0.76074836928654244</v>
      </c>
      <c r="R587" s="161">
        <f t="shared" si="251"/>
        <v>0</v>
      </c>
      <c r="S587" s="374">
        <f t="shared" si="252"/>
        <v>0.76074836928654244</v>
      </c>
      <c r="T587" s="153">
        <f t="shared" si="253"/>
        <v>1</v>
      </c>
      <c r="U587" s="153">
        <v>1</v>
      </c>
      <c r="V587" s="153">
        <v>1</v>
      </c>
      <c r="W587" s="159">
        <f t="shared" si="254"/>
        <v>0</v>
      </c>
      <c r="X587" s="159">
        <f t="shared" si="255"/>
        <v>0</v>
      </c>
      <c r="Y587" s="70"/>
      <c r="Z587" s="163">
        <v>4.22</v>
      </c>
      <c r="AA587" s="163">
        <f t="shared" si="256"/>
        <v>0</v>
      </c>
      <c r="AB587" s="164">
        <f t="shared" si="257"/>
        <v>0</v>
      </c>
      <c r="AC587" s="165">
        <v>198965</v>
      </c>
      <c r="AD587" s="166">
        <f>IF(D587 = D872,1,_xll.BDP(K587,$AD$12)*L587)</f>
        <v>0.88978999999999997</v>
      </c>
      <c r="AE587" s="387">
        <f>AA587*AC587*T587/AD587 / AF872</f>
        <v>0</v>
      </c>
      <c r="AF587" s="73"/>
      <c r="AG587" s="69"/>
      <c r="AH587" s="61"/>
    </row>
    <row r="588" spans="1:34" x14ac:dyDescent="0.2">
      <c r="B588" s="153">
        <v>5991</v>
      </c>
      <c r="C588" s="153" t="s">
        <v>1052</v>
      </c>
      <c r="D588" s="153" t="str">
        <f>_xll.BDP(C588,$D$12)</f>
        <v>GBp</v>
      </c>
      <c r="E588" s="153" t="s">
        <v>1151</v>
      </c>
      <c r="F588" s="154">
        <f>_xll.BDP(C588,$F$12)</f>
        <v>1745</v>
      </c>
      <c r="G588" s="154">
        <f>_xll.BDP(C588,$G$12)</f>
        <v>1747</v>
      </c>
      <c r="H588" s="155">
        <f t="shared" si="247"/>
        <v>2</v>
      </c>
      <c r="I588" s="156">
        <f t="shared" si="248"/>
        <v>0.11461318051575931</v>
      </c>
      <c r="J588" s="157">
        <v>0</v>
      </c>
      <c r="K588" s="153" t="str">
        <f>CONCATENATE(D872,D588, " Curncy")</f>
        <v>EURGBp Curncy</v>
      </c>
      <c r="L588" s="153">
        <f>IF(D588 = D872,1,_xll.BDP(K588,$L$12))</f>
        <v>1</v>
      </c>
      <c r="M588" s="356">
        <f>IF(D588 = D872,1,_xll.BDP(K588,$M$12)*L588)</f>
        <v>0.89166000000000001</v>
      </c>
      <c r="N588" s="158">
        <f t="shared" si="249"/>
        <v>0</v>
      </c>
      <c r="O588" s="366">
        <f>N588 / Y872</f>
        <v>0</v>
      </c>
      <c r="P588" s="160">
        <f t="shared" si="250"/>
        <v>0</v>
      </c>
      <c r="Q588" s="374">
        <f>P588 / Y872*100</f>
        <v>0</v>
      </c>
      <c r="R588" s="161">
        <f t="shared" si="251"/>
        <v>0</v>
      </c>
      <c r="S588" s="374">
        <f t="shared" si="252"/>
        <v>0</v>
      </c>
      <c r="T588" s="153">
        <f t="shared" si="253"/>
        <v>0.01</v>
      </c>
      <c r="U588" s="153">
        <v>0</v>
      </c>
      <c r="V588" s="153">
        <v>1</v>
      </c>
      <c r="W588" s="159">
        <f t="shared" si="254"/>
        <v>0</v>
      </c>
      <c r="X588" s="159">
        <f t="shared" si="255"/>
        <v>0</v>
      </c>
      <c r="Y588" s="70"/>
      <c r="Z588" s="163">
        <f>_xll.BDH(C588,$Z$12,$D$1,$D$1)</f>
        <v>1763</v>
      </c>
      <c r="AA588" s="163">
        <f t="shared" si="256"/>
        <v>-18</v>
      </c>
      <c r="AB588" s="164">
        <f t="shared" si="257"/>
        <v>-1.0209869540555871</v>
      </c>
      <c r="AC588" s="165">
        <v>0</v>
      </c>
      <c r="AD588" s="166">
        <f>IF(D588 = D872,1,_xll.BDP(K588,$AD$12)*L588)</f>
        <v>0.88978999999999997</v>
      </c>
      <c r="AE588" s="387">
        <f>AA588*AC588*T588/AD588 / AF872</f>
        <v>0</v>
      </c>
      <c r="AF588" s="73"/>
      <c r="AG588" s="69"/>
      <c r="AH588" s="61"/>
    </row>
    <row r="589" spans="1:34" x14ac:dyDescent="0.2">
      <c r="B589" s="153">
        <v>6328</v>
      </c>
      <c r="C589" s="153" t="s">
        <v>1666</v>
      </c>
      <c r="D589" s="153" t="str">
        <f>_xll.BDP(C589,$D$12)</f>
        <v>GBp</v>
      </c>
      <c r="E589" s="153" t="s">
        <v>1201</v>
      </c>
      <c r="F589" s="154">
        <f>_xll.BDP(C589,$F$12)</f>
        <v>21.3</v>
      </c>
      <c r="G589" s="154">
        <f>_xll.BDP(C589,$G$12)</f>
        <v>22</v>
      </c>
      <c r="H589" s="155">
        <f t="shared" si="247"/>
        <v>0.69999999999999929</v>
      </c>
      <c r="I589" s="156">
        <f t="shared" si="248"/>
        <v>3.2863849765258184</v>
      </c>
      <c r="J589" s="157">
        <v>0</v>
      </c>
      <c r="K589" s="153" t="str">
        <f>CONCATENATE(D872,D589, " Curncy")</f>
        <v>EURGBp Curncy</v>
      </c>
      <c r="L589" s="153">
        <f>IF(D589 = D872,1,_xll.BDP(K589,$L$12))</f>
        <v>1</v>
      </c>
      <c r="M589" s="356">
        <f>IF(D589 = D872,1,_xll.BDP(K589,$M$12)*L589)</f>
        <v>0.89166000000000001</v>
      </c>
      <c r="N589" s="158">
        <f t="shared" si="249"/>
        <v>0</v>
      </c>
      <c r="O589" s="366">
        <f>N589 / Y872</f>
        <v>0</v>
      </c>
      <c r="P589" s="160">
        <f t="shared" si="250"/>
        <v>0</v>
      </c>
      <c r="Q589" s="374">
        <f>P589 / Y872*100</f>
        <v>0</v>
      </c>
      <c r="R589" s="161">
        <f t="shared" si="251"/>
        <v>0</v>
      </c>
      <c r="S589" s="374">
        <f t="shared" si="252"/>
        <v>0</v>
      </c>
      <c r="T589" s="153">
        <f t="shared" si="253"/>
        <v>0.01</v>
      </c>
      <c r="U589" s="153">
        <v>0</v>
      </c>
      <c r="V589" s="153">
        <v>1</v>
      </c>
      <c r="W589" s="159">
        <f t="shared" si="254"/>
        <v>0</v>
      </c>
      <c r="X589" s="159">
        <f t="shared" si="255"/>
        <v>0</v>
      </c>
      <c r="Y589" s="70"/>
      <c r="Z589" s="163">
        <f>_xll.BDH(C589,$Z$12,$D$1,$D$1)</f>
        <v>21.05</v>
      </c>
      <c r="AA589" s="163">
        <f t="shared" si="256"/>
        <v>0.25</v>
      </c>
      <c r="AB589" s="164">
        <f t="shared" si="257"/>
        <v>1.1876484560570071</v>
      </c>
      <c r="AC589" s="165">
        <v>0</v>
      </c>
      <c r="AD589" s="166">
        <f>IF(D589 = D872,1,_xll.BDP(K589,$AD$12)*L589)</f>
        <v>0.88978999999999997</v>
      </c>
      <c r="AE589" s="387">
        <f>AA589*AC589*T589/AD589 / AF872</f>
        <v>0</v>
      </c>
      <c r="AF589" s="73"/>
      <c r="AG589" s="69"/>
      <c r="AH589" s="61"/>
    </row>
    <row r="590" spans="1:34" x14ac:dyDescent="0.2">
      <c r="B590" s="153">
        <v>6424</v>
      </c>
      <c r="C590" s="153" t="s">
        <v>1053</v>
      </c>
      <c r="D590" s="153" t="str">
        <f>_xll.BDP(C590,$D$12)</f>
        <v>GBp</v>
      </c>
      <c r="E590" s="153" t="s">
        <v>1152</v>
      </c>
      <c r="F590" s="154">
        <f>_xll.BDP(C590,$F$12)</f>
        <v>486.6</v>
      </c>
      <c r="G590" s="154">
        <f>_xll.BDP(C590,$G$12)</f>
        <v>492.9</v>
      </c>
      <c r="H590" s="155">
        <f t="shared" si="247"/>
        <v>6.2999999999999545</v>
      </c>
      <c r="I590" s="156">
        <f t="shared" si="248"/>
        <v>1.294697903822432</v>
      </c>
      <c r="J590" s="157">
        <v>0</v>
      </c>
      <c r="K590" s="153" t="str">
        <f>CONCATENATE(D872,D590, " Curncy")</f>
        <v>EURGBp Curncy</v>
      </c>
      <c r="L590" s="153">
        <f>IF(D590 = D872,1,_xll.BDP(K590,$L$12))</f>
        <v>1</v>
      </c>
      <c r="M590" s="356">
        <f>IF(D590 = D872,1,_xll.BDP(K590,$M$12)*L590)</f>
        <v>0.89166000000000001</v>
      </c>
      <c r="N590" s="158">
        <f t="shared" si="249"/>
        <v>0</v>
      </c>
      <c r="O590" s="366">
        <f>N590 / Y872</f>
        <v>0</v>
      </c>
      <c r="P590" s="160">
        <f t="shared" si="250"/>
        <v>0</v>
      </c>
      <c r="Q590" s="374">
        <f>P590 / Y872*100</f>
        <v>0</v>
      </c>
      <c r="R590" s="161">
        <f t="shared" si="251"/>
        <v>0</v>
      </c>
      <c r="S590" s="374">
        <f t="shared" si="252"/>
        <v>0</v>
      </c>
      <c r="T590" s="153">
        <f t="shared" si="253"/>
        <v>0.01</v>
      </c>
      <c r="U590" s="153">
        <v>0</v>
      </c>
      <c r="V590" s="153">
        <v>1</v>
      </c>
      <c r="W590" s="159">
        <f t="shared" si="254"/>
        <v>0</v>
      </c>
      <c r="X590" s="159">
        <f t="shared" si="255"/>
        <v>0</v>
      </c>
      <c r="Y590" s="70"/>
      <c r="Z590" s="163">
        <f>_xll.BDH(C590,$Z$12,$D$1,$D$1)</f>
        <v>504.6</v>
      </c>
      <c r="AA590" s="163">
        <f t="shared" si="256"/>
        <v>-18</v>
      </c>
      <c r="AB590" s="164">
        <f t="shared" si="257"/>
        <v>-3.56718192627824</v>
      </c>
      <c r="AC590" s="165">
        <v>0</v>
      </c>
      <c r="AD590" s="166">
        <f>IF(D590 = D872,1,_xll.BDP(K590,$AD$12)*L590)</f>
        <v>0.88978999999999997</v>
      </c>
      <c r="AE590" s="387">
        <f>AA590*AC590*T590/AD590 / AF872</f>
        <v>0</v>
      </c>
      <c r="AF590" s="73"/>
      <c r="AG590" s="69"/>
      <c r="AH590" s="61"/>
    </row>
    <row r="591" spans="1:34" x14ac:dyDescent="0.2">
      <c r="A591" s="111"/>
      <c r="B591" s="153">
        <v>27991</v>
      </c>
      <c r="C591" s="153" t="s">
        <v>1238</v>
      </c>
      <c r="D591" s="153" t="str">
        <f>_xll.BDP(C591,$D$12)</f>
        <v>GBp</v>
      </c>
      <c r="E591" s="153" t="s">
        <v>1239</v>
      </c>
      <c r="F591" s="154">
        <f>_xll.BDP(C591,$F$12)</f>
        <v>66.8</v>
      </c>
      <c r="G591" s="154">
        <f>_xll.BDP(C591,$G$12)</f>
        <v>64.7</v>
      </c>
      <c r="H591" s="155">
        <f t="shared" si="247"/>
        <v>-2.0999999999999943</v>
      </c>
      <c r="I591" s="156">
        <f t="shared" si="248"/>
        <v>-3.1437125748502908</v>
      </c>
      <c r="J591" s="157">
        <v>0</v>
      </c>
      <c r="K591" s="153" t="str">
        <f>CONCATENATE(D872,D591, " Curncy")</f>
        <v>EURGBp Curncy</v>
      </c>
      <c r="L591" s="153">
        <f>IF(D591 = D872,1,_xll.BDP(K591,$L$12))</f>
        <v>1</v>
      </c>
      <c r="M591" s="356">
        <f>IF(D591 = D872,1,_xll.BDP(K591,$M$12)*L591)</f>
        <v>0.89166000000000001</v>
      </c>
      <c r="N591" s="158">
        <f t="shared" si="249"/>
        <v>0</v>
      </c>
      <c r="O591" s="366">
        <f>N591 / Y872</f>
        <v>0</v>
      </c>
      <c r="P591" s="160">
        <f t="shared" si="250"/>
        <v>0</v>
      </c>
      <c r="Q591" s="374">
        <f>P591 / Y872*100</f>
        <v>0</v>
      </c>
      <c r="R591" s="161">
        <f t="shared" si="251"/>
        <v>0</v>
      </c>
      <c r="S591" s="374">
        <f t="shared" si="252"/>
        <v>0</v>
      </c>
      <c r="T591" s="153">
        <f t="shared" si="253"/>
        <v>0.01</v>
      </c>
      <c r="U591" s="153">
        <v>0</v>
      </c>
      <c r="V591" s="153">
        <v>1</v>
      </c>
      <c r="W591" s="159">
        <f t="shared" si="254"/>
        <v>0</v>
      </c>
      <c r="X591" s="159">
        <f t="shared" si="255"/>
        <v>0</v>
      </c>
      <c r="Y591" s="111"/>
      <c r="Z591" s="163">
        <f>_xll.BDH(C591,$Z$12,$D$1,$D$1)</f>
        <v>68.900000000000006</v>
      </c>
      <c r="AA591" s="163">
        <f t="shared" si="256"/>
        <v>-2.1000000000000085</v>
      </c>
      <c r="AB591" s="164">
        <f t="shared" si="257"/>
        <v>-3.0478955007257018</v>
      </c>
      <c r="AC591" s="165">
        <v>0</v>
      </c>
      <c r="AD591" s="166">
        <f>IF(D591 = D872,1,_xll.BDP(K591,$AD$12)*L591)</f>
        <v>0.88978999999999997</v>
      </c>
      <c r="AE591" s="387">
        <f>AA591*AC591*T591/AD591 / AF872</f>
        <v>0</v>
      </c>
      <c r="AF591" s="124"/>
      <c r="AG591" s="69"/>
      <c r="AH591" s="61"/>
    </row>
    <row r="592" spans="1:34" x14ac:dyDescent="0.2">
      <c r="B592" s="153">
        <v>10208</v>
      </c>
      <c r="C592" s="153" t="s">
        <v>1054</v>
      </c>
      <c r="D592" s="153" t="str">
        <f>_xll.BDP(C592,$D$12)</f>
        <v>GBp</v>
      </c>
      <c r="E592" s="153" t="s">
        <v>1153</v>
      </c>
      <c r="F592" s="154">
        <f>_xll.BDP(C592,$F$12)</f>
        <v>606</v>
      </c>
      <c r="G592" s="154">
        <f>_xll.BDP(C592,$G$12)</f>
        <v>600.4</v>
      </c>
      <c r="H592" s="155">
        <f t="shared" si="247"/>
        <v>-5.6000000000000227</v>
      </c>
      <c r="I592" s="156">
        <f t="shared" si="248"/>
        <v>-0.92409240924092795</v>
      </c>
      <c r="J592" s="157">
        <v>0</v>
      </c>
      <c r="K592" s="153" t="str">
        <f>CONCATENATE(D872,D592, " Curncy")</f>
        <v>EURGBp Curncy</v>
      </c>
      <c r="L592" s="153">
        <f>IF(D592 = D872,1,_xll.BDP(K592,$L$12))</f>
        <v>1</v>
      </c>
      <c r="M592" s="356">
        <f>IF(D592 = D872,1,_xll.BDP(K592,$M$12)*L592)</f>
        <v>0.89166000000000001</v>
      </c>
      <c r="N592" s="158">
        <f t="shared" si="249"/>
        <v>0</v>
      </c>
      <c r="O592" s="366">
        <f>N592 / Y872</f>
        <v>0</v>
      </c>
      <c r="P592" s="160">
        <f t="shared" si="250"/>
        <v>0</v>
      </c>
      <c r="Q592" s="374">
        <f>P592 / Y872*100</f>
        <v>0</v>
      </c>
      <c r="R592" s="161">
        <f t="shared" si="251"/>
        <v>0</v>
      </c>
      <c r="S592" s="374">
        <f t="shared" si="252"/>
        <v>0</v>
      </c>
      <c r="T592" s="153">
        <f t="shared" si="253"/>
        <v>0.01</v>
      </c>
      <c r="U592" s="153">
        <v>0</v>
      </c>
      <c r="V592" s="153">
        <v>1</v>
      </c>
      <c r="W592" s="159">
        <f t="shared" si="254"/>
        <v>0</v>
      </c>
      <c r="X592" s="159">
        <f t="shared" si="255"/>
        <v>0</v>
      </c>
      <c r="Y592" s="70"/>
      <c r="Z592" s="163">
        <f>_xll.BDH(C592,$Z$12,$D$1,$D$1)</f>
        <v>624.20000000000005</v>
      </c>
      <c r="AA592" s="163">
        <f t="shared" si="256"/>
        <v>-18.200000000000045</v>
      </c>
      <c r="AB592" s="164">
        <f t="shared" si="257"/>
        <v>-2.9157321371355405</v>
      </c>
      <c r="AC592" s="165">
        <v>0</v>
      </c>
      <c r="AD592" s="166">
        <f>IF(D592 = D872,1,_xll.BDP(K592,$AD$12)*L592)</f>
        <v>0.88978999999999997</v>
      </c>
      <c r="AE592" s="387">
        <f>AA592*AC592*T592/AD592 / AF872</f>
        <v>0</v>
      </c>
      <c r="AF592" s="73"/>
      <c r="AG592" s="69"/>
      <c r="AH592" s="61"/>
    </row>
    <row r="593" spans="1:34" x14ac:dyDescent="0.2">
      <c r="B593" s="153">
        <v>3392</v>
      </c>
      <c r="C593" s="153" t="s">
        <v>1055</v>
      </c>
      <c r="D593" s="153" t="str">
        <f>_xll.BDP(C593,$D$12)</f>
        <v>GBp</v>
      </c>
      <c r="E593" s="153" t="s">
        <v>1154</v>
      </c>
      <c r="F593" s="154">
        <f>_xll.BDP(C593,$F$12)</f>
        <v>5053</v>
      </c>
      <c r="G593" s="154">
        <f>_xll.BDP(C593,$G$12)</f>
        <v>4890</v>
      </c>
      <c r="H593" s="155">
        <f t="shared" si="247"/>
        <v>-163</v>
      </c>
      <c r="I593" s="156">
        <f t="shared" si="248"/>
        <v>-3.225806451612903</v>
      </c>
      <c r="J593" s="157">
        <v>0</v>
      </c>
      <c r="K593" s="153" t="str">
        <f>CONCATENATE(D872,D593, " Curncy")</f>
        <v>EURGBp Curncy</v>
      </c>
      <c r="L593" s="153">
        <f>IF(D593 = D872,1,_xll.BDP(K593,$L$12))</f>
        <v>1</v>
      </c>
      <c r="M593" s="356">
        <f>IF(D593 = D872,1,_xll.BDP(K593,$M$12)*L593)</f>
        <v>0.89166000000000001</v>
      </c>
      <c r="N593" s="158">
        <f t="shared" si="249"/>
        <v>0</v>
      </c>
      <c r="O593" s="366">
        <f>N593 / Y872</f>
        <v>0</v>
      </c>
      <c r="P593" s="160">
        <f t="shared" si="250"/>
        <v>0</v>
      </c>
      <c r="Q593" s="374">
        <f>P593 / Y872*100</f>
        <v>0</v>
      </c>
      <c r="R593" s="161">
        <f t="shared" si="251"/>
        <v>0</v>
      </c>
      <c r="S593" s="374">
        <f t="shared" si="252"/>
        <v>0</v>
      </c>
      <c r="T593" s="153">
        <f t="shared" si="253"/>
        <v>0.01</v>
      </c>
      <c r="U593" s="153">
        <v>0</v>
      </c>
      <c r="V593" s="153">
        <v>1</v>
      </c>
      <c r="W593" s="159">
        <f t="shared" si="254"/>
        <v>0</v>
      </c>
      <c r="X593" s="159">
        <f t="shared" si="255"/>
        <v>0</v>
      </c>
      <c r="Y593" s="70"/>
      <c r="Z593" s="163">
        <f>_xll.BDH(C593,$Z$12,$D$1,$D$1)</f>
        <v>4866</v>
      </c>
      <c r="AA593" s="163">
        <f t="shared" si="256"/>
        <v>187</v>
      </c>
      <c r="AB593" s="164">
        <f t="shared" si="257"/>
        <v>3.8429921907110565</v>
      </c>
      <c r="AC593" s="165">
        <v>0</v>
      </c>
      <c r="AD593" s="166">
        <f>IF(D593 = D872,1,_xll.BDP(K593,$AD$12)*L593)</f>
        <v>0.88978999999999997</v>
      </c>
      <c r="AE593" s="387">
        <f>AA593*AC593*T593/AD593 / AF872</f>
        <v>0</v>
      </c>
      <c r="AF593" s="73"/>
      <c r="AG593" s="69"/>
      <c r="AH593" s="61"/>
    </row>
    <row r="594" spans="1:34" x14ac:dyDescent="0.2">
      <c r="B594" s="153">
        <v>3424</v>
      </c>
      <c r="C594" s="153" t="s">
        <v>1056</v>
      </c>
      <c r="D594" s="153" t="str">
        <f>_xll.BDP(C594,$D$12)</f>
        <v>GBp</v>
      </c>
      <c r="E594" s="153" t="s">
        <v>1155</v>
      </c>
      <c r="F594" s="154">
        <f>_xll.BDP(C594,$F$12)</f>
        <v>6.48</v>
      </c>
      <c r="G594" s="154">
        <f>_xll.BDP(C594,$G$12)</f>
        <v>6.3</v>
      </c>
      <c r="H594" s="155">
        <f t="shared" si="247"/>
        <v>-0.1800000000000006</v>
      </c>
      <c r="I594" s="156">
        <f t="shared" si="248"/>
        <v>-2.777777777777787</v>
      </c>
      <c r="J594" s="157">
        <v>0</v>
      </c>
      <c r="K594" s="153" t="str">
        <f>CONCATENATE(D872,D594, " Curncy")</f>
        <v>EURGBp Curncy</v>
      </c>
      <c r="L594" s="153">
        <f>IF(D594 = D872,1,_xll.BDP(K594,$L$12))</f>
        <v>1</v>
      </c>
      <c r="M594" s="356">
        <f>IF(D594 = D872,1,_xll.BDP(K594,$M$12)*L594)</f>
        <v>0.89166000000000001</v>
      </c>
      <c r="N594" s="158">
        <f t="shared" si="249"/>
        <v>0</v>
      </c>
      <c r="O594" s="366">
        <f>N594 / Y872</f>
        <v>0</v>
      </c>
      <c r="P594" s="160">
        <f t="shared" si="250"/>
        <v>0</v>
      </c>
      <c r="Q594" s="374">
        <f>P594 / Y872*100</f>
        <v>0</v>
      </c>
      <c r="R594" s="161">
        <f t="shared" si="251"/>
        <v>0</v>
      </c>
      <c r="S594" s="374">
        <f t="shared" si="252"/>
        <v>0</v>
      </c>
      <c r="T594" s="153">
        <f t="shared" si="253"/>
        <v>0.01</v>
      </c>
      <c r="U594" s="153">
        <v>0</v>
      </c>
      <c r="V594" s="153">
        <v>1</v>
      </c>
      <c r="W594" s="159">
        <f t="shared" si="254"/>
        <v>0</v>
      </c>
      <c r="X594" s="159">
        <f t="shared" si="255"/>
        <v>0</v>
      </c>
      <c r="Y594" s="70"/>
      <c r="Z594" s="163">
        <f>_xll.BDH(C594,$Z$12,$D$1,$D$1)</f>
        <v>6.2</v>
      </c>
      <c r="AA594" s="163">
        <f t="shared" si="256"/>
        <v>0.28000000000000025</v>
      </c>
      <c r="AB594" s="164">
        <f t="shared" si="257"/>
        <v>4.5161290322580685</v>
      </c>
      <c r="AC594" s="165">
        <v>0</v>
      </c>
      <c r="AD594" s="166">
        <f>IF(D594 = D872,1,_xll.BDP(K594,$AD$12)*L594)</f>
        <v>0.88978999999999997</v>
      </c>
      <c r="AE594" s="387">
        <f>AA594*AC594*T594/AD594 / AF872</f>
        <v>0</v>
      </c>
      <c r="AF594" s="73"/>
      <c r="AG594" s="69"/>
      <c r="AH594" s="61"/>
    </row>
    <row r="595" spans="1:34" x14ac:dyDescent="0.2">
      <c r="B595" s="153">
        <v>3521</v>
      </c>
      <c r="C595" s="153" t="s">
        <v>71</v>
      </c>
      <c r="D595" s="153" t="str">
        <f>_xll.BDP(C595,$D$12)</f>
        <v>GBp</v>
      </c>
      <c r="E595" s="153" t="s">
        <v>1202</v>
      </c>
      <c r="F595" s="154">
        <f>_xll.BDP(C595,$F$12)</f>
        <v>115.75</v>
      </c>
      <c r="G595" s="154">
        <f>_xll.BDP(C595,$G$12)</f>
        <v>111.7</v>
      </c>
      <c r="H595" s="155">
        <f t="shared" si="247"/>
        <v>-4.0499999999999972</v>
      </c>
      <c r="I595" s="156">
        <f t="shared" si="248"/>
        <v>-3.498920086393086</v>
      </c>
      <c r="J595" s="157">
        <v>0</v>
      </c>
      <c r="K595" s="153" t="str">
        <f>CONCATENATE(D872,D595, " Curncy")</f>
        <v>EURGBp Curncy</v>
      </c>
      <c r="L595" s="153">
        <f>IF(D595 = D872,1,_xll.BDP(K595,$L$12))</f>
        <v>1</v>
      </c>
      <c r="M595" s="356">
        <f>IF(D595 = D872,1,_xll.BDP(K595,$M$12)*L595)</f>
        <v>0.89166000000000001</v>
      </c>
      <c r="N595" s="158">
        <f t="shared" si="249"/>
        <v>0</v>
      </c>
      <c r="O595" s="366">
        <f>N595 / Y872</f>
        <v>0</v>
      </c>
      <c r="P595" s="160">
        <f t="shared" si="250"/>
        <v>0</v>
      </c>
      <c r="Q595" s="374">
        <f>P595 / Y872*100</f>
        <v>0</v>
      </c>
      <c r="R595" s="161">
        <f t="shared" si="251"/>
        <v>0</v>
      </c>
      <c r="S595" s="374">
        <f t="shared" si="252"/>
        <v>0</v>
      </c>
      <c r="T595" s="153">
        <f t="shared" si="253"/>
        <v>0.01</v>
      </c>
      <c r="U595" s="153">
        <v>0</v>
      </c>
      <c r="V595" s="153">
        <v>1</v>
      </c>
      <c r="W595" s="159">
        <f t="shared" si="254"/>
        <v>0</v>
      </c>
      <c r="X595" s="159">
        <f t="shared" si="255"/>
        <v>0</v>
      </c>
      <c r="Y595" s="70"/>
      <c r="Z595" s="163">
        <f>_xll.BDH(C595,$Z$12,$D$1,$D$1)</f>
        <v>107</v>
      </c>
      <c r="AA595" s="163">
        <f t="shared" si="256"/>
        <v>8.75</v>
      </c>
      <c r="AB595" s="164">
        <f t="shared" si="257"/>
        <v>8.1775700934579429</v>
      </c>
      <c r="AC595" s="165">
        <v>0</v>
      </c>
      <c r="AD595" s="166">
        <f>IF(D595 = D872,1,_xll.BDP(K595,$AD$12)*L595)</f>
        <v>0.88978999999999997</v>
      </c>
      <c r="AE595" s="387">
        <f>AA595*AC595*T595/AD595 / AF872</f>
        <v>0</v>
      </c>
      <c r="AF595" s="73"/>
      <c r="AG595" s="69"/>
      <c r="AH595" s="61"/>
    </row>
    <row r="596" spans="1:34" x14ac:dyDescent="0.2">
      <c r="B596" s="153">
        <v>3821</v>
      </c>
      <c r="C596" s="153" t="s">
        <v>1630</v>
      </c>
      <c r="D596" s="153" t="str">
        <f>_xll.BDP(C596,$D$12)</f>
        <v>GBp</v>
      </c>
      <c r="E596" s="153" t="s">
        <v>1631</v>
      </c>
      <c r="F596" s="154">
        <f>_xll.BDP(C596,$F$12)</f>
        <v>166.15</v>
      </c>
      <c r="G596" s="154">
        <f>_xll.BDP(C596,$G$12)</f>
        <v>161.55000000000001</v>
      </c>
      <c r="H596" s="155">
        <f t="shared" si="247"/>
        <v>-4.5999999999999943</v>
      </c>
      <c r="I596" s="156">
        <f t="shared" si="248"/>
        <v>-2.7685826060788408</v>
      </c>
      <c r="J596" s="157">
        <v>0</v>
      </c>
      <c r="K596" s="153" t="str">
        <f>CONCATENATE(D872,D596, " Curncy")</f>
        <v>EURGBp Curncy</v>
      </c>
      <c r="L596" s="153">
        <f>IF(D596 = D872,1,_xll.BDP(K596,$L$12))</f>
        <v>1</v>
      </c>
      <c r="M596" s="356">
        <f>IF(D596 = D872,1,_xll.BDP(K596,$M$12)*L596)</f>
        <v>0.89166000000000001</v>
      </c>
      <c r="N596" s="158">
        <f t="shared" si="249"/>
        <v>0</v>
      </c>
      <c r="O596" s="366">
        <f>N596 / Y872</f>
        <v>0</v>
      </c>
      <c r="P596" s="160">
        <f t="shared" si="250"/>
        <v>0</v>
      </c>
      <c r="Q596" s="374">
        <f>P596 / Y872*100</f>
        <v>0</v>
      </c>
      <c r="R596" s="161">
        <f t="shared" si="251"/>
        <v>0</v>
      </c>
      <c r="S596" s="374">
        <f t="shared" si="252"/>
        <v>0</v>
      </c>
      <c r="T596" s="153">
        <f t="shared" si="253"/>
        <v>0.01</v>
      </c>
      <c r="U596" s="153">
        <v>0</v>
      </c>
      <c r="V596" s="153">
        <v>1</v>
      </c>
      <c r="W596" s="159">
        <f t="shared" si="254"/>
        <v>0</v>
      </c>
      <c r="X596" s="159">
        <f t="shared" si="255"/>
        <v>0</v>
      </c>
      <c r="Y596" s="70"/>
      <c r="Z596" s="163">
        <f>_xll.BDH(C596,$Z$12,$D$1,$D$1)</f>
        <v>158.1</v>
      </c>
      <c r="AA596" s="163">
        <f t="shared" si="256"/>
        <v>8.0500000000000114</v>
      </c>
      <c r="AB596" s="164">
        <f t="shared" si="257"/>
        <v>5.0917141049968446</v>
      </c>
      <c r="AC596" s="165">
        <v>0</v>
      </c>
      <c r="AD596" s="166">
        <f>IF(D596 = D872,1,_xll.BDP(K596,$AD$12)*L596)</f>
        <v>0.88978999999999997</v>
      </c>
      <c r="AE596" s="387">
        <f>AA596*AC596*T596/AD596 / AF872</f>
        <v>0</v>
      </c>
      <c r="AF596" s="73"/>
      <c r="AG596" s="69"/>
      <c r="AH596" s="61"/>
    </row>
    <row r="597" spans="1:34" x14ac:dyDescent="0.2">
      <c r="B597" s="153">
        <v>3420</v>
      </c>
      <c r="C597" s="153" t="s">
        <v>1057</v>
      </c>
      <c r="D597" s="153" t="str">
        <f>_xll.BDP(C597,$D$12)</f>
        <v>GBp</v>
      </c>
      <c r="E597" s="153" t="s">
        <v>674</v>
      </c>
      <c r="F597" s="154">
        <f>_xll.BDP(C597,$F$12)</f>
        <v>1373.4</v>
      </c>
      <c r="G597" s="154">
        <f>_xll.BDP(C597,$G$12)</f>
        <v>1350.2</v>
      </c>
      <c r="H597" s="155">
        <f t="shared" si="247"/>
        <v>-23.200000000000045</v>
      </c>
      <c r="I597" s="156">
        <f t="shared" si="248"/>
        <v>-1.689238386486096</v>
      </c>
      <c r="J597" s="157">
        <v>0</v>
      </c>
      <c r="K597" s="153" t="str">
        <f>CONCATENATE(D872,D597, " Curncy")</f>
        <v>EURGBp Curncy</v>
      </c>
      <c r="L597" s="153">
        <f>IF(D597 = D872,1,_xll.BDP(K597,$L$12))</f>
        <v>1</v>
      </c>
      <c r="M597" s="356">
        <f>IF(D597 = D872,1,_xll.BDP(K597,$M$12)*L597)</f>
        <v>0.89166000000000001</v>
      </c>
      <c r="N597" s="158">
        <f t="shared" si="249"/>
        <v>0</v>
      </c>
      <c r="O597" s="366">
        <f>N597 / Y872</f>
        <v>0</v>
      </c>
      <c r="P597" s="160">
        <f t="shared" si="250"/>
        <v>0</v>
      </c>
      <c r="Q597" s="374">
        <f>P597 / Y872*100</f>
        <v>0</v>
      </c>
      <c r="R597" s="161">
        <f t="shared" si="251"/>
        <v>0</v>
      </c>
      <c r="S597" s="374">
        <f t="shared" si="252"/>
        <v>0</v>
      </c>
      <c r="T597" s="153">
        <f t="shared" si="253"/>
        <v>0.01</v>
      </c>
      <c r="U597" s="153">
        <v>0</v>
      </c>
      <c r="V597" s="153">
        <v>1</v>
      </c>
      <c r="W597" s="159">
        <f t="shared" si="254"/>
        <v>0</v>
      </c>
      <c r="X597" s="159">
        <f t="shared" si="255"/>
        <v>0</v>
      </c>
      <c r="Y597" s="70"/>
      <c r="Z597" s="163">
        <f>_xll.BDH(C597,$Z$12,$D$1,$D$1)</f>
        <v>1299</v>
      </c>
      <c r="AA597" s="163">
        <f t="shared" si="256"/>
        <v>74.400000000000091</v>
      </c>
      <c r="AB597" s="164">
        <f t="shared" si="257"/>
        <v>5.72748267898384</v>
      </c>
      <c r="AC597" s="165">
        <v>0</v>
      </c>
      <c r="AD597" s="166">
        <f>IF(D597 = D872,1,_xll.BDP(K597,$AD$12)*L597)</f>
        <v>0.88978999999999997</v>
      </c>
      <c r="AE597" s="387">
        <f>AA597*AC597*T597/AD597 / AF872</f>
        <v>0</v>
      </c>
      <c r="AF597" s="73"/>
      <c r="AG597" s="69"/>
      <c r="AH597" s="61"/>
    </row>
    <row r="598" spans="1:34" x14ac:dyDescent="0.2">
      <c r="B598" s="153">
        <v>6016</v>
      </c>
      <c r="C598" s="153" t="s">
        <v>1058</v>
      </c>
      <c r="D598" s="153" t="str">
        <f>_xll.BDP(C598,$D$12)</f>
        <v>GBp</v>
      </c>
      <c r="E598" s="153" t="s">
        <v>1156</v>
      </c>
      <c r="F598" s="154">
        <f>_xll.BDP(C598,$F$12)</f>
        <v>1326.2</v>
      </c>
      <c r="G598" s="154">
        <f>_xll.BDP(C598,$G$12)</f>
        <v>1305.2</v>
      </c>
      <c r="H598" s="155">
        <f t="shared" si="247"/>
        <v>-21</v>
      </c>
      <c r="I598" s="156">
        <f t="shared" si="248"/>
        <v>-1.5834715729150957</v>
      </c>
      <c r="J598" s="157">
        <v>0</v>
      </c>
      <c r="K598" s="153" t="str">
        <f>CONCATENATE(D872,D598, " Curncy")</f>
        <v>EURGBp Curncy</v>
      </c>
      <c r="L598" s="153">
        <f>IF(D598 = D872,1,_xll.BDP(K598,$L$12))</f>
        <v>1</v>
      </c>
      <c r="M598" s="356">
        <f>IF(D598 = D872,1,_xll.BDP(K598,$M$12)*L598)</f>
        <v>0.89166000000000001</v>
      </c>
      <c r="N598" s="158">
        <f t="shared" si="249"/>
        <v>0</v>
      </c>
      <c r="O598" s="366">
        <f>N598 / Y872</f>
        <v>0</v>
      </c>
      <c r="P598" s="160">
        <f t="shared" si="250"/>
        <v>0</v>
      </c>
      <c r="Q598" s="374">
        <f>P598 / Y872*100</f>
        <v>0</v>
      </c>
      <c r="R598" s="161">
        <f t="shared" si="251"/>
        <v>0</v>
      </c>
      <c r="S598" s="374">
        <f t="shared" si="252"/>
        <v>0</v>
      </c>
      <c r="T598" s="153">
        <f t="shared" si="253"/>
        <v>0.01</v>
      </c>
      <c r="U598" s="153">
        <v>0</v>
      </c>
      <c r="V598" s="153">
        <v>1</v>
      </c>
      <c r="W598" s="159">
        <f t="shared" si="254"/>
        <v>0</v>
      </c>
      <c r="X598" s="159">
        <f t="shared" si="255"/>
        <v>0</v>
      </c>
      <c r="Y598" s="70"/>
      <c r="Z598" s="163">
        <f>_xll.BDH(C598,$Z$12,$D$1,$D$1)</f>
        <v>1252.8</v>
      </c>
      <c r="AA598" s="163">
        <f t="shared" si="256"/>
        <v>73.400000000000091</v>
      </c>
      <c r="AB598" s="164">
        <f t="shared" si="257"/>
        <v>5.8588761174968145</v>
      </c>
      <c r="AC598" s="165">
        <v>0</v>
      </c>
      <c r="AD598" s="166">
        <f>IF(D598 = D872,1,_xll.BDP(K598,$AD$12)*L598)</f>
        <v>0.88978999999999997</v>
      </c>
      <c r="AE598" s="387">
        <f>AA598*AC598*T598/AD598 / AF872</f>
        <v>0</v>
      </c>
      <c r="AF598" s="73"/>
      <c r="AG598" s="69"/>
      <c r="AH598" s="61"/>
    </row>
    <row r="599" spans="1:34" x14ac:dyDescent="0.2">
      <c r="B599" s="153">
        <v>19481</v>
      </c>
      <c r="C599" s="153" t="s">
        <v>1059</v>
      </c>
      <c r="D599" s="153" t="str">
        <f>_xll.BDP(C599,$D$12)</f>
        <v>GBp</v>
      </c>
      <c r="E599" s="153" t="s">
        <v>1157</v>
      </c>
      <c r="F599" s="154">
        <f>_xll.BDP(C599,$F$12)</f>
        <v>303</v>
      </c>
      <c r="G599" s="154">
        <f>_xll.BDP(C599,$G$12)</f>
        <v>300.10000000000002</v>
      </c>
      <c r="H599" s="155">
        <f t="shared" si="247"/>
        <v>-2.8999999999999773</v>
      </c>
      <c r="I599" s="156">
        <f t="shared" si="248"/>
        <v>-0.95709570957094958</v>
      </c>
      <c r="J599" s="157">
        <v>0</v>
      </c>
      <c r="K599" s="153" t="str">
        <f>CONCATENATE(D872,D599, " Curncy")</f>
        <v>EURGBp Curncy</v>
      </c>
      <c r="L599" s="153">
        <f>IF(D599 = D872,1,_xll.BDP(K599,$L$12))</f>
        <v>1</v>
      </c>
      <c r="M599" s="356">
        <f>IF(D599 = D872,1,_xll.BDP(K599,$M$12)*L599)</f>
        <v>0.89166000000000001</v>
      </c>
      <c r="N599" s="158">
        <f t="shared" si="249"/>
        <v>0</v>
      </c>
      <c r="O599" s="366">
        <f>N599 / Y872</f>
        <v>0</v>
      </c>
      <c r="P599" s="160">
        <f t="shared" si="250"/>
        <v>0</v>
      </c>
      <c r="Q599" s="374">
        <f>P599 / Y872*100</f>
        <v>0</v>
      </c>
      <c r="R599" s="161">
        <f t="shared" si="251"/>
        <v>0</v>
      </c>
      <c r="S599" s="374">
        <f t="shared" si="252"/>
        <v>0</v>
      </c>
      <c r="T599" s="153">
        <f t="shared" si="253"/>
        <v>0.01</v>
      </c>
      <c r="U599" s="153">
        <v>0</v>
      </c>
      <c r="V599" s="153">
        <v>1</v>
      </c>
      <c r="W599" s="159">
        <f t="shared" si="254"/>
        <v>0</v>
      </c>
      <c r="X599" s="159">
        <f t="shared" si="255"/>
        <v>0</v>
      </c>
      <c r="Y599" s="70"/>
      <c r="Z599" s="163">
        <f>_xll.BDH(C599,$Z$12,$D$1,$D$1)</f>
        <v>297</v>
      </c>
      <c r="AA599" s="163">
        <f t="shared" si="256"/>
        <v>6</v>
      </c>
      <c r="AB599" s="164">
        <f t="shared" si="257"/>
        <v>2.0202020202020203</v>
      </c>
      <c r="AC599" s="165">
        <v>0</v>
      </c>
      <c r="AD599" s="166">
        <f>IF(D599 = D872,1,_xll.BDP(K599,$AD$12)*L599)</f>
        <v>0.88978999999999997</v>
      </c>
      <c r="AE599" s="387">
        <f>AA599*AC599*T599/AD599 / AF872</f>
        <v>0</v>
      </c>
      <c r="AF599" s="73"/>
      <c r="AG599" s="69"/>
      <c r="AH599" s="61"/>
    </row>
    <row r="600" spans="1:34" x14ac:dyDescent="0.2">
      <c r="B600" s="153">
        <v>5984</v>
      </c>
      <c r="C600" s="153" t="s">
        <v>1060</v>
      </c>
      <c r="D600" s="153" t="str">
        <f>_xll.BDP(C600,$D$12)</f>
        <v>GBp</v>
      </c>
      <c r="E600" s="153" t="s">
        <v>1158</v>
      </c>
      <c r="F600" s="154">
        <f>_xll.BDP(C600,$F$12)</f>
        <v>676.2</v>
      </c>
      <c r="G600" s="154">
        <f>_xll.BDP(C600,$G$12)</f>
        <v>676</v>
      </c>
      <c r="H600" s="155">
        <f t="shared" si="247"/>
        <v>-0.20000000000004547</v>
      </c>
      <c r="I600" s="156">
        <f t="shared" si="248"/>
        <v>-2.9577048210595307E-2</v>
      </c>
      <c r="J600" s="157">
        <v>0</v>
      </c>
      <c r="K600" s="153" t="str">
        <f>CONCATENATE(D872,D600, " Curncy")</f>
        <v>EURGBp Curncy</v>
      </c>
      <c r="L600" s="153">
        <f>IF(D600 = D872,1,_xll.BDP(K600,$L$12))</f>
        <v>1</v>
      </c>
      <c r="M600" s="356">
        <f>IF(D600 = D872,1,_xll.BDP(K600,$M$12)*L600)</f>
        <v>0.89166000000000001</v>
      </c>
      <c r="N600" s="158">
        <f t="shared" si="249"/>
        <v>0</v>
      </c>
      <c r="O600" s="366">
        <f>N600 / Y872</f>
        <v>0</v>
      </c>
      <c r="P600" s="160">
        <f t="shared" si="250"/>
        <v>0</v>
      </c>
      <c r="Q600" s="374">
        <f>P600 / Y872*100</f>
        <v>0</v>
      </c>
      <c r="R600" s="161">
        <f t="shared" si="251"/>
        <v>0</v>
      </c>
      <c r="S600" s="374">
        <f t="shared" si="252"/>
        <v>0</v>
      </c>
      <c r="T600" s="153">
        <f t="shared" si="253"/>
        <v>0.01</v>
      </c>
      <c r="U600" s="153">
        <v>0</v>
      </c>
      <c r="V600" s="153">
        <v>1</v>
      </c>
      <c r="W600" s="159">
        <f t="shared" si="254"/>
        <v>0</v>
      </c>
      <c r="X600" s="159">
        <f t="shared" si="255"/>
        <v>0</v>
      </c>
      <c r="Y600" s="70"/>
      <c r="Z600" s="163">
        <f>_xll.BDH(C600,$Z$12,$D$1,$D$1)</f>
        <v>676</v>
      </c>
      <c r="AA600" s="163">
        <f t="shared" si="256"/>
        <v>0.20000000000004547</v>
      </c>
      <c r="AB600" s="164">
        <f t="shared" si="257"/>
        <v>2.9585798816574777E-2</v>
      </c>
      <c r="AC600" s="165">
        <v>0</v>
      </c>
      <c r="AD600" s="166">
        <f>IF(D600 = D872,1,_xll.BDP(K600,$AD$12)*L600)</f>
        <v>0.88978999999999997</v>
      </c>
      <c r="AE600" s="387">
        <f>AA600*AC600*T600/AD600 / AF872</f>
        <v>0</v>
      </c>
      <c r="AF600" s="73"/>
      <c r="AG600" s="69"/>
      <c r="AH600" s="61"/>
    </row>
    <row r="601" spans="1:34" x14ac:dyDescent="0.2">
      <c r="B601" s="153">
        <v>17897</v>
      </c>
      <c r="C601" s="153" t="s">
        <v>1061</v>
      </c>
      <c r="D601" s="153" t="str">
        <f>_xll.BDP(C601,$D$12)</f>
        <v>EUR</v>
      </c>
      <c r="E601" s="153" t="s">
        <v>1159</v>
      </c>
      <c r="F601" s="154">
        <f>_xll.BDP(C601,$F$12)</f>
        <v>15.425000000000001</v>
      </c>
      <c r="G601" s="154">
        <f>_xll.BDP(C601,$G$12)</f>
        <v>15.5</v>
      </c>
      <c r="H601" s="155">
        <f t="shared" si="247"/>
        <v>7.4999999999999289E-2</v>
      </c>
      <c r="I601" s="156">
        <f t="shared" si="248"/>
        <v>0.48622366288492241</v>
      </c>
      <c r="J601" s="157">
        <v>0</v>
      </c>
      <c r="K601" s="153" t="str">
        <f>CONCATENATE(D872,D601, " Curncy")</f>
        <v>EUREUR Curncy</v>
      </c>
      <c r="L601" s="153">
        <f>IF(D601 = D872,1,_xll.BDP(K601,$L$12))</f>
        <v>1</v>
      </c>
      <c r="M601" s="356">
        <f>IF(D601 = D872,1,_xll.BDP(K601,$M$12)*L601)</f>
        <v>1</v>
      </c>
      <c r="N601" s="158">
        <f t="shared" si="249"/>
        <v>0</v>
      </c>
      <c r="O601" s="366">
        <f>N601 / Y872</f>
        <v>0</v>
      </c>
      <c r="P601" s="160">
        <f t="shared" si="250"/>
        <v>0</v>
      </c>
      <c r="Q601" s="374">
        <f>P601 / Y872*100</f>
        <v>0</v>
      </c>
      <c r="R601" s="161">
        <f t="shared" si="251"/>
        <v>0</v>
      </c>
      <c r="S601" s="374">
        <f t="shared" si="252"/>
        <v>0</v>
      </c>
      <c r="T601" s="153">
        <f t="shared" si="253"/>
        <v>1</v>
      </c>
      <c r="U601" s="153">
        <v>0</v>
      </c>
      <c r="V601" s="153">
        <v>1</v>
      </c>
      <c r="W601" s="159">
        <f t="shared" si="254"/>
        <v>0</v>
      </c>
      <c r="X601" s="159">
        <f t="shared" si="255"/>
        <v>0</v>
      </c>
      <c r="Y601" s="70"/>
      <c r="Z601" s="163">
        <f>_xll.BDH(C601,$Z$12,$D$1,$D$1)</f>
        <v>15.5</v>
      </c>
      <c r="AA601" s="163">
        <f t="shared" si="256"/>
        <v>-7.4999999999999289E-2</v>
      </c>
      <c r="AB601" s="164">
        <f t="shared" si="257"/>
        <v>-0.48387096774193089</v>
      </c>
      <c r="AC601" s="165">
        <v>0</v>
      </c>
      <c r="AD601" s="166">
        <f>IF(D601 = D872,1,_xll.BDP(K601,$AD$12)*L601)</f>
        <v>1</v>
      </c>
      <c r="AE601" s="387">
        <f>AA601*AC601*T601/AD601 / AF872</f>
        <v>0</v>
      </c>
      <c r="AF601" s="73"/>
      <c r="AG601" s="69"/>
      <c r="AH601" s="61"/>
    </row>
    <row r="602" spans="1:34" x14ac:dyDescent="0.2">
      <c r="B602" s="153">
        <v>2765</v>
      </c>
      <c r="C602" s="153" t="s">
        <v>732</v>
      </c>
      <c r="D602" s="153" t="str">
        <f>_xll.BDP(C602,$D$12)</f>
        <v>USD</v>
      </c>
      <c r="E602" s="153" t="s">
        <v>775</v>
      </c>
      <c r="F602" s="154">
        <f>_xll.BDP(C602,$F$12)</f>
        <v>1525</v>
      </c>
      <c r="G602" s="154">
        <f>_xll.BDP(C602,$G$12)</f>
        <v>1501</v>
      </c>
      <c r="H602" s="155">
        <f t="shared" si="247"/>
        <v>-24</v>
      </c>
      <c r="I602" s="156">
        <f t="shared" si="248"/>
        <v>-1.5737704918032787</v>
      </c>
      <c r="J602" s="157">
        <v>0</v>
      </c>
      <c r="K602" s="153" t="str">
        <f>CONCATENATE(D872,D602, " Curncy")</f>
        <v>EURUSD Curncy</v>
      </c>
      <c r="L602" s="153">
        <f>IF(D602 = D872,1,_xll.BDP(K602,$L$12))</f>
        <v>1</v>
      </c>
      <c r="M602" s="356">
        <f>IF(D602 = D872,1,_xll.BDP(K602,$M$12)*L602)</f>
        <v>1.1882999999999999</v>
      </c>
      <c r="N602" s="158">
        <f t="shared" si="249"/>
        <v>0</v>
      </c>
      <c r="O602" s="366">
        <f>N602 / Y872</f>
        <v>0</v>
      </c>
      <c r="P602" s="160">
        <f t="shared" si="250"/>
        <v>0</v>
      </c>
      <c r="Q602" s="374">
        <f>P602 / Y872*100</f>
        <v>0</v>
      </c>
      <c r="R602" s="161">
        <f t="shared" si="251"/>
        <v>0</v>
      </c>
      <c r="S602" s="374">
        <f t="shared" si="252"/>
        <v>0</v>
      </c>
      <c r="T602" s="153">
        <f t="shared" si="253"/>
        <v>1</v>
      </c>
      <c r="U602" s="153">
        <v>0</v>
      </c>
      <c r="V602" s="153">
        <v>1</v>
      </c>
      <c r="W602" s="159">
        <f t="shared" si="254"/>
        <v>0</v>
      </c>
      <c r="X602" s="159">
        <f t="shared" si="255"/>
        <v>0</v>
      </c>
      <c r="Y602" s="70"/>
      <c r="Z602" s="163">
        <f>_xll.BDH(C602,$Z$12,$D$1,$D$1)</f>
        <v>1514</v>
      </c>
      <c r="AA602" s="163">
        <f t="shared" si="256"/>
        <v>11</v>
      </c>
      <c r="AB602" s="164">
        <f t="shared" si="257"/>
        <v>0.72655217965653895</v>
      </c>
      <c r="AC602" s="165">
        <v>0</v>
      </c>
      <c r="AD602" s="166">
        <f>IF(D602 = D872,1,_xll.BDP(K602,$AD$12)*L602)</f>
        <v>1.1873</v>
      </c>
      <c r="AE602" s="387">
        <f>AA602*AC602*T602/AD602 / AF872</f>
        <v>0</v>
      </c>
      <c r="AF602" s="73"/>
      <c r="AG602" s="69"/>
      <c r="AH602" s="61"/>
    </row>
    <row r="603" spans="1:34" x14ac:dyDescent="0.2">
      <c r="B603" s="153">
        <v>10220</v>
      </c>
      <c r="C603" s="153" t="s">
        <v>1064</v>
      </c>
      <c r="D603" s="153" t="str">
        <f>_xll.BDP(C603,$D$12)</f>
        <v>GBp</v>
      </c>
      <c r="E603" s="153" t="s">
        <v>1162</v>
      </c>
      <c r="F603" s="154">
        <f>_xll.BDP(C603,$F$12)</f>
        <v>976</v>
      </c>
      <c r="G603" s="154">
        <f>_xll.BDP(C603,$G$12)</f>
        <v>945</v>
      </c>
      <c r="H603" s="155">
        <f t="shared" si="247"/>
        <v>-31</v>
      </c>
      <c r="I603" s="156">
        <f t="shared" si="248"/>
        <v>-3.1762295081967213</v>
      </c>
      <c r="J603" s="157">
        <v>0</v>
      </c>
      <c r="K603" s="153" t="str">
        <f>CONCATENATE(D872,D603, " Curncy")</f>
        <v>EURGBp Curncy</v>
      </c>
      <c r="L603" s="153">
        <f>IF(D603 = D872,1,_xll.BDP(K603,$L$12))</f>
        <v>1</v>
      </c>
      <c r="M603" s="356">
        <f>IF(D603 = D872,1,_xll.BDP(K603,$M$12)*L603)</f>
        <v>0.89166000000000001</v>
      </c>
      <c r="N603" s="158">
        <f t="shared" si="249"/>
        <v>0</v>
      </c>
      <c r="O603" s="366">
        <f>N603 / Y872</f>
        <v>0</v>
      </c>
      <c r="P603" s="160">
        <f t="shared" si="250"/>
        <v>0</v>
      </c>
      <c r="Q603" s="374">
        <f>P603 / Y872*100</f>
        <v>0</v>
      </c>
      <c r="R603" s="161">
        <f t="shared" si="251"/>
        <v>0</v>
      </c>
      <c r="S603" s="374">
        <f t="shared" si="252"/>
        <v>0</v>
      </c>
      <c r="T603" s="153">
        <f t="shared" si="253"/>
        <v>0.01</v>
      </c>
      <c r="U603" s="153">
        <v>0</v>
      </c>
      <c r="V603" s="153">
        <v>1</v>
      </c>
      <c r="W603" s="159">
        <f t="shared" si="254"/>
        <v>0</v>
      </c>
      <c r="X603" s="159">
        <f t="shared" si="255"/>
        <v>0</v>
      </c>
      <c r="Y603" s="70"/>
      <c r="Z603" s="163">
        <f>_xll.BDH(C603,$Z$12,$D$1,$D$1)</f>
        <v>974.5</v>
      </c>
      <c r="AA603" s="163">
        <f t="shared" si="256"/>
        <v>1.5</v>
      </c>
      <c r="AB603" s="164">
        <f t="shared" si="257"/>
        <v>0.15392508978963571</v>
      </c>
      <c r="AC603" s="165">
        <v>0</v>
      </c>
      <c r="AD603" s="166">
        <f>IF(D603 = D872,1,_xll.BDP(K603,$AD$12)*L603)</f>
        <v>0.88978999999999997</v>
      </c>
      <c r="AE603" s="387">
        <f>AA603*AC603*T603/AD603 / AF872</f>
        <v>0</v>
      </c>
      <c r="AF603" s="73"/>
      <c r="AG603" s="69"/>
      <c r="AH603" s="61"/>
    </row>
    <row r="604" spans="1:34" x14ac:dyDescent="0.2">
      <c r="A604" s="153"/>
      <c r="B604" s="153">
        <v>18465</v>
      </c>
      <c r="C604" s="153" t="s">
        <v>1280</v>
      </c>
      <c r="D604" s="153" t="str">
        <f>_xll.BDP(C604,$D$12)</f>
        <v>USD</v>
      </c>
      <c r="E604" s="153" t="s">
        <v>1281</v>
      </c>
      <c r="F604" s="154">
        <f>_xll.BDP(C604,$F$12)</f>
        <v>13.52</v>
      </c>
      <c r="G604" s="154">
        <f>_xll.BDP(C604,$G$12)</f>
        <v>13.654999999999999</v>
      </c>
      <c r="H604" s="155">
        <f t="shared" si="247"/>
        <v>0.13499999999999979</v>
      </c>
      <c r="I604" s="156">
        <f t="shared" si="248"/>
        <v>0.99852071005917009</v>
      </c>
      <c r="J604" s="157">
        <v>0</v>
      </c>
      <c r="K604" s="153" t="str">
        <f>CONCATENATE(D872,D604, " Curncy")</f>
        <v>EURUSD Curncy</v>
      </c>
      <c r="L604" s="153">
        <f>IF(D604 = D872,1,_xll.BDP(K604,$L$12))</f>
        <v>1</v>
      </c>
      <c r="M604" s="356">
        <f>IF(D604 = D872,1,_xll.BDP(K604,$M$12)*L604)</f>
        <v>1.1882999999999999</v>
      </c>
      <c r="N604" s="158">
        <f t="shared" si="249"/>
        <v>0</v>
      </c>
      <c r="O604" s="366">
        <f>N604 / Y872</f>
        <v>0</v>
      </c>
      <c r="P604" s="160">
        <f t="shared" si="250"/>
        <v>0</v>
      </c>
      <c r="Q604" s="374">
        <f>P604 / Y872*100</f>
        <v>0</v>
      </c>
      <c r="R604" s="161">
        <f t="shared" si="251"/>
        <v>0</v>
      </c>
      <c r="S604" s="374">
        <f t="shared" si="252"/>
        <v>0</v>
      </c>
      <c r="T604" s="153">
        <f t="shared" si="253"/>
        <v>1</v>
      </c>
      <c r="U604" s="153">
        <v>0</v>
      </c>
      <c r="V604" s="153">
        <v>1</v>
      </c>
      <c r="W604" s="159">
        <f t="shared" si="254"/>
        <v>0</v>
      </c>
      <c r="X604" s="159">
        <f t="shared" si="255"/>
        <v>0</v>
      </c>
      <c r="Y604" s="162"/>
      <c r="Z604" s="163">
        <f>_xll.BDH(C604,$Z$12,$D$1,$D$1)</f>
        <v>12.95</v>
      </c>
      <c r="AA604" s="163">
        <f t="shared" si="256"/>
        <v>0.57000000000000028</v>
      </c>
      <c r="AB604" s="164">
        <f t="shared" si="257"/>
        <v>4.4015444015444043</v>
      </c>
      <c r="AC604" s="165">
        <v>0</v>
      </c>
      <c r="AD604" s="166">
        <f>IF(D604 = D872,1,_xll.BDP(K604,$AD$12)*L604)</f>
        <v>1.1873</v>
      </c>
      <c r="AE604" s="387">
        <f>AA604*AC604*T604/AD604 / AF872</f>
        <v>0</v>
      </c>
      <c r="AF604" s="167"/>
      <c r="AG604" s="69"/>
      <c r="AH604" s="61"/>
    </row>
    <row r="605" spans="1:34" x14ac:dyDescent="0.2">
      <c r="B605" s="153">
        <v>6450</v>
      </c>
      <c r="C605" s="153" t="s">
        <v>1065</v>
      </c>
      <c r="D605" s="153" t="str">
        <f>_xll.BDP(C605,$D$12)</f>
        <v>GBp</v>
      </c>
      <c r="E605" s="153" t="s">
        <v>1163</v>
      </c>
      <c r="F605" s="154">
        <f>_xll.BDP(C605,$F$12)</f>
        <v>3160</v>
      </c>
      <c r="G605" s="154">
        <f>_xll.BDP(C605,$G$12)</f>
        <v>3160</v>
      </c>
      <c r="H605" s="155">
        <f t="shared" si="247"/>
        <v>0</v>
      </c>
      <c r="I605" s="156">
        <f t="shared" si="248"/>
        <v>0</v>
      </c>
      <c r="J605" s="157">
        <v>0</v>
      </c>
      <c r="K605" s="153" t="str">
        <f>CONCATENATE(D872,D605, " Curncy")</f>
        <v>EURGBp Curncy</v>
      </c>
      <c r="L605" s="153">
        <f>IF(D605 = D872,1,_xll.BDP(K605,$L$12))</f>
        <v>1</v>
      </c>
      <c r="M605" s="356">
        <f>IF(D605 = D872,1,_xll.BDP(K605,$M$12)*L605)</f>
        <v>0.89166000000000001</v>
      </c>
      <c r="N605" s="158">
        <f t="shared" si="249"/>
        <v>0</v>
      </c>
      <c r="O605" s="366">
        <f>N605 / Y872</f>
        <v>0</v>
      </c>
      <c r="P605" s="160">
        <f t="shared" si="250"/>
        <v>0</v>
      </c>
      <c r="Q605" s="374">
        <f>P605 / Y872*100</f>
        <v>0</v>
      </c>
      <c r="R605" s="161">
        <f t="shared" si="251"/>
        <v>0</v>
      </c>
      <c r="S605" s="374">
        <f t="shared" si="252"/>
        <v>0</v>
      </c>
      <c r="T605" s="153">
        <f t="shared" si="253"/>
        <v>0.01</v>
      </c>
      <c r="U605" s="153">
        <v>0</v>
      </c>
      <c r="V605" s="153">
        <v>1</v>
      </c>
      <c r="W605" s="159">
        <f t="shared" si="254"/>
        <v>0</v>
      </c>
      <c r="X605" s="159">
        <f t="shared" si="255"/>
        <v>0</v>
      </c>
      <c r="Y605" s="70"/>
      <c r="Z605" s="163">
        <f>_xll.BDH(C605,$Z$12,$D$1,$D$1)</f>
        <v>3048</v>
      </c>
      <c r="AA605" s="163">
        <f t="shared" si="256"/>
        <v>112</v>
      </c>
      <c r="AB605" s="164">
        <f t="shared" si="257"/>
        <v>3.674540682414698</v>
      </c>
      <c r="AC605" s="165">
        <v>0</v>
      </c>
      <c r="AD605" s="166">
        <f>IF(D605 = D872,1,_xll.BDP(K605,$AD$12)*L605)</f>
        <v>0.88978999999999997</v>
      </c>
      <c r="AE605" s="387">
        <f>AA605*AC605*T605/AD605 / AF872</f>
        <v>0</v>
      </c>
      <c r="AF605" s="73"/>
      <c r="AG605" s="69"/>
      <c r="AH605" s="61"/>
    </row>
    <row r="606" spans="1:34" x14ac:dyDescent="0.2">
      <c r="B606" s="153">
        <v>10257</v>
      </c>
      <c r="C606" s="153" t="s">
        <v>1066</v>
      </c>
      <c r="D606" s="153" t="str">
        <f>_xll.BDP(C606,$D$12)</f>
        <v>GBp</v>
      </c>
      <c r="E606" s="153" t="s">
        <v>1164</v>
      </c>
      <c r="F606" s="154">
        <f>_xll.BDP(C606,$F$12)</f>
        <v>121</v>
      </c>
      <c r="G606" s="154">
        <f>_xll.BDP(C606,$G$12)</f>
        <v>118.1</v>
      </c>
      <c r="H606" s="155">
        <f t="shared" si="247"/>
        <v>-2.9000000000000057</v>
      </c>
      <c r="I606" s="156">
        <f t="shared" si="248"/>
        <v>-2.3966942148760375</v>
      </c>
      <c r="J606" s="157">
        <v>195570</v>
      </c>
      <c r="K606" s="153" t="str">
        <f>CONCATENATE(D872,D606, " Curncy")</f>
        <v>EURGBp Curncy</v>
      </c>
      <c r="L606" s="153">
        <f>IF(D606 = D872,1,_xll.BDP(K606,$L$12))</f>
        <v>1</v>
      </c>
      <c r="M606" s="356">
        <f>IF(D606 = D872,1,_xll.BDP(K606,$M$12)*L606)</f>
        <v>0.89166000000000001</v>
      </c>
      <c r="N606" s="158">
        <f t="shared" si="249"/>
        <v>-6360.6419487248631</v>
      </c>
      <c r="O606" s="366">
        <f>N606 / Y872</f>
        <v>-5.1386865403578597E-5</v>
      </c>
      <c r="P606" s="160">
        <f t="shared" si="250"/>
        <v>259031.66004979477</v>
      </c>
      <c r="Q606" s="374">
        <f>P606 / Y872*100</f>
        <v>0.20926857945388344</v>
      </c>
      <c r="R606" s="161">
        <f t="shared" si="251"/>
        <v>0</v>
      </c>
      <c r="S606" s="374">
        <f t="shared" si="252"/>
        <v>0.20926857945388344</v>
      </c>
      <c r="T606" s="153">
        <f t="shared" si="253"/>
        <v>0.01</v>
      </c>
      <c r="U606" s="153">
        <v>0</v>
      </c>
      <c r="V606" s="153">
        <v>1</v>
      </c>
      <c r="W606" s="159">
        <f t="shared" si="254"/>
        <v>0</v>
      </c>
      <c r="X606" s="159">
        <f t="shared" si="255"/>
        <v>0</v>
      </c>
      <c r="Y606" s="70"/>
      <c r="Z606" s="163">
        <f>_xll.BDH(C606,$Z$12,$D$1,$D$1)</f>
        <v>117.1</v>
      </c>
      <c r="AA606" s="163">
        <f t="shared" si="256"/>
        <v>3.9000000000000057</v>
      </c>
      <c r="AB606" s="164">
        <f t="shared" si="257"/>
        <v>3.3304867634500477</v>
      </c>
      <c r="AC606" s="165">
        <v>195570</v>
      </c>
      <c r="AD606" s="166">
        <f>IF(D606 = D872,1,_xll.BDP(K606,$AD$12)*L606)</f>
        <v>0.88978999999999997</v>
      </c>
      <c r="AE606" s="387">
        <f>AA606*AC606*T606/AD606 / AF872</f>
        <v>6.9629846667325693E-5</v>
      </c>
      <c r="AF606" s="73"/>
      <c r="AG606" s="69"/>
      <c r="AH606" s="61"/>
    </row>
    <row r="607" spans="1:34" x14ac:dyDescent="0.2">
      <c r="A607" s="29"/>
      <c r="B607" s="153">
        <v>3488</v>
      </c>
      <c r="C607" s="153" t="s">
        <v>1067</v>
      </c>
      <c r="D607" s="153" t="str">
        <f>_xll.BDP(C607,$D$12)</f>
        <v>GBp</v>
      </c>
      <c r="E607" s="153" t="s">
        <v>1165</v>
      </c>
      <c r="F607" s="154">
        <f>_xll.BDP(C607,$F$12)</f>
        <v>613</v>
      </c>
      <c r="G607" s="154">
        <f>_xll.BDP(C607,$G$12)</f>
        <v>628</v>
      </c>
      <c r="H607" s="155">
        <f t="shared" si="247"/>
        <v>15</v>
      </c>
      <c r="I607" s="156">
        <f t="shared" si="248"/>
        <v>2.4469820554649266</v>
      </c>
      <c r="J607" s="157">
        <v>0</v>
      </c>
      <c r="K607" s="153" t="str">
        <f>CONCATENATE(D872,D607, " Curncy")</f>
        <v>EURGBp Curncy</v>
      </c>
      <c r="L607" s="153">
        <f>IF(D607 = D872,1,_xll.BDP(K607,$L$12))</f>
        <v>1</v>
      </c>
      <c r="M607" s="356">
        <f>IF(D607 = D872,1,_xll.BDP(K607,$M$12)*L607)</f>
        <v>0.89166000000000001</v>
      </c>
      <c r="N607" s="158">
        <f t="shared" si="249"/>
        <v>0</v>
      </c>
      <c r="O607" s="366">
        <f>N607 / Y872</f>
        <v>0</v>
      </c>
      <c r="P607" s="160">
        <f t="shared" si="250"/>
        <v>0</v>
      </c>
      <c r="Q607" s="374">
        <f>P607 / Y872*100</f>
        <v>0</v>
      </c>
      <c r="R607" s="161">
        <f t="shared" si="251"/>
        <v>0</v>
      </c>
      <c r="S607" s="374">
        <f t="shared" si="252"/>
        <v>0</v>
      </c>
      <c r="T607" s="153">
        <f t="shared" si="253"/>
        <v>0.01</v>
      </c>
      <c r="U607" s="153">
        <v>0</v>
      </c>
      <c r="V607" s="153">
        <v>1</v>
      </c>
      <c r="W607" s="159">
        <f t="shared" si="254"/>
        <v>0</v>
      </c>
      <c r="X607" s="159">
        <f t="shared" si="255"/>
        <v>0</v>
      </c>
      <c r="Y607" s="70"/>
      <c r="Z607" s="163">
        <f>_xll.BDH(C607,$Z$12,$D$1,$D$1)</f>
        <v>606</v>
      </c>
      <c r="AA607" s="163">
        <f t="shared" si="256"/>
        <v>7</v>
      </c>
      <c r="AB607" s="164">
        <f t="shared" si="257"/>
        <v>1.1551155115511551</v>
      </c>
      <c r="AC607" s="165">
        <v>0</v>
      </c>
      <c r="AD607" s="166">
        <f>IF(D607 = D872,1,_xll.BDP(K607,$AD$12)*L607)</f>
        <v>0.88978999999999997</v>
      </c>
      <c r="AE607" s="387">
        <f>AA607*AC607*T607/AD607 / AF872</f>
        <v>0</v>
      </c>
      <c r="AF607" s="73"/>
      <c r="AG607" s="69"/>
      <c r="AH607" s="61"/>
    </row>
    <row r="608" spans="1:34" x14ac:dyDescent="0.2">
      <c r="B608" s="153">
        <v>6379</v>
      </c>
      <c r="C608" s="153" t="s">
        <v>1068</v>
      </c>
      <c r="D608" s="153" t="str">
        <f>_xll.BDP(C608,$D$12)</f>
        <v>GBp</v>
      </c>
      <c r="E608" s="153" t="s">
        <v>1166</v>
      </c>
      <c r="F608" s="154">
        <f>_xll.BDP(C608,$F$12)</f>
        <v>1423.5</v>
      </c>
      <c r="G608" s="154">
        <f>_xll.BDP(C608,$G$12)</f>
        <v>1428.5</v>
      </c>
      <c r="H608" s="155">
        <f t="shared" si="247"/>
        <v>5</v>
      </c>
      <c r="I608" s="156">
        <f t="shared" si="248"/>
        <v>0.35124692658939233</v>
      </c>
      <c r="J608" s="157">
        <v>0</v>
      </c>
      <c r="K608" s="153" t="str">
        <f>CONCATENATE(D872,D608, " Curncy")</f>
        <v>EURGBp Curncy</v>
      </c>
      <c r="L608" s="153">
        <f>IF(D608 = D872,1,_xll.BDP(K608,$L$12))</f>
        <v>1</v>
      </c>
      <c r="M608" s="356">
        <f>IF(D608 = D872,1,_xll.BDP(K608,$M$12)*L608)</f>
        <v>0.89166000000000001</v>
      </c>
      <c r="N608" s="158">
        <f t="shared" si="249"/>
        <v>0</v>
      </c>
      <c r="O608" s="366">
        <f>N608 / Y872</f>
        <v>0</v>
      </c>
      <c r="P608" s="160">
        <f t="shared" si="250"/>
        <v>0</v>
      </c>
      <c r="Q608" s="374">
        <f>P608 / Y872*100</f>
        <v>0</v>
      </c>
      <c r="R608" s="161">
        <f t="shared" si="251"/>
        <v>0</v>
      </c>
      <c r="S608" s="374">
        <f t="shared" si="252"/>
        <v>0</v>
      </c>
      <c r="T608" s="153">
        <f t="shared" si="253"/>
        <v>0.01</v>
      </c>
      <c r="U608" s="153">
        <v>0</v>
      </c>
      <c r="V608" s="153">
        <v>1</v>
      </c>
      <c r="W608" s="159">
        <f t="shared" si="254"/>
        <v>0</v>
      </c>
      <c r="X608" s="159">
        <f t="shared" si="255"/>
        <v>0</v>
      </c>
      <c r="Y608" s="70"/>
      <c r="Z608" s="163">
        <f>_xll.BDH(C608,$Z$12,$D$1,$D$1)</f>
        <v>1434</v>
      </c>
      <c r="AA608" s="163">
        <f t="shared" si="256"/>
        <v>-10.5</v>
      </c>
      <c r="AB608" s="164">
        <f t="shared" si="257"/>
        <v>-0.73221757322175729</v>
      </c>
      <c r="AC608" s="165">
        <v>0</v>
      </c>
      <c r="AD608" s="166">
        <f>IF(D608 = D872,1,_xll.BDP(K608,$AD$12)*L608)</f>
        <v>0.88978999999999997</v>
      </c>
      <c r="AE608" s="387">
        <f>AA608*AC608*T608/AD608 / AF872</f>
        <v>0</v>
      </c>
      <c r="AF608" s="73"/>
      <c r="AG608" s="69"/>
      <c r="AH608" s="61"/>
    </row>
    <row r="609" spans="1:34" x14ac:dyDescent="0.2">
      <c r="B609" s="153">
        <v>8131</v>
      </c>
      <c r="C609" s="153" t="s">
        <v>1069</v>
      </c>
      <c r="D609" s="153" t="str">
        <f>_xll.BDP(C609,$D$12)</f>
        <v>GBp</v>
      </c>
      <c r="E609" s="153" t="s">
        <v>1167</v>
      </c>
      <c r="F609" s="154">
        <f>_xll.BDP(C609,$F$12)</f>
        <v>1546</v>
      </c>
      <c r="G609" s="154">
        <f>_xll.BDP(C609,$G$12)</f>
        <v>1511</v>
      </c>
      <c r="H609" s="155">
        <f t="shared" si="247"/>
        <v>-35</v>
      </c>
      <c r="I609" s="156">
        <f t="shared" si="248"/>
        <v>-2.2639068564036222</v>
      </c>
      <c r="J609" s="157">
        <v>0</v>
      </c>
      <c r="K609" s="153" t="str">
        <f>CONCATENATE(D872,D609, " Curncy")</f>
        <v>EURGBp Curncy</v>
      </c>
      <c r="L609" s="153">
        <f>IF(D609 = D872,1,_xll.BDP(K609,$L$12))</f>
        <v>1</v>
      </c>
      <c r="M609" s="356">
        <f>IF(D609 = D872,1,_xll.BDP(K609,$M$12)*L609)</f>
        <v>0.89166000000000001</v>
      </c>
      <c r="N609" s="158">
        <f t="shared" si="249"/>
        <v>0</v>
      </c>
      <c r="O609" s="366">
        <f>N609 / Y872</f>
        <v>0</v>
      </c>
      <c r="P609" s="160">
        <f t="shared" si="250"/>
        <v>0</v>
      </c>
      <c r="Q609" s="374">
        <f>P609 / Y872*100</f>
        <v>0</v>
      </c>
      <c r="R609" s="161">
        <f t="shared" si="251"/>
        <v>0</v>
      </c>
      <c r="S609" s="374">
        <f t="shared" si="252"/>
        <v>0</v>
      </c>
      <c r="T609" s="153">
        <f t="shared" si="253"/>
        <v>0.01</v>
      </c>
      <c r="U609" s="153">
        <v>0</v>
      </c>
      <c r="V609" s="153">
        <v>1</v>
      </c>
      <c r="W609" s="159">
        <f t="shared" si="254"/>
        <v>0</v>
      </c>
      <c r="X609" s="159">
        <f t="shared" si="255"/>
        <v>0</v>
      </c>
      <c r="Y609" s="70"/>
      <c r="Z609" s="163">
        <f>_xll.BDH(C609,$Z$12,$D$1,$D$1)</f>
        <v>1548</v>
      </c>
      <c r="AA609" s="163">
        <f t="shared" si="256"/>
        <v>-2</v>
      </c>
      <c r="AB609" s="164">
        <f t="shared" si="257"/>
        <v>-0.12919896640826875</v>
      </c>
      <c r="AC609" s="165">
        <v>0</v>
      </c>
      <c r="AD609" s="166">
        <f>IF(D609 = D872,1,_xll.BDP(K609,$AD$12)*L609)</f>
        <v>0.88978999999999997</v>
      </c>
      <c r="AE609" s="387">
        <f>AA609*AC609*T609/AD609 / AF872</f>
        <v>0</v>
      </c>
      <c r="AF609" s="73"/>
      <c r="AG609" s="69"/>
      <c r="AH609" s="61"/>
    </row>
    <row r="610" spans="1:34" x14ac:dyDescent="0.2">
      <c r="A610" s="153"/>
      <c r="B610" s="153">
        <v>29835</v>
      </c>
      <c r="C610" s="153" t="s">
        <v>1517</v>
      </c>
      <c r="D610" s="153" t="str">
        <f>_xll.BDP(C610,$D$12)</f>
        <v>USD</v>
      </c>
      <c r="E610" s="153" t="s">
        <v>1518</v>
      </c>
      <c r="F610" s="154">
        <f>_xll.BDP(C610,$F$12)</f>
        <v>34.42</v>
      </c>
      <c r="G610" s="154">
        <f>_xll.BDP(C610,$G$12)</f>
        <v>34.479999999999997</v>
      </c>
      <c r="H610" s="155">
        <f t="shared" si="247"/>
        <v>5.9999999999995168E-2</v>
      </c>
      <c r="I610" s="156">
        <f t="shared" si="248"/>
        <v>0.1743172574084694</v>
      </c>
      <c r="J610" s="157">
        <v>0</v>
      </c>
      <c r="K610" s="153" t="str">
        <f>CONCATENATE(D872,D610, " Curncy")</f>
        <v>EURUSD Curncy</v>
      </c>
      <c r="L610" s="153">
        <f>IF(D610 = D872,1,_xll.BDP(K610,$L$12))</f>
        <v>1</v>
      </c>
      <c r="M610" s="356">
        <f>IF(D610 = D872,1,_xll.BDP(K610,$M$12)*L610)</f>
        <v>1.1882999999999999</v>
      </c>
      <c r="N610" s="158">
        <f t="shared" si="249"/>
        <v>0</v>
      </c>
      <c r="O610" s="366">
        <f>N610 / Y872</f>
        <v>0</v>
      </c>
      <c r="P610" s="160">
        <f t="shared" si="250"/>
        <v>0</v>
      </c>
      <c r="Q610" s="374">
        <f>P610 / Y872*100</f>
        <v>0</v>
      </c>
      <c r="R610" s="161">
        <f t="shared" si="251"/>
        <v>0</v>
      </c>
      <c r="S610" s="374">
        <f t="shared" si="252"/>
        <v>0</v>
      </c>
      <c r="T610" s="153">
        <f t="shared" si="253"/>
        <v>1</v>
      </c>
      <c r="U610" s="153">
        <v>0</v>
      </c>
      <c r="V610" s="153">
        <v>1</v>
      </c>
      <c r="W610" s="159">
        <f t="shared" si="254"/>
        <v>0</v>
      </c>
      <c r="X610" s="159">
        <f t="shared" si="255"/>
        <v>0</v>
      </c>
      <c r="Y610" s="162"/>
      <c r="Z610" s="163">
        <f>_xll.BDH(C610,$Z$12,$D$1,$D$1)</f>
        <v>34.409999999999997</v>
      </c>
      <c r="AA610" s="163">
        <f t="shared" si="256"/>
        <v>1.0000000000005116E-2</v>
      </c>
      <c r="AB610" s="164">
        <f t="shared" si="257"/>
        <v>2.9061319383914899E-2</v>
      </c>
      <c r="AC610" s="165">
        <v>0</v>
      </c>
      <c r="AD610" s="166">
        <f>IF(D610 = D872,1,_xll.BDP(K610,$AD$12)*L610)</f>
        <v>1.1873</v>
      </c>
      <c r="AE610" s="387">
        <f>AA610*AC610*T610/AD610 / AF872</f>
        <v>0</v>
      </c>
      <c r="AF610" s="167"/>
      <c r="AG610" s="69"/>
      <c r="AH610" s="61"/>
    </row>
    <row r="611" spans="1:34" x14ac:dyDescent="0.2">
      <c r="A611" s="153"/>
      <c r="B611" s="153">
        <v>31812</v>
      </c>
      <c r="C611" s="153" t="s">
        <v>1628</v>
      </c>
      <c r="D611" s="153" t="str">
        <f>_xll.BDP(C611,$D$12)</f>
        <v>GBp</v>
      </c>
      <c r="E611" s="153" t="s">
        <v>1629</v>
      </c>
      <c r="F611" s="154">
        <f>_xll.BDP(C611,$F$12)</f>
        <v>135.80000000000001</v>
      </c>
      <c r="G611" s="154">
        <f>_xll.BDP(C611,$G$12)</f>
        <v>137.19999999999999</v>
      </c>
      <c r="H611" s="155">
        <f t="shared" si="247"/>
        <v>1.3999999999999773</v>
      </c>
      <c r="I611" s="156">
        <f t="shared" si="248"/>
        <v>1.0309278350515296</v>
      </c>
      <c r="J611" s="157">
        <v>464233</v>
      </c>
      <c r="K611" s="153" t="str">
        <f>CONCATENATE(D872,D611, " Curncy")</f>
        <v>EURGBp Curncy</v>
      </c>
      <c r="L611" s="153">
        <f>IF(D611 = D872,1,_xll.BDP(K611,$L$12))</f>
        <v>1</v>
      </c>
      <c r="M611" s="356">
        <f>IF(D611 = D872,1,_xll.BDP(K611,$M$12)*L611)</f>
        <v>0.89166000000000001</v>
      </c>
      <c r="N611" s="158">
        <f t="shared" si="249"/>
        <v>7288.946459412663</v>
      </c>
      <c r="O611" s="366">
        <f>N611 / Y872</f>
        <v>5.888652649577574E-5</v>
      </c>
      <c r="P611" s="160">
        <f t="shared" si="250"/>
        <v>714316.75302245247</v>
      </c>
      <c r="Q611" s="374">
        <f>P611 / Y872*100</f>
        <v>0.57708795965861148</v>
      </c>
      <c r="R611" s="161">
        <f t="shared" si="251"/>
        <v>0</v>
      </c>
      <c r="S611" s="374">
        <f t="shared" si="252"/>
        <v>0.57708795965861148</v>
      </c>
      <c r="T611" s="153">
        <f t="shared" si="253"/>
        <v>0.01</v>
      </c>
      <c r="U611" s="153">
        <v>0</v>
      </c>
      <c r="V611" s="153">
        <v>1</v>
      </c>
      <c r="W611" s="159">
        <f t="shared" si="254"/>
        <v>0</v>
      </c>
      <c r="X611" s="159">
        <f t="shared" si="255"/>
        <v>5.888652649577574E-5</v>
      </c>
      <c r="Y611" s="162"/>
      <c r="Z611" s="163">
        <f>_xll.BDH(C611,$Z$12,$D$1,$D$1)</f>
        <v>135.6</v>
      </c>
      <c r="AA611" s="163">
        <f t="shared" si="256"/>
        <v>0.20000000000001705</v>
      </c>
      <c r="AB611" s="164">
        <f t="shared" si="257"/>
        <v>0.14749262536874413</v>
      </c>
      <c r="AC611" s="165">
        <v>464233</v>
      </c>
      <c r="AD611" s="166">
        <f>IF(D611 = D872,1,_xll.BDP(K611,$AD$12)*L611)</f>
        <v>0.88978999999999997</v>
      </c>
      <c r="AE611" s="387">
        <f>AA611*AC611*T611/AD611 / AF872</f>
        <v>8.4760712887680896E-6</v>
      </c>
      <c r="AF611" s="167"/>
      <c r="AG611" s="69"/>
      <c r="AH611" s="61"/>
    </row>
    <row r="612" spans="1:34" x14ac:dyDescent="0.2">
      <c r="A612" s="111"/>
      <c r="B612" s="153">
        <v>6512</v>
      </c>
      <c r="C612" s="153" t="s">
        <v>1391</v>
      </c>
      <c r="D612" s="153" t="str">
        <f>_xll.BDP(C612,$D$12)</f>
        <v>GBp</v>
      </c>
      <c r="E612" s="153" t="s">
        <v>1392</v>
      </c>
      <c r="F612" s="154">
        <f>_xll.BDP(C612,$F$12)</f>
        <v>247.5</v>
      </c>
      <c r="G612" s="154">
        <f>_xll.BDP(C612,$G$12)</f>
        <v>247.5</v>
      </c>
      <c r="H612" s="155">
        <f t="shared" si="247"/>
        <v>0</v>
      </c>
      <c r="I612" s="156">
        <f t="shared" si="248"/>
        <v>0</v>
      </c>
      <c r="J612" s="157">
        <v>0</v>
      </c>
      <c r="K612" s="153" t="str">
        <f>CONCATENATE(D872,D612, " Curncy")</f>
        <v>EURGBp Curncy</v>
      </c>
      <c r="L612" s="153">
        <f>IF(D612 = D872,1,_xll.BDP(K612,$L$12))</f>
        <v>1</v>
      </c>
      <c r="M612" s="356">
        <f>IF(D612 = D872,1,_xll.BDP(K612,$M$12)*L612)</f>
        <v>0.89166000000000001</v>
      </c>
      <c r="N612" s="158">
        <f t="shared" si="249"/>
        <v>0</v>
      </c>
      <c r="O612" s="366">
        <f>N612 / Y872</f>
        <v>0</v>
      </c>
      <c r="P612" s="160">
        <f t="shared" si="250"/>
        <v>0</v>
      </c>
      <c r="Q612" s="374">
        <f>P612 / Y872*100</f>
        <v>0</v>
      </c>
      <c r="R612" s="161">
        <f t="shared" si="251"/>
        <v>0</v>
      </c>
      <c r="S612" s="374">
        <f t="shared" si="252"/>
        <v>0</v>
      </c>
      <c r="T612" s="153">
        <f t="shared" si="253"/>
        <v>0.01</v>
      </c>
      <c r="U612" s="153">
        <v>0</v>
      </c>
      <c r="V612" s="153">
        <v>1</v>
      </c>
      <c r="W612" s="159">
        <f t="shared" si="254"/>
        <v>0</v>
      </c>
      <c r="X612" s="159">
        <f t="shared" si="255"/>
        <v>0</v>
      </c>
      <c r="Y612" s="111"/>
      <c r="Z612" s="163">
        <f>_xll.BDH(C612,$Z$12,$D$1,$D$1)</f>
        <v>261</v>
      </c>
      <c r="AA612" s="163">
        <f t="shared" si="256"/>
        <v>-13.5</v>
      </c>
      <c r="AB612" s="164">
        <f t="shared" si="257"/>
        <v>-5.1724137931034484</v>
      </c>
      <c r="AC612" s="165">
        <v>0</v>
      </c>
      <c r="AD612" s="166">
        <f>IF(D612 = D872,1,_xll.BDP(K612,$AD$12)*L612)</f>
        <v>0.88978999999999997</v>
      </c>
      <c r="AE612" s="387">
        <f>AA612*AC612*T612/AD612 / AF872</f>
        <v>0</v>
      </c>
      <c r="AF612" s="124"/>
      <c r="AG612" s="69"/>
      <c r="AH612" s="61"/>
    </row>
    <row r="613" spans="1:34" x14ac:dyDescent="0.2">
      <c r="B613" s="153">
        <v>3528</v>
      </c>
      <c r="C613" s="153" t="s">
        <v>1519</v>
      </c>
      <c r="D613" s="153" t="str">
        <f>_xll.BDP(C613,$D$12)</f>
        <v>GBp</v>
      </c>
      <c r="E613" s="153" t="s">
        <v>1602</v>
      </c>
      <c r="F613" s="154">
        <f>_xll.BDP(C613,$F$12)</f>
        <v>451.2</v>
      </c>
      <c r="G613" s="154">
        <f>_xll.BDP(C613,$G$12)</f>
        <v>458.8</v>
      </c>
      <c r="H613" s="155">
        <f t="shared" si="247"/>
        <v>7.6000000000000227</v>
      </c>
      <c r="I613" s="156">
        <f t="shared" si="248"/>
        <v>1.6843971631205725</v>
      </c>
      <c r="J613" s="157">
        <v>108000</v>
      </c>
      <c r="K613" s="153" t="str">
        <f>CONCATENATE(D872,D613, " Curncy")</f>
        <v>EURGBp Curncy</v>
      </c>
      <c r="L613" s="153">
        <f>IF(D613 = D872,1,_xll.BDP(K613,$L$12))</f>
        <v>1</v>
      </c>
      <c r="M613" s="356">
        <f>IF(D613 = D872,1,_xll.BDP(K613,$M$12)*L613)</f>
        <v>0.89166000000000001</v>
      </c>
      <c r="N613" s="158">
        <f t="shared" si="249"/>
        <v>9205.3024695512031</v>
      </c>
      <c r="O613" s="366">
        <f>N613 / Y872</f>
        <v>7.4368537455073614E-5</v>
      </c>
      <c r="P613" s="160">
        <f t="shared" si="250"/>
        <v>555709.57539869461</v>
      </c>
      <c r="Q613" s="374">
        <f>P613 / Y872*100</f>
        <v>0.44895111821562717</v>
      </c>
      <c r="R613" s="161">
        <f t="shared" si="251"/>
        <v>0</v>
      </c>
      <c r="S613" s="374">
        <f t="shared" si="252"/>
        <v>0.44895111821562717</v>
      </c>
      <c r="T613" s="153">
        <f t="shared" si="253"/>
        <v>0.01</v>
      </c>
      <c r="U613" s="153">
        <v>0</v>
      </c>
      <c r="V613" s="153">
        <v>1</v>
      </c>
      <c r="W613" s="159">
        <f t="shared" si="254"/>
        <v>0</v>
      </c>
      <c r="X613" s="159">
        <f t="shared" si="255"/>
        <v>7.4368537455073614E-5</v>
      </c>
      <c r="Y613" s="70"/>
      <c r="Z613" s="163">
        <f>_xll.BDH(C613,$Z$12,$D$1,$D$1)</f>
        <v>473.6</v>
      </c>
      <c r="AA613" s="163">
        <f t="shared" si="256"/>
        <v>-22.400000000000034</v>
      </c>
      <c r="AB613" s="164">
        <f t="shared" si="257"/>
        <v>-4.7297297297297369</v>
      </c>
      <c r="AC613" s="165">
        <v>108000</v>
      </c>
      <c r="AD613" s="166">
        <f>IF(D613 = D872,1,_xll.BDP(K613,$AD$12)*L613)</f>
        <v>0.88978999999999997</v>
      </c>
      <c r="AE613" s="387">
        <f>AA613*AC613*T613/AD613 / AF872</f>
        <v>-2.2085150842126737E-4</v>
      </c>
      <c r="AF613" s="73"/>
      <c r="AG613" s="69"/>
      <c r="AH613" s="61"/>
    </row>
    <row r="614" spans="1:34" x14ac:dyDescent="0.2">
      <c r="B614" s="153">
        <v>3430</v>
      </c>
      <c r="C614" s="153" t="s">
        <v>1070</v>
      </c>
      <c r="D614" s="153" t="str">
        <f>_xll.BDP(C614,$D$12)</f>
        <v>GBp</v>
      </c>
      <c r="E614" s="153" t="s">
        <v>1168</v>
      </c>
      <c r="F614" s="154">
        <f>_xll.BDP(C614,$F$12)</f>
        <v>1397</v>
      </c>
      <c r="G614" s="154">
        <f>_xll.BDP(C614,$G$12)</f>
        <v>1383.5</v>
      </c>
      <c r="H614" s="155">
        <f t="shared" si="247"/>
        <v>-13.5</v>
      </c>
      <c r="I614" s="156">
        <f t="shared" si="248"/>
        <v>-0.96635647816750181</v>
      </c>
      <c r="J614" s="157">
        <v>0</v>
      </c>
      <c r="K614" s="153" t="str">
        <f>CONCATENATE(D872,D614, " Curncy")</f>
        <v>EURGBp Curncy</v>
      </c>
      <c r="L614" s="153">
        <f>IF(D614 = D872,1,_xll.BDP(K614,$L$12))</f>
        <v>1</v>
      </c>
      <c r="M614" s="356">
        <f>IF(D614 = D872,1,_xll.BDP(K614,$M$12)*L614)</f>
        <v>0.89166000000000001</v>
      </c>
      <c r="N614" s="158">
        <f t="shared" si="249"/>
        <v>0</v>
      </c>
      <c r="O614" s="366">
        <f>N614 / Y872</f>
        <v>0</v>
      </c>
      <c r="P614" s="160">
        <f t="shared" si="250"/>
        <v>0</v>
      </c>
      <c r="Q614" s="374">
        <f>P614 / Y872*100</f>
        <v>0</v>
      </c>
      <c r="R614" s="161">
        <f t="shared" si="251"/>
        <v>0</v>
      </c>
      <c r="S614" s="374">
        <f t="shared" si="252"/>
        <v>0</v>
      </c>
      <c r="T614" s="153">
        <f t="shared" si="253"/>
        <v>0.01</v>
      </c>
      <c r="U614" s="153">
        <v>0</v>
      </c>
      <c r="V614" s="153">
        <v>1</v>
      </c>
      <c r="W614" s="159">
        <f t="shared" si="254"/>
        <v>0</v>
      </c>
      <c r="X614" s="159">
        <f t="shared" si="255"/>
        <v>0</v>
      </c>
      <c r="Y614" s="70"/>
      <c r="Z614" s="163">
        <f>_xll.BDH(C614,$Z$12,$D$1,$D$1)</f>
        <v>1361</v>
      </c>
      <c r="AA614" s="163">
        <f t="shared" si="256"/>
        <v>36</v>
      </c>
      <c r="AB614" s="164">
        <f t="shared" si="257"/>
        <v>2.645113886847906</v>
      </c>
      <c r="AC614" s="165">
        <v>0</v>
      </c>
      <c r="AD614" s="166">
        <f>IF(D614 = D872,1,_xll.BDP(K614,$AD$12)*L614)</f>
        <v>0.88978999999999997</v>
      </c>
      <c r="AE614" s="387">
        <f>AA614*AC614*T614/AD614 / AF872</f>
        <v>0</v>
      </c>
      <c r="AF614" s="73"/>
      <c r="AG614" s="69"/>
      <c r="AH614" s="61"/>
    </row>
    <row r="615" spans="1:34" x14ac:dyDescent="0.2">
      <c r="A615" s="153"/>
      <c r="B615" s="153">
        <v>30056</v>
      </c>
      <c r="C615" s="153" t="s">
        <v>1563</v>
      </c>
      <c r="D615" s="153" t="str">
        <f>_xll.BDP(C615,$D$12)</f>
        <v>GBp</v>
      </c>
      <c r="E615" s="153" t="s">
        <v>1564</v>
      </c>
      <c r="F615" s="154">
        <f>_xll.BDP(C615,$F$12)</f>
        <v>357</v>
      </c>
      <c r="G615" s="154">
        <f>_xll.BDP(C615,$G$12)</f>
        <v>355</v>
      </c>
      <c r="H615" s="155">
        <f t="shared" si="247"/>
        <v>-2</v>
      </c>
      <c r="I615" s="156">
        <f t="shared" si="248"/>
        <v>-0.56022408963585435</v>
      </c>
      <c r="J615" s="157">
        <v>0</v>
      </c>
      <c r="K615" s="153" t="str">
        <f>CONCATENATE(D872,D615, " Curncy")</f>
        <v>EURGBp Curncy</v>
      </c>
      <c r="L615" s="153">
        <f>IF(D615 = D872,1,_xll.BDP(K615,$L$12))</f>
        <v>1</v>
      </c>
      <c r="M615" s="356">
        <f>IF(D615 = D872,1,_xll.BDP(K615,$M$12)*L615)</f>
        <v>0.89166000000000001</v>
      </c>
      <c r="N615" s="158">
        <f t="shared" si="249"/>
        <v>0</v>
      </c>
      <c r="O615" s="366">
        <f>N615 / Y872</f>
        <v>0</v>
      </c>
      <c r="P615" s="160">
        <f t="shared" si="250"/>
        <v>0</v>
      </c>
      <c r="Q615" s="374">
        <f>P615 / Y872*100</f>
        <v>0</v>
      </c>
      <c r="R615" s="161">
        <f t="shared" si="251"/>
        <v>0</v>
      </c>
      <c r="S615" s="374">
        <f t="shared" si="252"/>
        <v>0</v>
      </c>
      <c r="T615" s="153">
        <f t="shared" si="253"/>
        <v>0.01</v>
      </c>
      <c r="U615" s="153">
        <v>0</v>
      </c>
      <c r="V615" s="153">
        <v>1</v>
      </c>
      <c r="W615" s="159">
        <f t="shared" si="254"/>
        <v>0</v>
      </c>
      <c r="X615" s="159">
        <f t="shared" si="255"/>
        <v>0</v>
      </c>
      <c r="Y615" s="162"/>
      <c r="Z615" s="163">
        <f>_xll.BDH(C615,$Z$12,$D$1,$D$1)</f>
        <v>314.39999999999998</v>
      </c>
      <c r="AA615" s="163">
        <f t="shared" si="256"/>
        <v>42.600000000000023</v>
      </c>
      <c r="AB615" s="164">
        <f t="shared" si="257"/>
        <v>13.549618320610696</v>
      </c>
      <c r="AC615" s="165">
        <v>0</v>
      </c>
      <c r="AD615" s="166">
        <f>IF(D615 = D872,1,_xll.BDP(K615,$AD$12)*L615)</f>
        <v>0.88978999999999997</v>
      </c>
      <c r="AE615" s="387">
        <f>AA615*AC615*T615/AD615 / AF872</f>
        <v>0</v>
      </c>
      <c r="AF615" s="167"/>
      <c r="AG615" s="69"/>
      <c r="AH615" s="61"/>
    </row>
    <row r="616" spans="1:34" x14ac:dyDescent="0.2">
      <c r="B616" s="153">
        <v>8603</v>
      </c>
      <c r="C616" s="153" t="s">
        <v>1071</v>
      </c>
      <c r="D616" s="153" t="str">
        <f>_xll.BDP(C616,$D$12)</f>
        <v>GBp</v>
      </c>
      <c r="E616" s="153" t="s">
        <v>1169</v>
      </c>
      <c r="F616" s="154">
        <f>_xll.BDP(C616,$F$12)</f>
        <v>1056.5</v>
      </c>
      <c r="G616" s="154">
        <f>_xll.BDP(C616,$G$12)</f>
        <v>1043</v>
      </c>
      <c r="H616" s="155">
        <f t="shared" si="247"/>
        <v>-13.5</v>
      </c>
      <c r="I616" s="156">
        <f t="shared" si="248"/>
        <v>-1.2778040700425934</v>
      </c>
      <c r="J616" s="157">
        <v>0</v>
      </c>
      <c r="K616" s="153" t="str">
        <f>CONCATENATE(D872,D616, " Curncy")</f>
        <v>EURGBp Curncy</v>
      </c>
      <c r="L616" s="153">
        <f>IF(D616 = D872,1,_xll.BDP(K616,$L$12))</f>
        <v>1</v>
      </c>
      <c r="M616" s="356">
        <f>IF(D616 = D872,1,_xll.BDP(K616,$M$12)*L616)</f>
        <v>0.89166000000000001</v>
      </c>
      <c r="N616" s="158">
        <f t="shared" si="249"/>
        <v>0</v>
      </c>
      <c r="O616" s="366">
        <f>N616 / Y872</f>
        <v>0</v>
      </c>
      <c r="P616" s="160">
        <f t="shared" si="250"/>
        <v>0</v>
      </c>
      <c r="Q616" s="374">
        <f>P616 / Y872*100</f>
        <v>0</v>
      </c>
      <c r="R616" s="161">
        <f t="shared" si="251"/>
        <v>0</v>
      </c>
      <c r="S616" s="374">
        <f t="shared" si="252"/>
        <v>0</v>
      </c>
      <c r="T616" s="153">
        <f t="shared" si="253"/>
        <v>0.01</v>
      </c>
      <c r="U616" s="153">
        <v>0</v>
      </c>
      <c r="V616" s="153">
        <v>1</v>
      </c>
      <c r="W616" s="159">
        <f t="shared" si="254"/>
        <v>0</v>
      </c>
      <c r="X616" s="159">
        <f t="shared" si="255"/>
        <v>0</v>
      </c>
      <c r="Y616" s="70"/>
      <c r="Z616" s="163">
        <f>_xll.BDH(C616,$Z$12,$D$1,$D$1)</f>
        <v>1066</v>
      </c>
      <c r="AA616" s="163">
        <f t="shared" si="256"/>
        <v>-9.5</v>
      </c>
      <c r="AB616" s="164">
        <f t="shared" si="257"/>
        <v>-0.89118198874296428</v>
      </c>
      <c r="AC616" s="165">
        <v>0</v>
      </c>
      <c r="AD616" s="166">
        <f>IF(D616 = D872,1,_xll.BDP(K616,$AD$12)*L616)</f>
        <v>0.88978999999999997</v>
      </c>
      <c r="AE616" s="387">
        <f>AA616*AC616*T616/AD616 / AF872</f>
        <v>0</v>
      </c>
      <c r="AF616" s="73"/>
      <c r="AG616" s="69"/>
      <c r="AH616" s="61"/>
    </row>
    <row r="617" spans="1:34" x14ac:dyDescent="0.2">
      <c r="B617" s="153">
        <v>6291</v>
      </c>
      <c r="C617" s="153" t="s">
        <v>1072</v>
      </c>
      <c r="D617" s="153" t="str">
        <f>_xll.BDP(C617,$D$12)</f>
        <v>GBp</v>
      </c>
      <c r="E617" s="153" t="s">
        <v>1170</v>
      </c>
      <c r="F617" s="154">
        <f>_xll.BDP(C617,$F$12)</f>
        <v>60.65</v>
      </c>
      <c r="G617" s="154">
        <f>_xll.BDP(C617,$G$12)</f>
        <v>61.6</v>
      </c>
      <c r="H617" s="155">
        <f t="shared" si="247"/>
        <v>0.95000000000000284</v>
      </c>
      <c r="I617" s="156">
        <f t="shared" si="248"/>
        <v>1.5663643858202851</v>
      </c>
      <c r="J617" s="157">
        <v>0</v>
      </c>
      <c r="K617" s="153" t="str">
        <f>CONCATENATE(D872,D617, " Curncy")</f>
        <v>EURGBp Curncy</v>
      </c>
      <c r="L617" s="153">
        <f>IF(D617 = D872,1,_xll.BDP(K617,$L$12))</f>
        <v>1</v>
      </c>
      <c r="M617" s="356">
        <f>IF(D617 = D872,1,_xll.BDP(K617,$M$12)*L617)</f>
        <v>0.89166000000000001</v>
      </c>
      <c r="N617" s="158">
        <f t="shared" si="249"/>
        <v>0</v>
      </c>
      <c r="O617" s="366">
        <f>N617 / Y872</f>
        <v>0</v>
      </c>
      <c r="P617" s="160">
        <f t="shared" si="250"/>
        <v>0</v>
      </c>
      <c r="Q617" s="374">
        <f>P617 / Y872*100</f>
        <v>0</v>
      </c>
      <c r="R617" s="161">
        <f t="shared" si="251"/>
        <v>0</v>
      </c>
      <c r="S617" s="374">
        <f t="shared" si="252"/>
        <v>0</v>
      </c>
      <c r="T617" s="153">
        <f t="shared" si="253"/>
        <v>0.01</v>
      </c>
      <c r="U617" s="153">
        <v>0</v>
      </c>
      <c r="V617" s="153">
        <v>1</v>
      </c>
      <c r="W617" s="159">
        <f t="shared" si="254"/>
        <v>0</v>
      </c>
      <c r="X617" s="159">
        <f t="shared" si="255"/>
        <v>0</v>
      </c>
      <c r="Y617" s="70"/>
      <c r="Z617" s="163">
        <f>_xll.BDH(C617,$Z$12,$D$1,$D$1)</f>
        <v>60</v>
      </c>
      <c r="AA617" s="163">
        <f t="shared" si="256"/>
        <v>0.64999999999999858</v>
      </c>
      <c r="AB617" s="164">
        <f t="shared" si="257"/>
        <v>1.083333333333331</v>
      </c>
      <c r="AC617" s="165">
        <v>0</v>
      </c>
      <c r="AD617" s="166">
        <f>IF(D617 = D872,1,_xll.BDP(K617,$AD$12)*L617)</f>
        <v>0.88978999999999997</v>
      </c>
      <c r="AE617" s="387">
        <f>AA617*AC617*T617/AD617 / AF872</f>
        <v>0</v>
      </c>
      <c r="AF617" s="73"/>
      <c r="AG617" s="69"/>
      <c r="AH617" s="61"/>
    </row>
    <row r="618" spans="1:34" x14ac:dyDescent="0.2">
      <c r="B618" s="153">
        <v>6032</v>
      </c>
      <c r="C618" s="153" t="s">
        <v>1073</v>
      </c>
      <c r="D618" s="153" t="str">
        <f>_xll.BDP(C618,$D$12)</f>
        <v>GBp</v>
      </c>
      <c r="E618" s="153" t="s">
        <v>1171</v>
      </c>
      <c r="F618" s="154">
        <f>_xll.BDP(C618,$F$12)</f>
        <v>470</v>
      </c>
      <c r="G618" s="154">
        <f>_xll.BDP(C618,$G$12)</f>
        <v>468.3</v>
      </c>
      <c r="H618" s="155">
        <f t="shared" si="247"/>
        <v>-1.6999999999999886</v>
      </c>
      <c r="I618" s="156">
        <f t="shared" si="248"/>
        <v>-0.36170212765957205</v>
      </c>
      <c r="J618" s="157">
        <v>0</v>
      </c>
      <c r="K618" s="153" t="str">
        <f>CONCATENATE(D872,D618, " Curncy")</f>
        <v>EURGBp Curncy</v>
      </c>
      <c r="L618" s="153">
        <f>IF(D618 = D872,1,_xll.BDP(K618,$L$12))</f>
        <v>1</v>
      </c>
      <c r="M618" s="356">
        <f>IF(D618 = D872,1,_xll.BDP(K618,$M$12)*L618)</f>
        <v>0.89166000000000001</v>
      </c>
      <c r="N618" s="158">
        <f t="shared" si="249"/>
        <v>0</v>
      </c>
      <c r="O618" s="366">
        <f>N618 / Y872</f>
        <v>0</v>
      </c>
      <c r="P618" s="160">
        <f t="shared" si="250"/>
        <v>0</v>
      </c>
      <c r="Q618" s="374">
        <f>P618 / Y872*100</f>
        <v>0</v>
      </c>
      <c r="R618" s="161">
        <f t="shared" si="251"/>
        <v>0</v>
      </c>
      <c r="S618" s="374">
        <f t="shared" si="252"/>
        <v>0</v>
      </c>
      <c r="T618" s="153">
        <f t="shared" si="253"/>
        <v>0.01</v>
      </c>
      <c r="U618" s="153">
        <v>0</v>
      </c>
      <c r="V618" s="153">
        <v>1</v>
      </c>
      <c r="W618" s="159">
        <f t="shared" si="254"/>
        <v>0</v>
      </c>
      <c r="X618" s="159">
        <f t="shared" si="255"/>
        <v>0</v>
      </c>
      <c r="Y618" s="70"/>
      <c r="Z618" s="163">
        <f>_xll.BDH(C618,$Z$12,$D$1,$D$1)</f>
        <v>450</v>
      </c>
      <c r="AA618" s="163">
        <f t="shared" si="256"/>
        <v>20</v>
      </c>
      <c r="AB618" s="164">
        <f t="shared" si="257"/>
        <v>4.4444444444444446</v>
      </c>
      <c r="AC618" s="165">
        <v>0</v>
      </c>
      <c r="AD618" s="166">
        <f>IF(D618 = D872,1,_xll.BDP(K618,$AD$12)*L618)</f>
        <v>0.88978999999999997</v>
      </c>
      <c r="AE618" s="387">
        <f>AA618*AC618*T618/AD618 / AF872</f>
        <v>0</v>
      </c>
      <c r="AF618" s="73"/>
      <c r="AG618" s="69"/>
      <c r="AH618" s="61"/>
    </row>
    <row r="619" spans="1:34" x14ac:dyDescent="0.2">
      <c r="B619" s="153">
        <v>8399</v>
      </c>
      <c r="C619" s="153" t="s">
        <v>1074</v>
      </c>
      <c r="D619" s="153" t="str">
        <f>_xll.BDP(C619,$D$12)</f>
        <v>GBp</v>
      </c>
      <c r="E619" s="153" t="s">
        <v>1172</v>
      </c>
      <c r="F619" s="154">
        <f>_xll.BDP(C619,$F$12)</f>
        <v>275</v>
      </c>
      <c r="G619" s="154">
        <f>_xll.BDP(C619,$G$12)</f>
        <v>289</v>
      </c>
      <c r="H619" s="155">
        <f t="shared" si="247"/>
        <v>14</v>
      </c>
      <c r="I619" s="156">
        <f t="shared" si="248"/>
        <v>5.0909090909090908</v>
      </c>
      <c r="J619" s="157">
        <v>0</v>
      </c>
      <c r="K619" s="153" t="str">
        <f>CONCATENATE(D872,D619, " Curncy")</f>
        <v>EURGBp Curncy</v>
      </c>
      <c r="L619" s="153">
        <f>IF(D619 = D872,1,_xll.BDP(K619,$L$12))</f>
        <v>1</v>
      </c>
      <c r="M619" s="356">
        <f>IF(D619 = D872,1,_xll.BDP(K619,$M$12)*L619)</f>
        <v>0.89166000000000001</v>
      </c>
      <c r="N619" s="158">
        <f t="shared" si="249"/>
        <v>0</v>
      </c>
      <c r="O619" s="366">
        <f>N619 / Y872</f>
        <v>0</v>
      </c>
      <c r="P619" s="160">
        <f t="shared" si="250"/>
        <v>0</v>
      </c>
      <c r="Q619" s="374">
        <f>P619 / Y872*100</f>
        <v>0</v>
      </c>
      <c r="R619" s="161">
        <f t="shared" si="251"/>
        <v>0</v>
      </c>
      <c r="S619" s="374">
        <f t="shared" si="252"/>
        <v>0</v>
      </c>
      <c r="T619" s="153">
        <f t="shared" si="253"/>
        <v>0.01</v>
      </c>
      <c r="U619" s="153">
        <v>0</v>
      </c>
      <c r="V619" s="153">
        <v>1</v>
      </c>
      <c r="W619" s="159">
        <f t="shared" si="254"/>
        <v>0</v>
      </c>
      <c r="X619" s="159">
        <f t="shared" si="255"/>
        <v>0</v>
      </c>
      <c r="Y619" s="70"/>
      <c r="Z619" s="163">
        <f>_xll.BDH(C619,$Z$12,$D$1,$D$1)</f>
        <v>290</v>
      </c>
      <c r="AA619" s="163">
        <f t="shared" si="256"/>
        <v>-15</v>
      </c>
      <c r="AB619" s="164">
        <f t="shared" si="257"/>
        <v>-5.1724137931034484</v>
      </c>
      <c r="AC619" s="165">
        <v>0</v>
      </c>
      <c r="AD619" s="166">
        <f>IF(D619 = D872,1,_xll.BDP(K619,$AD$12)*L619)</f>
        <v>0.88978999999999997</v>
      </c>
      <c r="AE619" s="387">
        <f>AA619*AC619*T619/AD619 / AF872</f>
        <v>0</v>
      </c>
      <c r="AF619" s="73"/>
      <c r="AG619" s="69"/>
      <c r="AH619" s="61"/>
    </row>
    <row r="620" spans="1:34" x14ac:dyDescent="0.2">
      <c r="B620" s="153">
        <v>1177</v>
      </c>
      <c r="C620" s="153" t="s">
        <v>69</v>
      </c>
      <c r="D620" s="153" t="str">
        <f>_xll.BDP(C620,$D$12)</f>
        <v>GBp</v>
      </c>
      <c r="E620" s="153" t="s">
        <v>290</v>
      </c>
      <c r="F620" s="154">
        <f>_xll.BDP(C620,$F$12)</f>
        <v>75</v>
      </c>
      <c r="G620" s="154">
        <f>_xll.BDP(C620,$G$12)</f>
        <v>76</v>
      </c>
      <c r="H620" s="155">
        <f t="shared" si="247"/>
        <v>1</v>
      </c>
      <c r="I620" s="156">
        <f t="shared" si="248"/>
        <v>1.3333333333333335</v>
      </c>
      <c r="J620" s="157">
        <v>0</v>
      </c>
      <c r="K620" s="153" t="str">
        <f>CONCATENATE(D872,D620, " Curncy")</f>
        <v>EURGBp Curncy</v>
      </c>
      <c r="L620" s="153">
        <f>IF(D620 = D872,1,_xll.BDP(K620,$L$12))</f>
        <v>1</v>
      </c>
      <c r="M620" s="356">
        <f>IF(D620 = D872,1,_xll.BDP(K620,$M$12)*L620)</f>
        <v>0.89166000000000001</v>
      </c>
      <c r="N620" s="158">
        <f t="shared" si="249"/>
        <v>0</v>
      </c>
      <c r="O620" s="366">
        <f>N620 / Y872</f>
        <v>0</v>
      </c>
      <c r="P620" s="160">
        <f t="shared" si="250"/>
        <v>0</v>
      </c>
      <c r="Q620" s="374">
        <f>P620 / Y872*100</f>
        <v>0</v>
      </c>
      <c r="R620" s="161">
        <f t="shared" si="251"/>
        <v>0</v>
      </c>
      <c r="S620" s="374">
        <f t="shared" si="252"/>
        <v>0</v>
      </c>
      <c r="T620" s="153">
        <f t="shared" si="253"/>
        <v>0.01</v>
      </c>
      <c r="U620" s="153">
        <v>0</v>
      </c>
      <c r="V620" s="153">
        <v>1</v>
      </c>
      <c r="W620" s="159">
        <f t="shared" si="254"/>
        <v>0</v>
      </c>
      <c r="X620" s="159">
        <f t="shared" si="255"/>
        <v>0</v>
      </c>
      <c r="Y620" s="70"/>
      <c r="Z620" s="163">
        <f>_xll.BDH(C620,$Z$12,$D$1,$D$1)</f>
        <v>78</v>
      </c>
      <c r="AA620" s="163">
        <f t="shared" si="256"/>
        <v>-3</v>
      </c>
      <c r="AB620" s="164">
        <f t="shared" si="257"/>
        <v>-3.8461538461538463</v>
      </c>
      <c r="AC620" s="165">
        <v>0</v>
      </c>
      <c r="AD620" s="166">
        <f>IF(D620 = D872,1,_xll.BDP(K620,$AD$12)*L620)</f>
        <v>0.88978999999999997</v>
      </c>
      <c r="AE620" s="387">
        <f>AA620*AC620*T620/AD620 / AF872</f>
        <v>0</v>
      </c>
      <c r="AF620" s="73"/>
      <c r="AG620" s="69"/>
      <c r="AH620" s="61"/>
    </row>
    <row r="621" spans="1:34" x14ac:dyDescent="0.2">
      <c r="B621" s="153">
        <v>6508</v>
      </c>
      <c r="C621" s="153" t="s">
        <v>68</v>
      </c>
      <c r="D621" s="153" t="str">
        <f>_xll.BDP(C621,$D$12)</f>
        <v>GBp</v>
      </c>
      <c r="E621" s="153" t="s">
        <v>396</v>
      </c>
      <c r="F621" s="154">
        <f>_xll.BDP(C621,$F$12)</f>
        <v>94.5</v>
      </c>
      <c r="G621" s="154">
        <f>_xll.BDP(C621,$G$12)</f>
        <v>94.7</v>
      </c>
      <c r="H621" s="155">
        <f t="shared" si="247"/>
        <v>0.20000000000000284</v>
      </c>
      <c r="I621" s="156">
        <f t="shared" si="248"/>
        <v>0.21164021164021465</v>
      </c>
      <c r="J621" s="157">
        <v>0</v>
      </c>
      <c r="K621" s="153" t="str">
        <f>CONCATENATE(D872,D621, " Curncy")</f>
        <v>EURGBp Curncy</v>
      </c>
      <c r="L621" s="153">
        <f>IF(D621 = D872,1,_xll.BDP(K621,$L$12))</f>
        <v>1</v>
      </c>
      <c r="M621" s="356">
        <f>IF(D621 = D872,1,_xll.BDP(K621,$M$12)*L621)</f>
        <v>0.89166000000000001</v>
      </c>
      <c r="N621" s="158">
        <f t="shared" si="249"/>
        <v>0</v>
      </c>
      <c r="O621" s="366">
        <f>N621 / Y872</f>
        <v>0</v>
      </c>
      <c r="P621" s="160">
        <f t="shared" si="250"/>
        <v>0</v>
      </c>
      <c r="Q621" s="374">
        <f>P621 / Y872*100</f>
        <v>0</v>
      </c>
      <c r="R621" s="161">
        <f t="shared" si="251"/>
        <v>0</v>
      </c>
      <c r="S621" s="374">
        <f t="shared" si="252"/>
        <v>0</v>
      </c>
      <c r="T621" s="153">
        <f t="shared" si="253"/>
        <v>0.01</v>
      </c>
      <c r="U621" s="153">
        <v>0</v>
      </c>
      <c r="V621" s="153">
        <v>1</v>
      </c>
      <c r="W621" s="159">
        <f t="shared" si="254"/>
        <v>0</v>
      </c>
      <c r="X621" s="159">
        <f t="shared" si="255"/>
        <v>0</v>
      </c>
      <c r="Y621" s="70"/>
      <c r="Z621" s="163">
        <f>_xll.BDH(C621,$Z$12,$D$1,$D$1)</f>
        <v>93.25</v>
      </c>
      <c r="AA621" s="163">
        <f t="shared" si="256"/>
        <v>1.25</v>
      </c>
      <c r="AB621" s="164">
        <f t="shared" si="257"/>
        <v>1.3404825737265416</v>
      </c>
      <c r="AC621" s="165">
        <v>0</v>
      </c>
      <c r="AD621" s="166">
        <f>IF(D621 = D872,1,_xll.BDP(K621,$AD$12)*L621)</f>
        <v>0.88978999999999997</v>
      </c>
      <c r="AE621" s="387">
        <f>AA621*AC621*T621/AD621 / AF872</f>
        <v>0</v>
      </c>
      <c r="AF621" s="73"/>
      <c r="AG621" s="69"/>
      <c r="AH621" s="61"/>
    </row>
    <row r="622" spans="1:34" x14ac:dyDescent="0.2">
      <c r="A622" s="153"/>
      <c r="B622" s="153">
        <v>19530</v>
      </c>
      <c r="C622" s="153" t="s">
        <v>1369</v>
      </c>
      <c r="D622" s="153" t="str">
        <f>_xll.BDP(C622,$D$12)</f>
        <v>USD</v>
      </c>
      <c r="E622" s="153" t="s">
        <v>1370</v>
      </c>
      <c r="F622" s="154">
        <f>_xll.BDP(C622,$F$12)</f>
        <v>29.15</v>
      </c>
      <c r="G622" s="154">
        <f>_xll.BDP(C622,$G$12)</f>
        <v>30.15</v>
      </c>
      <c r="H622" s="155">
        <f t="shared" si="247"/>
        <v>1</v>
      </c>
      <c r="I622" s="156">
        <f t="shared" si="248"/>
        <v>3.4305317324185252</v>
      </c>
      <c r="J622" s="157">
        <v>0</v>
      </c>
      <c r="K622" s="153" t="str">
        <f>CONCATENATE(D872,D622, " Curncy")</f>
        <v>EURUSD Curncy</v>
      </c>
      <c r="L622" s="153">
        <f>IF(D622 = D872,1,_xll.BDP(K622,$L$12))</f>
        <v>1</v>
      </c>
      <c r="M622" s="356">
        <f>IF(D622 = D872,1,_xll.BDP(K622,$M$12)*L622)</f>
        <v>1.1882999999999999</v>
      </c>
      <c r="N622" s="158">
        <f t="shared" si="249"/>
        <v>0</v>
      </c>
      <c r="O622" s="366">
        <f>N622 / Y872</f>
        <v>0</v>
      </c>
      <c r="P622" s="160">
        <f t="shared" si="250"/>
        <v>0</v>
      </c>
      <c r="Q622" s="374">
        <f>P622 / Y872*100</f>
        <v>0</v>
      </c>
      <c r="R622" s="161">
        <f t="shared" si="251"/>
        <v>0</v>
      </c>
      <c r="S622" s="374">
        <f t="shared" si="252"/>
        <v>0</v>
      </c>
      <c r="T622" s="153">
        <f t="shared" si="253"/>
        <v>1</v>
      </c>
      <c r="U622" s="153">
        <v>0</v>
      </c>
      <c r="V622" s="153">
        <v>1</v>
      </c>
      <c r="W622" s="159">
        <f t="shared" si="254"/>
        <v>0</v>
      </c>
      <c r="X622" s="159">
        <f t="shared" si="255"/>
        <v>0</v>
      </c>
      <c r="Y622" s="162"/>
      <c r="Z622" s="163">
        <f>_xll.BDH(C622,$Z$12,$D$1,$D$1)</f>
        <v>29.05</v>
      </c>
      <c r="AA622" s="163">
        <f t="shared" si="256"/>
        <v>9.9999999999997868E-2</v>
      </c>
      <c r="AB622" s="164">
        <f t="shared" si="257"/>
        <v>0.34423407917383086</v>
      </c>
      <c r="AC622" s="165">
        <v>0</v>
      </c>
      <c r="AD622" s="166">
        <f>IF(D622 = D872,1,_xll.BDP(K622,$AD$12)*L622)</f>
        <v>1.1873</v>
      </c>
      <c r="AE622" s="387">
        <f>AA622*AC622*T622/AD622 / AF872</f>
        <v>0</v>
      </c>
      <c r="AF622" s="167"/>
      <c r="AG622" s="69"/>
      <c r="AH622" s="61"/>
    </row>
    <row r="623" spans="1:34" x14ac:dyDescent="0.2">
      <c r="B623" s="153">
        <v>3747</v>
      </c>
      <c r="C623" s="153" t="s">
        <v>1075</v>
      </c>
      <c r="D623" s="153" t="str">
        <f>_xll.BDP(C623,$D$12)</f>
        <v>GBp</v>
      </c>
      <c r="E623" s="153" t="s">
        <v>1173</v>
      </c>
      <c r="F623" s="154">
        <f>_xll.BDP(C623,$F$12)</f>
        <v>227.1</v>
      </c>
      <c r="G623" s="154">
        <f>_xll.BDP(C623,$G$12)</f>
        <v>227.1</v>
      </c>
      <c r="H623" s="155">
        <f t="shared" si="247"/>
        <v>0</v>
      </c>
      <c r="I623" s="156">
        <f t="shared" si="248"/>
        <v>0</v>
      </c>
      <c r="J623" s="157">
        <v>0</v>
      </c>
      <c r="K623" s="153" t="str">
        <f>CONCATENATE(D872,D623, " Curncy")</f>
        <v>EURGBp Curncy</v>
      </c>
      <c r="L623" s="153">
        <f>IF(D623 = D872,1,_xll.BDP(K623,$L$12))</f>
        <v>1</v>
      </c>
      <c r="M623" s="356">
        <f>IF(D623 = D872,1,_xll.BDP(K623,$M$12)*L623)</f>
        <v>0.89166000000000001</v>
      </c>
      <c r="N623" s="158">
        <f t="shared" si="249"/>
        <v>0</v>
      </c>
      <c r="O623" s="366">
        <f>N623 / Y872</f>
        <v>0</v>
      </c>
      <c r="P623" s="160">
        <f t="shared" si="250"/>
        <v>0</v>
      </c>
      <c r="Q623" s="374">
        <f>P623 / Y872*100</f>
        <v>0</v>
      </c>
      <c r="R623" s="161">
        <f t="shared" si="251"/>
        <v>0</v>
      </c>
      <c r="S623" s="374">
        <f t="shared" si="252"/>
        <v>0</v>
      </c>
      <c r="T623" s="153">
        <f t="shared" si="253"/>
        <v>0.01</v>
      </c>
      <c r="U623" s="153">
        <v>0</v>
      </c>
      <c r="V623" s="153">
        <v>1</v>
      </c>
      <c r="W623" s="159">
        <f t="shared" si="254"/>
        <v>0</v>
      </c>
      <c r="X623" s="159">
        <f t="shared" si="255"/>
        <v>0</v>
      </c>
      <c r="Y623" s="70"/>
      <c r="Z623" s="163">
        <f>_xll.BDH(C623,$Z$12,$D$1,$D$1)</f>
        <v>227.8</v>
      </c>
      <c r="AA623" s="163">
        <f t="shared" si="256"/>
        <v>-0.70000000000001705</v>
      </c>
      <c r="AB623" s="164">
        <f t="shared" si="257"/>
        <v>-0.30728709394206188</v>
      </c>
      <c r="AC623" s="165">
        <v>0</v>
      </c>
      <c r="AD623" s="166">
        <f>IF(D623 = D872,1,_xll.BDP(K623,$AD$12)*L623)</f>
        <v>0.88978999999999997</v>
      </c>
      <c r="AE623" s="387">
        <f>AA623*AC623*T623/AD623 / AF872</f>
        <v>0</v>
      </c>
      <c r="AF623" s="73"/>
      <c r="AG623" s="69"/>
      <c r="AH623" s="61"/>
    </row>
    <row r="624" spans="1:34" x14ac:dyDescent="0.2">
      <c r="B624" s="153">
        <v>7244</v>
      </c>
      <c r="C624" s="153" t="s">
        <v>1062</v>
      </c>
      <c r="D624" s="153" t="str">
        <f>_xll.BDP(C624,$D$12)</f>
        <v>GBp</v>
      </c>
      <c r="E624" s="153" t="s">
        <v>1160</v>
      </c>
      <c r="F624" s="154">
        <f>_xll.BDP(C624,$F$12)</f>
        <v>579.6</v>
      </c>
      <c r="G624" s="154">
        <f>_xll.BDP(C624,$G$12)</f>
        <v>580.4</v>
      </c>
      <c r="H624" s="155">
        <f t="shared" si="247"/>
        <v>0.79999999999995453</v>
      </c>
      <c r="I624" s="156">
        <f t="shared" si="248"/>
        <v>0.13802622498273887</v>
      </c>
      <c r="J624" s="157">
        <v>0</v>
      </c>
      <c r="K624" s="153" t="str">
        <f>CONCATENATE(D872,D624, " Curncy")</f>
        <v>EURGBp Curncy</v>
      </c>
      <c r="L624" s="153">
        <f>IF(D624 = D872,1,_xll.BDP(K624,$L$12))</f>
        <v>1</v>
      </c>
      <c r="M624" s="356">
        <f>IF(D624 = D872,1,_xll.BDP(K624,$M$12)*L624)</f>
        <v>0.89166000000000001</v>
      </c>
      <c r="N624" s="158">
        <f t="shared" si="249"/>
        <v>0</v>
      </c>
      <c r="O624" s="366">
        <f>N624 / Y872</f>
        <v>0</v>
      </c>
      <c r="P624" s="160">
        <f t="shared" si="250"/>
        <v>0</v>
      </c>
      <c r="Q624" s="374">
        <f>P624 / Y872*100</f>
        <v>0</v>
      </c>
      <c r="R624" s="161">
        <f t="shared" si="251"/>
        <v>0</v>
      </c>
      <c r="S624" s="374">
        <f t="shared" si="252"/>
        <v>0</v>
      </c>
      <c r="T624" s="153">
        <f t="shared" si="253"/>
        <v>0.01</v>
      </c>
      <c r="U624" s="153">
        <v>0</v>
      </c>
      <c r="V624" s="153">
        <v>1</v>
      </c>
      <c r="W624" s="159">
        <f t="shared" si="254"/>
        <v>0</v>
      </c>
      <c r="X624" s="159">
        <f t="shared" si="255"/>
        <v>0</v>
      </c>
      <c r="Y624" s="70"/>
      <c r="Z624" s="163">
        <f>_xll.BDH(C624,$Z$12,$D$1,$D$1)</f>
        <v>579.6</v>
      </c>
      <c r="AA624" s="163">
        <f t="shared" si="256"/>
        <v>0</v>
      </c>
      <c r="AB624" s="164">
        <f t="shared" si="257"/>
        <v>0</v>
      </c>
      <c r="AC624" s="165">
        <v>0</v>
      </c>
      <c r="AD624" s="166">
        <f>IF(D624 = D872,1,_xll.BDP(K624,$AD$12)*L624)</f>
        <v>0.88978999999999997</v>
      </c>
      <c r="AE624" s="387">
        <f>AA624*AC624*T624/AD624 / AF872</f>
        <v>0</v>
      </c>
      <c r="AF624" s="73"/>
      <c r="AG624" s="69"/>
      <c r="AH624" s="61"/>
    </row>
    <row r="625" spans="1:35" x14ac:dyDescent="0.2">
      <c r="B625" s="153">
        <v>3426</v>
      </c>
      <c r="C625" s="153" t="s">
        <v>1080</v>
      </c>
      <c r="D625" s="153" t="str">
        <f>_xll.BDP(C625,$D$12)</f>
        <v>GBp</v>
      </c>
      <c r="E625" s="153" t="s">
        <v>1178</v>
      </c>
      <c r="F625" s="154">
        <f>_xll.BDP(C625,$F$12)</f>
        <v>1770</v>
      </c>
      <c r="G625" s="154">
        <f>_xll.BDP(C625,$G$12)</f>
        <v>1760</v>
      </c>
      <c r="H625" s="155">
        <f t="shared" si="247"/>
        <v>-10</v>
      </c>
      <c r="I625" s="156">
        <f t="shared" si="248"/>
        <v>-0.56497175141242939</v>
      </c>
      <c r="J625" s="157">
        <v>0</v>
      </c>
      <c r="K625" s="153" t="str">
        <f>CONCATENATE(D872,D625, " Curncy")</f>
        <v>EURGBp Curncy</v>
      </c>
      <c r="L625" s="153">
        <f>IF(D625 = D872,1,_xll.BDP(K625,$L$12))</f>
        <v>1</v>
      </c>
      <c r="M625" s="356">
        <f>IF(D625 = D872,1,_xll.BDP(K625,$M$12)*L625)</f>
        <v>0.89166000000000001</v>
      </c>
      <c r="N625" s="158">
        <f t="shared" si="249"/>
        <v>0</v>
      </c>
      <c r="O625" s="366">
        <f>N625 / Y872</f>
        <v>0</v>
      </c>
      <c r="P625" s="160">
        <f t="shared" si="250"/>
        <v>0</v>
      </c>
      <c r="Q625" s="374">
        <f>P625 / Y872*100</f>
        <v>0</v>
      </c>
      <c r="R625" s="161">
        <f t="shared" si="251"/>
        <v>0</v>
      </c>
      <c r="S625" s="374">
        <f t="shared" si="252"/>
        <v>0</v>
      </c>
      <c r="T625" s="153">
        <f t="shared" si="253"/>
        <v>0.01</v>
      </c>
      <c r="U625" s="153">
        <v>0</v>
      </c>
      <c r="V625" s="153">
        <v>1</v>
      </c>
      <c r="W625" s="159">
        <f t="shared" si="254"/>
        <v>0</v>
      </c>
      <c r="X625" s="159">
        <f t="shared" si="255"/>
        <v>0</v>
      </c>
      <c r="Y625" s="70"/>
      <c r="Z625" s="163">
        <f>_xll.BDH(C625,$Z$12,$D$1,$D$1)</f>
        <v>1688.5</v>
      </c>
      <c r="AA625" s="163">
        <f t="shared" si="256"/>
        <v>81.5</v>
      </c>
      <c r="AB625" s="164">
        <f t="shared" si="257"/>
        <v>4.8267693218833285</v>
      </c>
      <c r="AC625" s="165">
        <v>0</v>
      </c>
      <c r="AD625" s="166">
        <f>IF(D625 = D872,1,_xll.BDP(K625,$AD$12)*L625)</f>
        <v>0.88978999999999997</v>
      </c>
      <c r="AE625" s="387">
        <f>AA625*AC625*T625/AD625 / AF872</f>
        <v>0</v>
      </c>
      <c r="AF625" s="73"/>
      <c r="AG625" s="69"/>
      <c r="AH625" s="61"/>
    </row>
    <row r="626" spans="1:35" x14ac:dyDescent="0.2">
      <c r="B626" s="153">
        <v>3542</v>
      </c>
      <c r="C626" s="153" t="s">
        <v>67</v>
      </c>
      <c r="D626" s="153" t="str">
        <f>_xll.BDP(C626,$D$12)</f>
        <v>GBp</v>
      </c>
      <c r="E626" s="153" t="s">
        <v>397</v>
      </c>
      <c r="F626" s="154">
        <f>_xll.BDP(C626,$F$12)</f>
        <v>1352.5</v>
      </c>
      <c r="G626" s="154">
        <f>_xll.BDP(C626,$G$12)</f>
        <v>1327.5</v>
      </c>
      <c r="H626" s="155">
        <f t="shared" si="247"/>
        <v>-25</v>
      </c>
      <c r="I626" s="156">
        <f t="shared" si="248"/>
        <v>-1.8484288354898337</v>
      </c>
      <c r="J626" s="157">
        <v>0</v>
      </c>
      <c r="K626" s="153" t="str">
        <f>CONCATENATE(D872,D626, " Curncy")</f>
        <v>EURGBp Curncy</v>
      </c>
      <c r="L626" s="153">
        <f>IF(D626 = D872,1,_xll.BDP(K626,$L$12))</f>
        <v>1</v>
      </c>
      <c r="M626" s="356">
        <f>IF(D626 = D872,1,_xll.BDP(K626,$M$12)*L626)</f>
        <v>0.89166000000000001</v>
      </c>
      <c r="N626" s="158">
        <f t="shared" si="249"/>
        <v>0</v>
      </c>
      <c r="O626" s="366">
        <f>N626 / Y872</f>
        <v>0</v>
      </c>
      <c r="P626" s="160">
        <f t="shared" si="250"/>
        <v>0</v>
      </c>
      <c r="Q626" s="374">
        <f>P626 / Y872*100</f>
        <v>0</v>
      </c>
      <c r="R626" s="161">
        <f t="shared" si="251"/>
        <v>0</v>
      </c>
      <c r="S626" s="374">
        <f t="shared" si="252"/>
        <v>0</v>
      </c>
      <c r="T626" s="153">
        <f t="shared" si="253"/>
        <v>0.01</v>
      </c>
      <c r="U626" s="153">
        <v>0</v>
      </c>
      <c r="V626" s="153">
        <v>1</v>
      </c>
      <c r="W626" s="159">
        <f t="shared" si="254"/>
        <v>0</v>
      </c>
      <c r="X626" s="159">
        <f t="shared" si="255"/>
        <v>0</v>
      </c>
      <c r="Y626" s="70"/>
      <c r="Z626" s="163">
        <f>_xll.BDH(C626,$Z$12,$D$1,$D$1)</f>
        <v>1334.5</v>
      </c>
      <c r="AA626" s="163">
        <f t="shared" si="256"/>
        <v>18</v>
      </c>
      <c r="AB626" s="164">
        <f t="shared" si="257"/>
        <v>1.348819782690146</v>
      </c>
      <c r="AC626" s="165">
        <v>0</v>
      </c>
      <c r="AD626" s="166">
        <f>IF(D626 = D872,1,_xll.BDP(K626,$AD$12)*L626)</f>
        <v>0.88978999999999997</v>
      </c>
      <c r="AE626" s="387">
        <f>AA626*AC626*T626/AD626 / AF872</f>
        <v>0</v>
      </c>
      <c r="AF626" s="73"/>
      <c r="AG626" s="69"/>
      <c r="AH626" s="61"/>
    </row>
    <row r="627" spans="1:35" x14ac:dyDescent="0.2">
      <c r="B627" s="153">
        <v>6356</v>
      </c>
      <c r="C627" s="153" t="s">
        <v>1282</v>
      </c>
      <c r="D627" s="153" t="str">
        <f>_xll.BDP(C627,$D$12)</f>
        <v>GBp</v>
      </c>
      <c r="E627" s="153" t="s">
        <v>1411</v>
      </c>
      <c r="F627" s="154">
        <f>_xll.BDP(C627,$F$12)</f>
        <v>158</v>
      </c>
      <c r="G627" s="154">
        <f>_xll.BDP(C627,$G$12)</f>
        <v>161</v>
      </c>
      <c r="H627" s="155">
        <f t="shared" si="247"/>
        <v>3</v>
      </c>
      <c r="I627" s="156">
        <f t="shared" si="248"/>
        <v>1.89873417721519</v>
      </c>
      <c r="J627" s="157">
        <v>0</v>
      </c>
      <c r="K627" s="153" t="str">
        <f>CONCATENATE(D872,D627, " Curncy")</f>
        <v>EURGBp Curncy</v>
      </c>
      <c r="L627" s="153">
        <f>IF(D627 = D872,1,_xll.BDP(K627,$L$12))</f>
        <v>1</v>
      </c>
      <c r="M627" s="356">
        <f>IF(D627 = D872,1,_xll.BDP(K627,$M$12)*L627)</f>
        <v>0.89166000000000001</v>
      </c>
      <c r="N627" s="158">
        <f t="shared" si="249"/>
        <v>0</v>
      </c>
      <c r="O627" s="366">
        <f>N627 / Y872</f>
        <v>0</v>
      </c>
      <c r="P627" s="160">
        <f t="shared" si="250"/>
        <v>0</v>
      </c>
      <c r="Q627" s="374">
        <f>P627 / Y872*100</f>
        <v>0</v>
      </c>
      <c r="R627" s="161">
        <f t="shared" si="251"/>
        <v>0</v>
      </c>
      <c r="S627" s="374">
        <f t="shared" si="252"/>
        <v>0</v>
      </c>
      <c r="T627" s="153">
        <f t="shared" si="253"/>
        <v>0.01</v>
      </c>
      <c r="U627" s="153">
        <v>0</v>
      </c>
      <c r="V627" s="153">
        <v>1</v>
      </c>
      <c r="W627" s="159">
        <f t="shared" si="254"/>
        <v>0</v>
      </c>
      <c r="X627" s="159">
        <f t="shared" si="255"/>
        <v>0</v>
      </c>
      <c r="Y627" s="70"/>
      <c r="Z627" s="163">
        <f>_xll.BDH(C627,$Z$12,$D$1,$D$1)</f>
        <v>164</v>
      </c>
      <c r="AA627" s="163">
        <f t="shared" si="256"/>
        <v>-6</v>
      </c>
      <c r="AB627" s="164">
        <f t="shared" si="257"/>
        <v>-3.6585365853658534</v>
      </c>
      <c r="AC627" s="165">
        <v>0</v>
      </c>
      <c r="AD627" s="166">
        <f>IF(D627 = D872,1,_xll.BDP(K627,$AD$12)*L627)</f>
        <v>0.88978999999999997</v>
      </c>
      <c r="AE627" s="387">
        <f>AA627*AC627*T627/AD627 / AF872</f>
        <v>0</v>
      </c>
      <c r="AF627" s="73"/>
      <c r="AG627" s="69"/>
      <c r="AH627" s="61"/>
    </row>
    <row r="628" spans="1:35" x14ac:dyDescent="0.2">
      <c r="B628" s="153">
        <v>26475</v>
      </c>
      <c r="C628" s="153" t="s">
        <v>66</v>
      </c>
      <c r="D628" s="153" t="str">
        <f>_xll.BDP(C628,$D$12)</f>
        <v>GBp</v>
      </c>
      <c r="E628" s="153" t="s">
        <v>289</v>
      </c>
      <c r="F628" s="154">
        <f>_xll.BDP(C628,$F$12)</f>
        <v>4.5</v>
      </c>
      <c r="G628" s="154">
        <f>_xll.BDP(C628,$G$12)</f>
        <v>4.25</v>
      </c>
      <c r="H628" s="155">
        <f t="shared" si="247"/>
        <v>-0.25</v>
      </c>
      <c r="I628" s="156">
        <f t="shared" si="248"/>
        <v>-5.5555555555555554</v>
      </c>
      <c r="J628" s="157">
        <v>25513097</v>
      </c>
      <c r="K628" s="153" t="str">
        <f>CONCATENATE(D872,D628, " Curncy")</f>
        <v>EURGBp Curncy</v>
      </c>
      <c r="L628" s="153">
        <f>IF(D628 = D872,1,_xll.BDP(K628,$L$12))</f>
        <v>1</v>
      </c>
      <c r="M628" s="356">
        <f>IF(D628 = D872,1,_xll.BDP(K628,$M$12)*L628)</f>
        <v>0.89166000000000001</v>
      </c>
      <c r="N628" s="158">
        <f t="shared" si="249"/>
        <v>-71532.582486598025</v>
      </c>
      <c r="O628" s="366">
        <f>N628 / Y872</f>
        <v>-5.7790317672984284E-4</v>
      </c>
      <c r="P628" s="160">
        <f t="shared" si="250"/>
        <v>1216053.9022721667</v>
      </c>
      <c r="Q628" s="374">
        <f>P628 / Y872*100</f>
        <v>0.98243540044073308</v>
      </c>
      <c r="R628" s="161">
        <f t="shared" si="251"/>
        <v>0</v>
      </c>
      <c r="S628" s="374">
        <f t="shared" si="252"/>
        <v>0.98243540044073308</v>
      </c>
      <c r="T628" s="153">
        <f t="shared" si="253"/>
        <v>0.01</v>
      </c>
      <c r="U628" s="153">
        <v>0</v>
      </c>
      <c r="V628" s="153">
        <v>1</v>
      </c>
      <c r="W628" s="159">
        <f t="shared" si="254"/>
        <v>0</v>
      </c>
      <c r="X628" s="159">
        <f t="shared" si="255"/>
        <v>0</v>
      </c>
      <c r="Y628" s="70"/>
      <c r="Z628" s="163">
        <f>_xll.BDH(C628,$Z$12,$D$1,$D$1)</f>
        <v>4</v>
      </c>
      <c r="AA628" s="163">
        <f t="shared" si="256"/>
        <v>0.5</v>
      </c>
      <c r="AB628" s="164">
        <f t="shared" si="257"/>
        <v>12.5</v>
      </c>
      <c r="AC628" s="165">
        <v>25513097</v>
      </c>
      <c r="AD628" s="166">
        <f>IF(D628 = D872,1,_xll.BDP(K628,$AD$12)*L628)</f>
        <v>0.88978999999999997</v>
      </c>
      <c r="AE628" s="387">
        <f>AA628*AC628*T628/AD628 / AF872</f>
        <v>1.1645597629274353E-3</v>
      </c>
      <c r="AF628" s="73"/>
      <c r="AG628" s="69"/>
      <c r="AH628" s="61"/>
    </row>
    <row r="629" spans="1:35" x14ac:dyDescent="0.2">
      <c r="B629" s="153">
        <v>3423</v>
      </c>
      <c r="C629" s="153" t="s">
        <v>65</v>
      </c>
      <c r="D629" s="153" t="str">
        <f>_xll.BDP(C629,$D$12)</f>
        <v>GBp</v>
      </c>
      <c r="E629" s="153" t="s">
        <v>398</v>
      </c>
      <c r="F629" s="154">
        <f>_xll.BDP(C629,$F$12)</f>
        <v>33.82</v>
      </c>
      <c r="G629" s="154">
        <f>_xll.BDP(C629,$G$12)</f>
        <v>31.62</v>
      </c>
      <c r="H629" s="155">
        <f t="shared" si="247"/>
        <v>-2.1999999999999993</v>
      </c>
      <c r="I629" s="156">
        <f t="shared" si="248"/>
        <v>-6.5050266114724993</v>
      </c>
      <c r="J629" s="157">
        <v>-5188453</v>
      </c>
      <c r="K629" s="153" t="str">
        <f>CONCATENATE(D872,D629, " Curncy")</f>
        <v>EURGBp Curncy</v>
      </c>
      <c r="L629" s="153">
        <f>IF(D629 = D872,1,_xll.BDP(K629,$L$12))</f>
        <v>1</v>
      </c>
      <c r="M629" s="356">
        <f>IF(D629 = D872,1,_xll.BDP(K629,$M$12)*L629)</f>
        <v>0.89166000000000001</v>
      </c>
      <c r="N629" s="158">
        <f t="shared" si="249"/>
        <v>128015.12459906237</v>
      </c>
      <c r="O629" s="366">
        <f>N629 / Y872</f>
        <v>1.0342188776579591E-3</v>
      </c>
      <c r="P629" s="160">
        <f t="shared" si="250"/>
        <v>-1839926.4726465247</v>
      </c>
      <c r="Q629" s="374">
        <f>P629 / Y872*100</f>
        <v>-1.4864545868883947</v>
      </c>
      <c r="R629" s="161">
        <f t="shared" si="251"/>
        <v>-1.4864545868883947</v>
      </c>
      <c r="S629" s="374">
        <f t="shared" si="252"/>
        <v>0</v>
      </c>
      <c r="T629" s="153">
        <f t="shared" si="253"/>
        <v>0.01</v>
      </c>
      <c r="U629" s="153">
        <v>0</v>
      </c>
      <c r="V629" s="153">
        <v>1</v>
      </c>
      <c r="W629" s="159">
        <f t="shared" si="254"/>
        <v>1.0342188776579591E-3</v>
      </c>
      <c r="X629" s="159">
        <f t="shared" si="255"/>
        <v>0</v>
      </c>
      <c r="Y629" s="70"/>
      <c r="Z629" s="163">
        <f>_xll.BDH(C629,$Z$12,$D$1,$D$1)</f>
        <v>29.85</v>
      </c>
      <c r="AA629" s="163">
        <f t="shared" si="256"/>
        <v>3.9699999999999989</v>
      </c>
      <c r="AB629" s="164">
        <f t="shared" si="257"/>
        <v>13.299832495812392</v>
      </c>
      <c r="AC629" s="165">
        <v>-5188453</v>
      </c>
      <c r="AD629" s="166">
        <f>IF(D629 = D872,1,_xll.BDP(K629,$AD$12)*L629)</f>
        <v>0.88978999999999997</v>
      </c>
      <c r="AE629" s="387">
        <f>AA629*AC629*T629/AD629 / AF872</f>
        <v>-1.8804292144298553E-3</v>
      </c>
      <c r="AF629" s="73"/>
      <c r="AG629" s="69"/>
      <c r="AH629" s="61"/>
    </row>
    <row r="630" spans="1:35" x14ac:dyDescent="0.2">
      <c r="B630" s="153">
        <v>19477</v>
      </c>
      <c r="C630" s="153" t="s">
        <v>64</v>
      </c>
      <c r="D630" s="153" t="str">
        <f>_xll.BDP(C630,$D$12)</f>
        <v>GBp</v>
      </c>
      <c r="E630" s="153" t="s">
        <v>288</v>
      </c>
      <c r="F630" s="154">
        <f>_xll.BDP(C630,$F$12)</f>
        <v>30.2</v>
      </c>
      <c r="G630" s="154">
        <f>_xll.BDP(C630,$G$12)</f>
        <v>30</v>
      </c>
      <c r="H630" s="155">
        <f t="shared" si="247"/>
        <v>-0.19999999999999929</v>
      </c>
      <c r="I630" s="156">
        <f t="shared" si="248"/>
        <v>-0.66225165562913668</v>
      </c>
      <c r="J630" s="157">
        <v>5163663</v>
      </c>
      <c r="K630" s="153" t="str">
        <f>CONCATENATE(D872,D630, " Curncy")</f>
        <v>EURGBp Curncy</v>
      </c>
      <c r="L630" s="153">
        <f>IF(D630 = D872,1,_xll.BDP(K630,$L$12))</f>
        <v>1</v>
      </c>
      <c r="M630" s="356">
        <f>IF(D630 = D872,1,_xll.BDP(K630,$M$12)*L630)</f>
        <v>0.89166000000000001</v>
      </c>
      <c r="N630" s="158">
        <f t="shared" si="249"/>
        <v>-11582.134445864976</v>
      </c>
      <c r="O630" s="366">
        <f>N630 / Y872</f>
        <v>-9.3570678660057324E-5</v>
      </c>
      <c r="P630" s="160">
        <f t="shared" si="250"/>
        <v>1737320.1668797524</v>
      </c>
      <c r="Q630" s="374">
        <f>P630 / Y872*100</f>
        <v>1.4035601799008646</v>
      </c>
      <c r="R630" s="161">
        <f t="shared" si="251"/>
        <v>0</v>
      </c>
      <c r="S630" s="374">
        <f t="shared" si="252"/>
        <v>1.4035601799008646</v>
      </c>
      <c r="T630" s="153">
        <f t="shared" si="253"/>
        <v>0.01</v>
      </c>
      <c r="U630" s="153">
        <v>0</v>
      </c>
      <c r="V630" s="153">
        <v>1</v>
      </c>
      <c r="W630" s="159">
        <f t="shared" si="254"/>
        <v>0</v>
      </c>
      <c r="X630" s="159">
        <f t="shared" si="255"/>
        <v>0</v>
      </c>
      <c r="Y630" s="70"/>
      <c r="Z630" s="163">
        <f>_xll.BDH(C630,$Z$12,$D$1,$D$1)</f>
        <v>32.1</v>
      </c>
      <c r="AA630" s="163">
        <f t="shared" si="256"/>
        <v>-1.9000000000000021</v>
      </c>
      <c r="AB630" s="164">
        <f t="shared" si="257"/>
        <v>-5.9190031152648039</v>
      </c>
      <c r="AC630" s="165">
        <v>5163663</v>
      </c>
      <c r="AD630" s="166">
        <f>IF(D630 = D872,1,_xll.BDP(K630,$AD$12)*L630)</f>
        <v>0.88978999999999997</v>
      </c>
      <c r="AE630" s="387">
        <f>AA630*AC630*T630/AD630 / AF872</f>
        <v>-8.9565362467148809E-4</v>
      </c>
      <c r="AF630" s="73"/>
      <c r="AG630" s="69"/>
      <c r="AH630" s="61"/>
    </row>
    <row r="631" spans="1:35" x14ac:dyDescent="0.2">
      <c r="B631" s="153">
        <v>3437</v>
      </c>
      <c r="C631" s="153" t="s">
        <v>1076</v>
      </c>
      <c r="D631" s="153" t="str">
        <f>_xll.BDP(C631,$D$12)</f>
        <v>GBp</v>
      </c>
      <c r="E631" s="153" t="s">
        <v>1174</v>
      </c>
      <c r="F631" s="154">
        <f>_xll.BDP(C631,$F$12)</f>
        <v>4340</v>
      </c>
      <c r="G631" s="154">
        <f>_xll.BDP(C631,$G$12)</f>
        <v>4493</v>
      </c>
      <c r="H631" s="155">
        <f t="shared" si="247"/>
        <v>153</v>
      </c>
      <c r="I631" s="156">
        <f t="shared" si="248"/>
        <v>3.5253456221198158</v>
      </c>
      <c r="J631" s="157">
        <v>0</v>
      </c>
      <c r="K631" s="153" t="str">
        <f>CONCATENATE(D872,D631, " Curncy")</f>
        <v>EURGBp Curncy</v>
      </c>
      <c r="L631" s="153">
        <f>IF(D631 = D872,1,_xll.BDP(K631,$L$12))</f>
        <v>1</v>
      </c>
      <c r="M631" s="356">
        <f>IF(D631 = D872,1,_xll.BDP(K631,$M$12)*L631)</f>
        <v>0.89166000000000001</v>
      </c>
      <c r="N631" s="158">
        <f t="shared" si="249"/>
        <v>0</v>
      </c>
      <c r="O631" s="366">
        <f>N631 / Y872</f>
        <v>0</v>
      </c>
      <c r="P631" s="160">
        <f t="shared" si="250"/>
        <v>0</v>
      </c>
      <c r="Q631" s="374">
        <f>P631 / Y872*100</f>
        <v>0</v>
      </c>
      <c r="R631" s="161">
        <f t="shared" si="251"/>
        <v>0</v>
      </c>
      <c r="S631" s="374">
        <f t="shared" si="252"/>
        <v>0</v>
      </c>
      <c r="T631" s="153">
        <f t="shared" si="253"/>
        <v>0.01</v>
      </c>
      <c r="U631" s="153">
        <v>0</v>
      </c>
      <c r="V631" s="153">
        <v>1</v>
      </c>
      <c r="W631" s="159">
        <f t="shared" si="254"/>
        <v>0</v>
      </c>
      <c r="X631" s="159">
        <f t="shared" si="255"/>
        <v>0</v>
      </c>
      <c r="Y631" s="70"/>
      <c r="Z631" s="163">
        <f>_xll.BDH(C631,$Z$12,$D$1,$D$1)</f>
        <v>4367</v>
      </c>
      <c r="AA631" s="163">
        <f t="shared" si="256"/>
        <v>-27</v>
      </c>
      <c r="AB631" s="164">
        <f t="shared" si="257"/>
        <v>-0.6182734142431876</v>
      </c>
      <c r="AC631" s="165">
        <v>0</v>
      </c>
      <c r="AD631" s="166">
        <f>IF(D631 = D872,1,_xll.BDP(K631,$AD$12)*L631)</f>
        <v>0.88978999999999997</v>
      </c>
      <c r="AE631" s="387">
        <f>AA631*AC631*T631/AD631 / AF872</f>
        <v>0</v>
      </c>
      <c r="AF631" s="73"/>
      <c r="AG631" s="69"/>
      <c r="AH631" s="61"/>
    </row>
    <row r="632" spans="1:35" x14ac:dyDescent="0.2">
      <c r="B632" s="153">
        <v>6520</v>
      </c>
      <c r="C632" s="153" t="s">
        <v>1077</v>
      </c>
      <c r="D632" s="153" t="str">
        <f>_xll.BDP(C632,$D$12)</f>
        <v>GBp</v>
      </c>
      <c r="E632" s="153" t="s">
        <v>1175</v>
      </c>
      <c r="F632" s="154">
        <f>_xll.BDP(C632,$F$12)</f>
        <v>896.2</v>
      </c>
      <c r="G632" s="154">
        <f>_xll.BDP(C632,$G$12)</f>
        <v>930.8</v>
      </c>
      <c r="H632" s="155">
        <f t="shared" ref="H632:H640" si="258">IF(OR(OR(G632="#N/A N/A",G632="#N/A Real Time"),OR(F632="#N/A N/A",F632="#N/A Real Time")),0,  G632 - F632)</f>
        <v>34.599999999999909</v>
      </c>
      <c r="I632" s="156">
        <f t="shared" ref="I632:I640" si="259">IF(OR(F632=0,F632="#N/A N/A"),0,H632 / F632*100)</f>
        <v>3.8607453693371907</v>
      </c>
      <c r="J632" s="157">
        <v>0</v>
      </c>
      <c r="K632" s="153" t="str">
        <f>CONCATENATE(D872,D632, " Curncy")</f>
        <v>EURGBp Curncy</v>
      </c>
      <c r="L632" s="153">
        <f>IF(D632 = D872,1,_xll.BDP(K632,$L$12))</f>
        <v>1</v>
      </c>
      <c r="M632" s="356">
        <f>IF(D632 = D872,1,_xll.BDP(K632,$M$12)*L632)</f>
        <v>0.89166000000000001</v>
      </c>
      <c r="N632" s="158">
        <f t="shared" ref="N632:N640" si="260">H632*J632*T632/M632</f>
        <v>0</v>
      </c>
      <c r="O632" s="366">
        <f>N632 / Y872</f>
        <v>0</v>
      </c>
      <c r="P632" s="160">
        <f t="shared" ref="P632:P640" si="261">IF(OR(OR(J632=0,G632 = "#N/A N/A"),G632="#N/A Real Time"),0,G632*J632*T632/M632)</f>
        <v>0</v>
      </c>
      <c r="Q632" s="374">
        <f>P632 / Y872*100</f>
        <v>0</v>
      </c>
      <c r="R632" s="161">
        <f t="shared" ref="R632:R640" si="262">IF(Q632&lt;0,Q632,0)</f>
        <v>0</v>
      </c>
      <c r="S632" s="374">
        <f t="shared" ref="S632:S640" si="263">IF(Q632&gt;0,Q632,0)</f>
        <v>0</v>
      </c>
      <c r="T632" s="153">
        <f t="shared" ref="T632:T640" si="264">IF(EXACT(D632,UPPER(D632)),1,0.01)/V632</f>
        <v>0.01</v>
      </c>
      <c r="U632" s="153">
        <v>0</v>
      </c>
      <c r="V632" s="153">
        <v>1</v>
      </c>
      <c r="W632" s="159">
        <f t="shared" ref="W632:W640" si="265">IF(AND(Q632&lt;0,O632&gt;0),O632,0)</f>
        <v>0</v>
      </c>
      <c r="X632" s="159">
        <f t="shared" ref="X632:X640" si="266">IF(AND(Q632&gt;0,O632&gt;0),O632,0)</f>
        <v>0</v>
      </c>
      <c r="Y632" s="70"/>
      <c r="Z632" s="163">
        <f>_xll.BDH(C632,$Z$12,$D$1,$D$1)</f>
        <v>905</v>
      </c>
      <c r="AA632" s="163">
        <f t="shared" ref="AA632:AA640" si="267">IF(OR(OR(F632="#N/A N/A",F632="#N/A Real Time"),OR(Z632="#N/A N/A",Z632="#N/A Real Time")),0,  F632 - Z632)</f>
        <v>-8.7999999999999545</v>
      </c>
      <c r="AB632" s="164">
        <f t="shared" ref="AB632:AB640" si="268">IF(OR(Z632=0,Z632="#N/A N/A"),0,AA632 / Z632*100)</f>
        <v>-0.97237569060772988</v>
      </c>
      <c r="AC632" s="165">
        <v>0</v>
      </c>
      <c r="AD632" s="166">
        <f>IF(D632 = D872,1,_xll.BDP(K632,$AD$12)*L632)</f>
        <v>0.88978999999999997</v>
      </c>
      <c r="AE632" s="387">
        <f>AA632*AC632*T632/AD632 / AF872</f>
        <v>0</v>
      </c>
      <c r="AF632" s="73"/>
      <c r="AG632" s="69"/>
      <c r="AH632" s="61"/>
    </row>
    <row r="633" spans="1:35" x14ac:dyDescent="0.2">
      <c r="B633" s="153">
        <v>3428</v>
      </c>
      <c r="C633" s="153" t="s">
        <v>1078</v>
      </c>
      <c r="D633" s="153" t="str">
        <f>_xll.BDP(C633,$D$12)</f>
        <v>GBp</v>
      </c>
      <c r="E633" s="153" t="s">
        <v>1176</v>
      </c>
      <c r="F633" s="154">
        <f>_xll.BDP(C633,$F$12)</f>
        <v>112</v>
      </c>
      <c r="G633" s="154">
        <f>_xll.BDP(C633,$G$12)</f>
        <v>113.2</v>
      </c>
      <c r="H633" s="155">
        <f t="shared" si="258"/>
        <v>1.2000000000000028</v>
      </c>
      <c r="I633" s="156">
        <f t="shared" si="259"/>
        <v>1.0714285714285741</v>
      </c>
      <c r="J633" s="157">
        <v>0</v>
      </c>
      <c r="K633" s="153" t="str">
        <f>CONCATENATE(D872,D633, " Curncy")</f>
        <v>EURGBp Curncy</v>
      </c>
      <c r="L633" s="153">
        <f>IF(D633 = D872,1,_xll.BDP(K633,$L$12))</f>
        <v>1</v>
      </c>
      <c r="M633" s="356">
        <f>IF(D633 = D872,1,_xll.BDP(K633,$M$12)*L633)</f>
        <v>0.89166000000000001</v>
      </c>
      <c r="N633" s="158">
        <f t="shared" si="260"/>
        <v>0</v>
      </c>
      <c r="O633" s="366">
        <f>N633 / Y872</f>
        <v>0</v>
      </c>
      <c r="P633" s="160">
        <f t="shared" si="261"/>
        <v>0</v>
      </c>
      <c r="Q633" s="374">
        <f>P633 / Y872*100</f>
        <v>0</v>
      </c>
      <c r="R633" s="161">
        <f t="shared" si="262"/>
        <v>0</v>
      </c>
      <c r="S633" s="374">
        <f t="shared" si="263"/>
        <v>0</v>
      </c>
      <c r="T633" s="153">
        <f t="shared" si="264"/>
        <v>0.01</v>
      </c>
      <c r="U633" s="153">
        <v>0</v>
      </c>
      <c r="V633" s="153">
        <v>1</v>
      </c>
      <c r="W633" s="159">
        <f t="shared" si="265"/>
        <v>0</v>
      </c>
      <c r="X633" s="159">
        <f t="shared" si="266"/>
        <v>0</v>
      </c>
      <c r="Y633" s="70"/>
      <c r="Z633" s="163">
        <f>_xll.BDH(C633,$Z$12,$D$1,$D$1)</f>
        <v>114.4</v>
      </c>
      <c r="AA633" s="163">
        <f t="shared" si="267"/>
        <v>-2.4000000000000057</v>
      </c>
      <c r="AB633" s="164">
        <f t="shared" si="268"/>
        <v>-2.0979020979021028</v>
      </c>
      <c r="AC633" s="165">
        <v>0</v>
      </c>
      <c r="AD633" s="166">
        <f>IF(D633 = D872,1,_xll.BDP(K633,$AD$12)*L633)</f>
        <v>0.88978999999999997</v>
      </c>
      <c r="AE633" s="387">
        <f>AA633*AC633*T633/AD633 / AF872</f>
        <v>0</v>
      </c>
      <c r="AF633" s="73"/>
      <c r="AG633" s="69"/>
      <c r="AH633" s="61"/>
    </row>
    <row r="634" spans="1:35" x14ac:dyDescent="0.2">
      <c r="B634" s="153">
        <v>23560</v>
      </c>
      <c r="C634" s="153" t="s">
        <v>1079</v>
      </c>
      <c r="D634" s="153" t="str">
        <f>_xll.BDP(C634,$D$12)</f>
        <v>GBp</v>
      </c>
      <c r="E634" s="153" t="s">
        <v>1177</v>
      </c>
      <c r="F634" s="154">
        <f>_xll.BDP(C634,$F$12)</f>
        <v>2108</v>
      </c>
      <c r="G634" s="154">
        <f>_xll.BDP(C634,$G$12)</f>
        <v>2096</v>
      </c>
      <c r="H634" s="155">
        <f t="shared" si="258"/>
        <v>-12</v>
      </c>
      <c r="I634" s="156">
        <f t="shared" si="259"/>
        <v>-0.56925996204933582</v>
      </c>
      <c r="J634" s="157">
        <v>0</v>
      </c>
      <c r="K634" s="153" t="str">
        <f>CONCATENATE(D872,D634, " Curncy")</f>
        <v>EURGBp Curncy</v>
      </c>
      <c r="L634" s="153">
        <f>IF(D634 = D872,1,_xll.BDP(K634,$L$12))</f>
        <v>1</v>
      </c>
      <c r="M634" s="356">
        <f>IF(D634 = D872,1,_xll.BDP(K634,$M$12)*L634)</f>
        <v>0.89166000000000001</v>
      </c>
      <c r="N634" s="158">
        <f t="shared" si="260"/>
        <v>0</v>
      </c>
      <c r="O634" s="366">
        <f>N634 / Y872</f>
        <v>0</v>
      </c>
      <c r="P634" s="160">
        <f t="shared" si="261"/>
        <v>0</v>
      </c>
      <c r="Q634" s="374">
        <f>P634 / Y872*100</f>
        <v>0</v>
      </c>
      <c r="R634" s="161">
        <f t="shared" si="262"/>
        <v>0</v>
      </c>
      <c r="S634" s="374">
        <f t="shared" si="263"/>
        <v>0</v>
      </c>
      <c r="T634" s="153">
        <f t="shared" si="264"/>
        <v>0.01</v>
      </c>
      <c r="U634" s="153">
        <v>0</v>
      </c>
      <c r="V634" s="153">
        <v>1</v>
      </c>
      <c r="W634" s="159">
        <f t="shared" si="265"/>
        <v>0</v>
      </c>
      <c r="X634" s="159">
        <f t="shared" si="266"/>
        <v>0</v>
      </c>
      <c r="Y634" s="70"/>
      <c r="Z634" s="163">
        <f>_xll.BDH(C634,$Z$12,$D$1,$D$1)</f>
        <v>2092</v>
      </c>
      <c r="AA634" s="163">
        <f t="shared" si="267"/>
        <v>16</v>
      </c>
      <c r="AB634" s="164">
        <f t="shared" si="268"/>
        <v>0.76481835564053535</v>
      </c>
      <c r="AC634" s="165">
        <v>0</v>
      </c>
      <c r="AD634" s="166">
        <f>IF(D634 = D872,1,_xll.BDP(K634,$AD$12)*L634)</f>
        <v>0.88978999999999997</v>
      </c>
      <c r="AE634" s="387">
        <f>AA634*AC634*T634/AD634 / AF872</f>
        <v>0</v>
      </c>
      <c r="AF634" s="73"/>
      <c r="AG634" s="69"/>
      <c r="AH634" s="61"/>
    </row>
    <row r="635" spans="1:35" x14ac:dyDescent="0.2">
      <c r="A635" s="1"/>
      <c r="B635" s="153">
        <v>3419</v>
      </c>
      <c r="C635" s="153" t="s">
        <v>3</v>
      </c>
      <c r="D635" s="153" t="str">
        <f>_xll.BDP(C635,$D$12)</f>
        <v>GBp</v>
      </c>
      <c r="E635" s="153" t="s">
        <v>399</v>
      </c>
      <c r="F635" s="154">
        <f>_xll.BDP(C635,$F$12)</f>
        <v>125.32</v>
      </c>
      <c r="G635" s="154">
        <f>_xll.BDP(C635,$G$12)</f>
        <v>124.16</v>
      </c>
      <c r="H635" s="155">
        <f t="shared" si="258"/>
        <v>-1.1599999999999966</v>
      </c>
      <c r="I635" s="156">
        <f t="shared" si="259"/>
        <v>-0.92563038621129645</v>
      </c>
      <c r="J635" s="157">
        <v>670434</v>
      </c>
      <c r="K635" s="153" t="str">
        <f>CONCATENATE(D872,D635, " Curncy")</f>
        <v>EURGBp Curncy</v>
      </c>
      <c r="L635" s="153">
        <f>IF(D635 = D872,1,_xll.BDP(K635,$L$12))</f>
        <v>1</v>
      </c>
      <c r="M635" s="356">
        <f>IF(D635 = D872,1,_xll.BDP(K635,$M$12)*L635)</f>
        <v>0.89166000000000001</v>
      </c>
      <c r="N635" s="158">
        <f t="shared" si="260"/>
        <v>-8721.9729493304367</v>
      </c>
      <c r="O635" s="366">
        <f>N635 / Y872</f>
        <v>-7.0463776080140398E-5</v>
      </c>
      <c r="P635" s="160">
        <f t="shared" si="261"/>
        <v>933551.86326626735</v>
      </c>
      <c r="Q635" s="374">
        <f>P635 / Y872*100</f>
        <v>0.75420538259571179</v>
      </c>
      <c r="R635" s="161">
        <f t="shared" si="262"/>
        <v>0</v>
      </c>
      <c r="S635" s="374">
        <f t="shared" si="263"/>
        <v>0.75420538259571179</v>
      </c>
      <c r="T635" s="153">
        <f t="shared" si="264"/>
        <v>0.01</v>
      </c>
      <c r="U635" s="153">
        <v>0</v>
      </c>
      <c r="V635" s="153">
        <v>1</v>
      </c>
      <c r="W635" s="159">
        <f t="shared" si="265"/>
        <v>0</v>
      </c>
      <c r="X635" s="159">
        <f t="shared" si="266"/>
        <v>0</v>
      </c>
      <c r="Y635" s="70"/>
      <c r="Z635" s="163">
        <f>_xll.BDH(C635,$Z$12,$D$1,$D$1)</f>
        <v>121.98</v>
      </c>
      <c r="AA635" s="163">
        <f t="shared" si="267"/>
        <v>3.3399999999999892</v>
      </c>
      <c r="AB635" s="164">
        <f t="shared" si="268"/>
        <v>2.7381537957042048</v>
      </c>
      <c r="AC635" s="165">
        <v>670434</v>
      </c>
      <c r="AD635" s="166">
        <f>IF(D635 = D872,1,_xll.BDP(K635,$AD$12)*L635)</f>
        <v>0.88978999999999997</v>
      </c>
      <c r="AE635" s="387">
        <f>AA635*AC635*T635/AD635 / AF872</f>
        <v>2.0442362890941504E-4</v>
      </c>
      <c r="AF635" s="73"/>
      <c r="AG635" s="69"/>
      <c r="AH635" s="61"/>
    </row>
    <row r="636" spans="1:35" x14ac:dyDescent="0.2">
      <c r="A636" s="153"/>
      <c r="B636" s="153">
        <v>29624</v>
      </c>
      <c r="C636" s="153" t="s">
        <v>1565</v>
      </c>
      <c r="D636" s="153" t="str">
        <f>_xll.BDP(C636,$D$12)</f>
        <v>GBp</v>
      </c>
      <c r="E636" s="153" t="s">
        <v>1566</v>
      </c>
      <c r="F636" s="154">
        <f>_xll.BDP(C636,$F$12)</f>
        <v>281</v>
      </c>
      <c r="G636" s="154">
        <f>_xll.BDP(C636,$G$12)</f>
        <v>270</v>
      </c>
      <c r="H636" s="155">
        <f t="shared" si="258"/>
        <v>-11</v>
      </c>
      <c r="I636" s="156">
        <f t="shared" si="259"/>
        <v>-3.9145907473309607</v>
      </c>
      <c r="J636" s="157">
        <v>778274</v>
      </c>
      <c r="K636" s="153" t="str">
        <f>CONCATENATE(D872,D636, " Curncy")</f>
        <v>EURGBp Curncy</v>
      </c>
      <c r="L636" s="153">
        <f>IF(D636 = D872,1,_xll.BDP(K636,$L$12))</f>
        <v>1</v>
      </c>
      <c r="M636" s="356">
        <f>IF(D636 = D872,1,_xll.BDP(K636,$M$12)*L636)</f>
        <v>0.89166000000000001</v>
      </c>
      <c r="N636" s="158">
        <f t="shared" si="260"/>
        <v>-96012.089810017264</v>
      </c>
      <c r="O636" s="366">
        <f>N636 / Y872</f>
        <v>-7.7567018800244576E-4</v>
      </c>
      <c r="P636" s="160">
        <f t="shared" si="261"/>
        <v>2356660.3862458784</v>
      </c>
      <c r="Q636" s="374">
        <f>P636 / Y872*100</f>
        <v>1.9039177341878215</v>
      </c>
      <c r="R636" s="161">
        <f t="shared" si="262"/>
        <v>0</v>
      </c>
      <c r="S636" s="374">
        <f t="shared" si="263"/>
        <v>1.9039177341878215</v>
      </c>
      <c r="T636" s="153">
        <f t="shared" si="264"/>
        <v>0.01</v>
      </c>
      <c r="U636" s="153">
        <v>0</v>
      </c>
      <c r="V636" s="153">
        <v>1</v>
      </c>
      <c r="W636" s="159">
        <f t="shared" si="265"/>
        <v>0</v>
      </c>
      <c r="X636" s="159">
        <f t="shared" si="266"/>
        <v>0</v>
      </c>
      <c r="Y636" s="162"/>
      <c r="Z636" s="163">
        <f>_xll.BDH(C636,$Z$12,$D$1,$D$1)</f>
        <v>295</v>
      </c>
      <c r="AA636" s="163">
        <f t="shared" si="267"/>
        <v>-14</v>
      </c>
      <c r="AB636" s="164">
        <f t="shared" si="268"/>
        <v>-4.7457627118644066</v>
      </c>
      <c r="AC636" s="165">
        <v>778274</v>
      </c>
      <c r="AD636" s="166">
        <f>IF(D636 = D872,1,_xll.BDP(K636,$AD$12)*L636)</f>
        <v>0.88978999999999997</v>
      </c>
      <c r="AE636" s="387">
        <f>AA636*AC636*T636/AD636 / AF872</f>
        <v>-9.9469321102461342E-4</v>
      </c>
      <c r="AF636" s="167"/>
      <c r="AG636" s="69"/>
      <c r="AH636" s="61"/>
    </row>
    <row r="637" spans="1:35" x14ac:dyDescent="0.2">
      <c r="A637" s="29"/>
      <c r="B637" s="153">
        <v>10172</v>
      </c>
      <c r="C637" s="153" t="s">
        <v>1081</v>
      </c>
      <c r="D637" s="153" t="str">
        <f>_xll.BDP(C637,$D$12)</f>
        <v>GBp</v>
      </c>
      <c r="E637" s="153" t="s">
        <v>1179</v>
      </c>
      <c r="F637" s="154">
        <f>_xll.BDP(C637,$F$12)</f>
        <v>268</v>
      </c>
      <c r="G637" s="154">
        <f>_xll.BDP(C637,$G$12)</f>
        <v>268.2</v>
      </c>
      <c r="H637" s="155">
        <f t="shared" si="258"/>
        <v>0.19999999999998863</v>
      </c>
      <c r="I637" s="156">
        <f t="shared" si="259"/>
        <v>7.4626865671637552E-2</v>
      </c>
      <c r="J637" s="157">
        <v>0</v>
      </c>
      <c r="K637" s="153" t="str">
        <f>CONCATENATE(D872,D637, " Curncy")</f>
        <v>EURGBp Curncy</v>
      </c>
      <c r="L637" s="153">
        <f>IF(D637 = D872,1,_xll.BDP(K637,$L$12))</f>
        <v>1</v>
      </c>
      <c r="M637" s="356">
        <f>IF(D637 = D872,1,_xll.BDP(K637,$M$12)*L637)</f>
        <v>0.89166000000000001</v>
      </c>
      <c r="N637" s="158">
        <f t="shared" si="260"/>
        <v>0</v>
      </c>
      <c r="O637" s="366">
        <f>N637 / Y872</f>
        <v>0</v>
      </c>
      <c r="P637" s="160">
        <f t="shared" si="261"/>
        <v>0</v>
      </c>
      <c r="Q637" s="374">
        <f>P637 / Y872*100</f>
        <v>0</v>
      </c>
      <c r="R637" s="161">
        <f t="shared" si="262"/>
        <v>0</v>
      </c>
      <c r="S637" s="374">
        <f t="shared" si="263"/>
        <v>0</v>
      </c>
      <c r="T637" s="153">
        <f t="shared" si="264"/>
        <v>0.01</v>
      </c>
      <c r="U637" s="153">
        <v>0</v>
      </c>
      <c r="V637" s="153">
        <v>1</v>
      </c>
      <c r="W637" s="159">
        <f t="shared" si="265"/>
        <v>0</v>
      </c>
      <c r="X637" s="159">
        <f t="shared" si="266"/>
        <v>0</v>
      </c>
      <c r="Y637" s="70"/>
      <c r="Z637" s="163">
        <f>_xll.BDH(C637,$Z$12,$D$1,$D$1)</f>
        <v>268.10000000000002</v>
      </c>
      <c r="AA637" s="163">
        <f t="shared" si="267"/>
        <v>-0.10000000000002274</v>
      </c>
      <c r="AB637" s="164">
        <f t="shared" si="268"/>
        <v>-3.7299515106312096E-2</v>
      </c>
      <c r="AC637" s="165">
        <v>0</v>
      </c>
      <c r="AD637" s="166">
        <f>IF(D637 = D872,1,_xll.BDP(K637,$AD$12)*L637)</f>
        <v>0.88978999999999997</v>
      </c>
      <c r="AE637" s="387">
        <f>AA637*AC637*T637/AD637 / AF872</f>
        <v>0</v>
      </c>
      <c r="AF637" s="73"/>
      <c r="AG637" s="69"/>
      <c r="AH637" s="61"/>
    </row>
    <row r="638" spans="1:35" x14ac:dyDescent="0.2">
      <c r="A638" s="153"/>
      <c r="B638" s="153">
        <v>28571</v>
      </c>
      <c r="C638" s="153" t="s">
        <v>1339</v>
      </c>
      <c r="D638" s="153" t="str">
        <f>_xll.BDP(C638,$D$12)</f>
        <v>GBp</v>
      </c>
      <c r="E638" s="153" t="s">
        <v>1340</v>
      </c>
      <c r="F638" s="154">
        <f>_xll.BDP(C638,$F$12)</f>
        <v>4600</v>
      </c>
      <c r="G638" s="154">
        <f>_xll.BDP(C638,$G$12)</f>
        <v>4588</v>
      </c>
      <c r="H638" s="155">
        <f t="shared" si="258"/>
        <v>-12</v>
      </c>
      <c r="I638" s="156">
        <f t="shared" si="259"/>
        <v>-0.26086956521739135</v>
      </c>
      <c r="J638" s="157">
        <v>0</v>
      </c>
      <c r="K638" s="153" t="str">
        <f>CONCATENATE(D872,D638, " Curncy")</f>
        <v>EURGBp Curncy</v>
      </c>
      <c r="L638" s="153">
        <f>IF(D638 = D872,1,_xll.BDP(K638,$L$12))</f>
        <v>1</v>
      </c>
      <c r="M638" s="356">
        <f>IF(D638 = D872,1,_xll.BDP(K638,$M$12)*L638)</f>
        <v>0.89166000000000001</v>
      </c>
      <c r="N638" s="158">
        <f t="shared" si="260"/>
        <v>0</v>
      </c>
      <c r="O638" s="366">
        <f>N638 / Y872</f>
        <v>0</v>
      </c>
      <c r="P638" s="160">
        <f t="shared" si="261"/>
        <v>0</v>
      </c>
      <c r="Q638" s="374">
        <f>P638 / Y872*100</f>
        <v>0</v>
      </c>
      <c r="R638" s="161">
        <f t="shared" si="262"/>
        <v>0</v>
      </c>
      <c r="S638" s="374">
        <f t="shared" si="263"/>
        <v>0</v>
      </c>
      <c r="T638" s="153">
        <f t="shared" si="264"/>
        <v>0.01</v>
      </c>
      <c r="U638" s="153">
        <v>0</v>
      </c>
      <c r="V638" s="153">
        <v>1</v>
      </c>
      <c r="W638" s="159">
        <f t="shared" si="265"/>
        <v>0</v>
      </c>
      <c r="X638" s="159">
        <f t="shared" si="266"/>
        <v>0</v>
      </c>
      <c r="Y638" s="162"/>
      <c r="Z638" s="163">
        <f>_xll.BDH(C638,$Z$12,$D$1,$D$1)</f>
        <v>4544</v>
      </c>
      <c r="AA638" s="163">
        <f t="shared" si="267"/>
        <v>56</v>
      </c>
      <c r="AB638" s="164">
        <f t="shared" si="268"/>
        <v>1.232394366197183</v>
      </c>
      <c r="AC638" s="165">
        <v>0</v>
      </c>
      <c r="AD638" s="166">
        <f>IF(D638 = D872,1,_xll.BDP(K638,$AD$12)*L638)</f>
        <v>0.88978999999999997</v>
      </c>
      <c r="AE638" s="387">
        <f>AA638*AC638*T638/AD638 / AF872</f>
        <v>0</v>
      </c>
      <c r="AF638" s="167"/>
      <c r="AG638" s="69"/>
      <c r="AH638" s="61"/>
    </row>
    <row r="639" spans="1:35" x14ac:dyDescent="0.2">
      <c r="B639" s="153">
        <v>6378</v>
      </c>
      <c r="C639" s="153" t="s">
        <v>1039</v>
      </c>
      <c r="D639" s="153" t="str">
        <f>_xll.BDP(C639,$D$12)</f>
        <v>GBp</v>
      </c>
      <c r="E639" s="153" t="s">
        <v>1140</v>
      </c>
      <c r="F639" s="154">
        <f>_xll.BDP(C639,$F$12)</f>
        <v>184.25</v>
      </c>
      <c r="G639" s="154">
        <f>_xll.BDP(C639,$G$12)</f>
        <v>183.6</v>
      </c>
      <c r="H639" s="155">
        <f t="shared" si="258"/>
        <v>-0.65000000000000568</v>
      </c>
      <c r="I639" s="156">
        <f t="shared" si="259"/>
        <v>-0.35278154681140067</v>
      </c>
      <c r="J639" s="157">
        <v>0</v>
      </c>
      <c r="K639" s="153" t="str">
        <f>CONCATENATE(D872,D639, " Curncy")</f>
        <v>EURGBp Curncy</v>
      </c>
      <c r="L639" s="153">
        <f>IF(D639 = D872,1,_xll.BDP(K639,$L$12))</f>
        <v>1</v>
      </c>
      <c r="M639" s="356">
        <f>IF(D639 = D872,1,_xll.BDP(K639,$M$12)*L639)</f>
        <v>0.89166000000000001</v>
      </c>
      <c r="N639" s="158">
        <f t="shared" si="260"/>
        <v>0</v>
      </c>
      <c r="O639" s="366">
        <f>N639 / Y872</f>
        <v>0</v>
      </c>
      <c r="P639" s="160">
        <f t="shared" si="261"/>
        <v>0</v>
      </c>
      <c r="Q639" s="374">
        <f>P639 / Y872*100</f>
        <v>0</v>
      </c>
      <c r="R639" s="161">
        <f t="shared" si="262"/>
        <v>0</v>
      </c>
      <c r="S639" s="374">
        <f t="shared" si="263"/>
        <v>0</v>
      </c>
      <c r="T639" s="153">
        <f t="shared" si="264"/>
        <v>0.01</v>
      </c>
      <c r="U639" s="153">
        <v>0</v>
      </c>
      <c r="V639" s="153">
        <v>1</v>
      </c>
      <c r="W639" s="159">
        <f t="shared" si="265"/>
        <v>0</v>
      </c>
      <c r="X639" s="159">
        <f t="shared" si="266"/>
        <v>0</v>
      </c>
      <c r="Y639" s="70"/>
      <c r="Z639" s="163">
        <f>_xll.BDH(C639,$Z$12,$D$1,$D$1)</f>
        <v>182.35</v>
      </c>
      <c r="AA639" s="163">
        <f t="shared" si="267"/>
        <v>1.9000000000000057</v>
      </c>
      <c r="AB639" s="164">
        <f t="shared" si="268"/>
        <v>1.0419522895530604</v>
      </c>
      <c r="AC639" s="165">
        <v>0</v>
      </c>
      <c r="AD639" s="166">
        <f>IF(D639 = D872,1,_xll.BDP(K639,$AD$12)*L639)</f>
        <v>0.88978999999999997</v>
      </c>
      <c r="AE639" s="387">
        <f>AA639*AC639*T639/AD639 / AF872</f>
        <v>0</v>
      </c>
      <c r="AF639" s="73"/>
      <c r="AG639" s="69"/>
      <c r="AH639" s="61"/>
      <c r="AI639" s="29"/>
    </row>
    <row r="640" spans="1:35" x14ac:dyDescent="0.2">
      <c r="B640" s="153">
        <v>10174</v>
      </c>
      <c r="C640" s="153" t="s">
        <v>63</v>
      </c>
      <c r="D640" s="153" t="str">
        <f>_xll.BDP(C640,$D$12)</f>
        <v>GBp</v>
      </c>
      <c r="E640" s="153" t="s">
        <v>400</v>
      </c>
      <c r="F640" s="154">
        <f>_xll.BDP(C640,$F$12)</f>
        <v>755.2</v>
      </c>
      <c r="G640" s="154">
        <f>_xll.BDP(C640,$G$12)</f>
        <v>751.4</v>
      </c>
      <c r="H640" s="155">
        <f t="shared" si="258"/>
        <v>-3.8000000000000682</v>
      </c>
      <c r="I640" s="156">
        <f t="shared" si="259"/>
        <v>-0.50317796610170384</v>
      </c>
      <c r="J640" s="157">
        <v>0</v>
      </c>
      <c r="K640" s="153" t="str">
        <f>CONCATENATE(D872,D640, " Curncy")</f>
        <v>EURGBp Curncy</v>
      </c>
      <c r="L640" s="153">
        <f>IF(D640 = D872,1,_xll.BDP(K640,$L$12))</f>
        <v>1</v>
      </c>
      <c r="M640" s="356">
        <f>IF(D640 = D872,1,_xll.BDP(K640,$M$12)*L640)</f>
        <v>0.89166000000000001</v>
      </c>
      <c r="N640" s="158">
        <f t="shared" si="260"/>
        <v>0</v>
      </c>
      <c r="O640" s="366">
        <f>N640 / Y872</f>
        <v>0</v>
      </c>
      <c r="P640" s="160">
        <f t="shared" si="261"/>
        <v>0</v>
      </c>
      <c r="Q640" s="374">
        <f>P640 / Y872*100</f>
        <v>0</v>
      </c>
      <c r="R640" s="161">
        <f t="shared" si="262"/>
        <v>0</v>
      </c>
      <c r="S640" s="374">
        <f t="shared" si="263"/>
        <v>0</v>
      </c>
      <c r="T640" s="153">
        <f t="shared" si="264"/>
        <v>0.01</v>
      </c>
      <c r="U640" s="153">
        <v>0</v>
      </c>
      <c r="V640" s="153">
        <v>1</v>
      </c>
      <c r="W640" s="159">
        <f t="shared" si="265"/>
        <v>0</v>
      </c>
      <c r="X640" s="159">
        <f t="shared" si="266"/>
        <v>0</v>
      </c>
      <c r="Y640" s="70"/>
      <c r="Z640" s="163">
        <f>_xll.BDH(C640,$Z$12,$D$1,$D$1)</f>
        <v>734.4</v>
      </c>
      <c r="AA640" s="163">
        <f t="shared" si="267"/>
        <v>20.800000000000068</v>
      </c>
      <c r="AB640" s="164">
        <f t="shared" si="268"/>
        <v>2.8322440087146061</v>
      </c>
      <c r="AC640" s="165">
        <v>0</v>
      </c>
      <c r="AD640" s="166">
        <f>IF(D640 = D872,1,_xll.BDP(K640,$AD$12)*L640)</f>
        <v>0.88978999999999997</v>
      </c>
      <c r="AE640" s="387">
        <f>AA640*AC640*T640/AD640 / AF872</f>
        <v>0</v>
      </c>
      <c r="AF640" s="73"/>
      <c r="AG640" s="69"/>
      <c r="AH640" s="61"/>
    </row>
    <row r="641" spans="1:35" x14ac:dyDescent="0.2">
      <c r="A641" s="187" t="s">
        <v>1660</v>
      </c>
      <c r="B641" s="187"/>
      <c r="C641" s="187"/>
      <c r="D641" s="187"/>
      <c r="E641" s="187" t="s">
        <v>19</v>
      </c>
      <c r="F641" s="188"/>
      <c r="G641" s="188"/>
      <c r="H641" s="189"/>
      <c r="I641" s="190"/>
      <c r="J641" s="191"/>
      <c r="K641" s="187"/>
      <c r="L641" s="187"/>
      <c r="M641" s="357"/>
      <c r="N641" s="192">
        <f t="shared" ref="N641:S641" si="269" xml:space="preserve"> SUM(N441:N640)</f>
        <v>-444563.97892694344</v>
      </c>
      <c r="O641" s="367">
        <f t="shared" si="269"/>
        <v>-3.5915792041993425E-3</v>
      </c>
      <c r="P641" s="193">
        <f t="shared" si="269"/>
        <v>72435225.766945258</v>
      </c>
      <c r="Q641" s="375">
        <f t="shared" si="269"/>
        <v>58.519552381187701</v>
      </c>
      <c r="R641" s="194">
        <f t="shared" si="269"/>
        <v>-25.448921973647888</v>
      </c>
      <c r="S641" s="375">
        <f t="shared" si="269"/>
        <v>83.968474354835593</v>
      </c>
      <c r="T641" s="187"/>
      <c r="U641" s="187"/>
      <c r="V641" s="187"/>
      <c r="W641" s="195">
        <f xml:space="preserve"> SUM(W441:W640)</f>
        <v>5.3432184175051358E-3</v>
      </c>
      <c r="X641" s="195">
        <f xml:space="preserve"> SUM(X441:X640)</f>
        <v>3.0203836047446001E-3</v>
      </c>
      <c r="Y641" s="187"/>
      <c r="Z641" s="196"/>
      <c r="AA641" s="196"/>
      <c r="AB641" s="197"/>
      <c r="AC641" s="198"/>
      <c r="AD641" s="199"/>
      <c r="AE641" s="388">
        <f xml:space="preserve"> SUM(AE441:AE640)</f>
        <v>1.3170759139874092E-2</v>
      </c>
      <c r="AF641" s="267"/>
      <c r="AG641" s="69"/>
      <c r="AH641" s="61"/>
    </row>
    <row r="642" spans="1:35" x14ac:dyDescent="0.2">
      <c r="C642" s="80"/>
      <c r="D642" s="29"/>
      <c r="E642" s="10"/>
      <c r="F642" s="6"/>
      <c r="G642" s="6"/>
      <c r="H642" s="25"/>
      <c r="I642" s="15"/>
      <c r="J642" s="19"/>
      <c r="K642" s="32"/>
      <c r="L642" s="10"/>
      <c r="M642" s="359"/>
      <c r="N642" s="99"/>
      <c r="O642" s="363"/>
      <c r="Q642" s="379"/>
      <c r="R642" s="34"/>
      <c r="S642" s="379"/>
      <c r="T642" s="23"/>
      <c r="U642" s="1"/>
      <c r="V642" s="1"/>
      <c r="W642" s="49"/>
      <c r="X642" s="49"/>
      <c r="Y642" s="70"/>
      <c r="Z642" s="66"/>
      <c r="AA642" s="63"/>
      <c r="AB642" s="59"/>
      <c r="AC642" s="55"/>
      <c r="AD642" s="57"/>
      <c r="AE642" s="386"/>
      <c r="AF642" s="73"/>
      <c r="AG642" s="69"/>
      <c r="AH642" s="61"/>
    </row>
    <row r="643" spans="1:35" x14ac:dyDescent="0.2">
      <c r="A643" s="29"/>
      <c r="B643" s="153"/>
      <c r="C643" s="153" t="s">
        <v>545</v>
      </c>
      <c r="D643" s="153" t="str">
        <f>_xll.BDP(C643,$D$12)</f>
        <v>USD</v>
      </c>
      <c r="E643" s="153" t="str">
        <f>_xll.BDP(C643,$E$12)</f>
        <v>S&amp;P 500 FUTURE    Dec20</v>
      </c>
      <c r="F643" s="154">
        <f>_xll.BDP(C643,$F$12)</f>
        <v>3632.7</v>
      </c>
      <c r="G643" s="154">
        <f>_xll.BDP(C643,$G$12)</f>
        <v>3638.2</v>
      </c>
      <c r="H643" s="155">
        <f t="shared" ref="H643:H673" si="270">IF(OR(OR(G643="#N/A N/A",G643="#N/A Real Time"),OR(F643="#N/A N/A",F643="#N/A Real Time")),0,  G643 - F643)</f>
        <v>5.5</v>
      </c>
      <c r="I643" s="156">
        <f t="shared" ref="I643:I673" si="271">IF(OR(F643=0,F643="#N/A N/A"),0,H643 / F643*100)</f>
        <v>0.15140253805709253</v>
      </c>
      <c r="J643" s="157">
        <v>0</v>
      </c>
      <c r="K643" s="153" t="str">
        <f>CONCATENATE(D872,D643, " Curncy")</f>
        <v>EURUSD Curncy</v>
      </c>
      <c r="L643" s="153">
        <f>IF(D643 = D872,1,_xll.BDP(K643,$L$12))</f>
        <v>1</v>
      </c>
      <c r="M643" s="356">
        <f>IF(D643 = D872,1,_xll.BDP(K643,$M$12)*L643)</f>
        <v>1.1882999999999999</v>
      </c>
      <c r="N643" s="158">
        <f t="shared" ref="N643:N673" si="272">H643*J643*T643/M643</f>
        <v>0</v>
      </c>
      <c r="O643" s="366">
        <f>N643 / Y872</f>
        <v>0</v>
      </c>
      <c r="P643" s="160">
        <f t="shared" ref="P643:P673" si="273">IF(OR(OR(J643=0,G643 = "#N/A N/A"),G643="#N/A Real Time"),0,G643*J643*T643/M643)</f>
        <v>0</v>
      </c>
      <c r="Q643" s="374">
        <f>P643 / Y872*100</f>
        <v>0</v>
      </c>
      <c r="R643" s="161">
        <f t="shared" ref="R643:R673" si="274">IF(Q643&lt;0,Q643,0)</f>
        <v>0</v>
      </c>
      <c r="S643" s="374">
        <f t="shared" ref="S643:S673" si="275">IF(Q643&gt;0,Q643,0)</f>
        <v>0</v>
      </c>
      <c r="T643" s="153">
        <f t="shared" ref="T643:T673" si="276">IF(EXACT(D643,UPPER(D643)),1,0.01)/V643</f>
        <v>1</v>
      </c>
      <c r="U643" s="153">
        <v>3</v>
      </c>
      <c r="V643" s="153">
        <v>1</v>
      </c>
      <c r="W643" s="159">
        <f t="shared" ref="W643:W673" si="277">IF(AND(Q643&lt;0,O643&gt;0),O643,0)</f>
        <v>0</v>
      </c>
      <c r="X643" s="159">
        <f t="shared" ref="X643:X673" si="278">IF(AND(Q643&gt;0,O643&gt;0),O643,0)</f>
        <v>0</v>
      </c>
      <c r="Y643" s="70"/>
      <c r="Z643" s="163">
        <f>_xll.BDH(C643,$Z$12,$D$1,$D$1)</f>
        <v>3576</v>
      </c>
      <c r="AA643" s="163">
        <f t="shared" ref="AA643:AA673" si="279">IF(OR(OR(F643="#N/A N/A",F643="#N/A Real Time"),OR(Z643="#N/A N/A",Z643="#N/A Real Time")),0,  F643 - Z643)</f>
        <v>56.699999999999818</v>
      </c>
      <c r="AB643" s="164">
        <f t="shared" ref="AB643:AB673" si="280">IF(OR(Z643=0,Z643="#N/A N/A"),0,AA643 / Z643*100)</f>
        <v>1.5855704697986528</v>
      </c>
      <c r="AC643" s="165">
        <v>0</v>
      </c>
      <c r="AD643" s="166">
        <f>IF(D643 = D872,1,_xll.BDP(K643,$AD$12)*L643)</f>
        <v>1.1873</v>
      </c>
      <c r="AE643" s="387">
        <f>AA643*AC643*T643/AD643 / AF872</f>
        <v>0</v>
      </c>
      <c r="AF643" s="73"/>
      <c r="AG643" s="69"/>
      <c r="AH643" s="61"/>
    </row>
    <row r="644" spans="1:35" x14ac:dyDescent="0.2">
      <c r="B644" s="153"/>
      <c r="C644" s="153" t="s">
        <v>544</v>
      </c>
      <c r="D644" s="153" t="str">
        <f>_xll.BDP(C644,$D$12)</f>
        <v>USD</v>
      </c>
      <c r="E644" s="153" t="str">
        <f>_xll.BDP(C644,$E$12)</f>
        <v>E-Mini Russ 2000  Dec20</v>
      </c>
      <c r="F644" s="154">
        <f>_xll.BDP(C644,$F$12)</f>
        <v>1851.5</v>
      </c>
      <c r="G644" s="154">
        <f>_xll.BDP(C644,$G$12)</f>
        <v>1845</v>
      </c>
      <c r="H644" s="155">
        <f t="shared" si="270"/>
        <v>-6.5</v>
      </c>
      <c r="I644" s="156">
        <f t="shared" si="271"/>
        <v>-0.35106670267350798</v>
      </c>
      <c r="J644" s="157">
        <v>0</v>
      </c>
      <c r="K644" s="153" t="str">
        <f>CONCATENATE(D872,D644, " Curncy")</f>
        <v>EURUSD Curncy</v>
      </c>
      <c r="L644" s="153">
        <f>IF(D644 = D872,1,_xll.BDP(K644,$L$12))</f>
        <v>1</v>
      </c>
      <c r="M644" s="356">
        <f>IF(D644 = D872,1,_xll.BDP(K644,$M$12)*L644)</f>
        <v>1.1882999999999999</v>
      </c>
      <c r="N644" s="158">
        <f t="shared" si="272"/>
        <v>0</v>
      </c>
      <c r="O644" s="366">
        <f>N644 / Y872</f>
        <v>0</v>
      </c>
      <c r="P644" s="160">
        <f t="shared" si="273"/>
        <v>0</v>
      </c>
      <c r="Q644" s="374">
        <f>P644 / Y872*100</f>
        <v>0</v>
      </c>
      <c r="R644" s="161">
        <f t="shared" si="274"/>
        <v>0</v>
      </c>
      <c r="S644" s="374">
        <f t="shared" si="275"/>
        <v>0</v>
      </c>
      <c r="T644" s="153">
        <f t="shared" si="276"/>
        <v>1</v>
      </c>
      <c r="U644" s="153">
        <v>3</v>
      </c>
      <c r="V644" s="153">
        <v>1</v>
      </c>
      <c r="W644" s="159">
        <f t="shared" si="277"/>
        <v>0</v>
      </c>
      <c r="X644" s="159">
        <f t="shared" si="278"/>
        <v>0</v>
      </c>
      <c r="Y644" s="70"/>
      <c r="Z644" s="163">
        <f>_xll.BDH(C644,$Z$12,$D$1,$D$1)</f>
        <v>1817.1</v>
      </c>
      <c r="AA644" s="163">
        <f t="shared" si="279"/>
        <v>34.400000000000091</v>
      </c>
      <c r="AB644" s="164">
        <f t="shared" si="280"/>
        <v>1.8931264102140823</v>
      </c>
      <c r="AC644" s="165">
        <v>0</v>
      </c>
      <c r="AD644" s="166">
        <f>IF(D644 = D872,1,_xll.BDP(K644,$AD$12)*L644)</f>
        <v>1.1873</v>
      </c>
      <c r="AE644" s="387">
        <f>AA644*AC644*T644/AD644 / AF872</f>
        <v>0</v>
      </c>
      <c r="AF644" s="73"/>
      <c r="AG644" s="69"/>
      <c r="AH644" s="61"/>
      <c r="AI644" s="29"/>
    </row>
    <row r="645" spans="1:35" x14ac:dyDescent="0.2">
      <c r="A645" s="111"/>
      <c r="B645" s="153">
        <v>25974</v>
      </c>
      <c r="C645" s="153" t="s">
        <v>1424</v>
      </c>
      <c r="D645" s="153" t="str">
        <f>_xll.BDP(C645,$D$12)</f>
        <v>USD</v>
      </c>
      <c r="E645" s="153" t="s">
        <v>1425</v>
      </c>
      <c r="F645" s="154">
        <f>_xll.BDP(C645,$F$12)</f>
        <v>177.08</v>
      </c>
      <c r="G645" s="154">
        <f>_xll.BDP(C645,$G$12)</f>
        <v>177.08</v>
      </c>
      <c r="H645" s="155">
        <f t="shared" si="270"/>
        <v>0</v>
      </c>
      <c r="I645" s="156">
        <f t="shared" si="271"/>
        <v>0</v>
      </c>
      <c r="J645" s="157">
        <v>0</v>
      </c>
      <c r="K645" s="153" t="str">
        <f>CONCATENATE(D872,D645, " Curncy")</f>
        <v>EURUSD Curncy</v>
      </c>
      <c r="L645" s="153">
        <f>IF(D645 = D872,1,_xll.BDP(K645,$L$12))</f>
        <v>1</v>
      </c>
      <c r="M645" s="356">
        <f>IF(D645 = D872,1,_xll.BDP(K645,$M$12)*L645)</f>
        <v>1.1882999999999999</v>
      </c>
      <c r="N645" s="158">
        <f t="shared" si="272"/>
        <v>0</v>
      </c>
      <c r="O645" s="366">
        <f>N645 / Y872</f>
        <v>0</v>
      </c>
      <c r="P645" s="160">
        <f t="shared" si="273"/>
        <v>0</v>
      </c>
      <c r="Q645" s="374">
        <f>P645 / Y872*100</f>
        <v>0</v>
      </c>
      <c r="R645" s="161">
        <f t="shared" si="274"/>
        <v>0</v>
      </c>
      <c r="S645" s="374">
        <f t="shared" si="275"/>
        <v>0</v>
      </c>
      <c r="T645" s="153">
        <f t="shared" si="276"/>
        <v>1</v>
      </c>
      <c r="U645" s="153">
        <v>0</v>
      </c>
      <c r="V645" s="153">
        <v>1</v>
      </c>
      <c r="W645" s="159">
        <f t="shared" si="277"/>
        <v>0</v>
      </c>
      <c r="X645" s="159">
        <f t="shared" si="278"/>
        <v>0</v>
      </c>
      <c r="Y645" s="111"/>
      <c r="Z645" s="163">
        <f>_xll.BDH(C645,$Z$12,$D$1,$D$1)</f>
        <v>174.14</v>
      </c>
      <c r="AA645" s="163">
        <f t="shared" si="279"/>
        <v>2.9400000000000261</v>
      </c>
      <c r="AB645" s="164">
        <f t="shared" si="280"/>
        <v>1.6882967727116265</v>
      </c>
      <c r="AC645" s="165">
        <v>0</v>
      </c>
      <c r="AD645" s="166">
        <f>IF(D645 = D872,1,_xll.BDP(K645,$AD$12)*L645)</f>
        <v>1.1873</v>
      </c>
      <c r="AE645" s="387">
        <f>AA645*AC645*T645/AD645 / AF872</f>
        <v>0</v>
      </c>
      <c r="AF645" s="124"/>
      <c r="AG645" s="69"/>
      <c r="AH645" s="61"/>
      <c r="AI645" s="29"/>
    </row>
    <row r="646" spans="1:35" x14ac:dyDescent="0.2">
      <c r="A646" s="111"/>
      <c r="B646" s="153">
        <v>2042</v>
      </c>
      <c r="C646" s="153" t="s">
        <v>1393</v>
      </c>
      <c r="D646" s="153" t="str">
        <f>_xll.BDP(C646,$D$12)</f>
        <v>USD</v>
      </c>
      <c r="E646" s="153" t="s">
        <v>1394</v>
      </c>
      <c r="F646" s="154">
        <f>_xll.BDP(C646,$F$12)</f>
        <v>75.23</v>
      </c>
      <c r="G646" s="154">
        <f>_xll.BDP(C646,$G$12)</f>
        <v>75.23</v>
      </c>
      <c r="H646" s="155">
        <f t="shared" si="270"/>
        <v>0</v>
      </c>
      <c r="I646" s="156">
        <f t="shared" si="271"/>
        <v>0</v>
      </c>
      <c r="J646" s="157">
        <v>0</v>
      </c>
      <c r="K646" s="153" t="str">
        <f>CONCATENATE(D872,D646, " Curncy")</f>
        <v>EURUSD Curncy</v>
      </c>
      <c r="L646" s="153">
        <f>IF(D646 = D872,1,_xll.BDP(K646,$L$12))</f>
        <v>1</v>
      </c>
      <c r="M646" s="356">
        <f>IF(D646 = D872,1,_xll.BDP(K646,$M$12)*L646)</f>
        <v>1.1882999999999999</v>
      </c>
      <c r="N646" s="158">
        <f t="shared" si="272"/>
        <v>0</v>
      </c>
      <c r="O646" s="366">
        <f>N646 / Y872</f>
        <v>0</v>
      </c>
      <c r="P646" s="160">
        <f t="shared" si="273"/>
        <v>0</v>
      </c>
      <c r="Q646" s="374">
        <f>P646 / Y872*100</f>
        <v>0</v>
      </c>
      <c r="R646" s="161">
        <f t="shared" si="274"/>
        <v>0</v>
      </c>
      <c r="S646" s="374">
        <f t="shared" si="275"/>
        <v>0</v>
      </c>
      <c r="T646" s="153">
        <f t="shared" si="276"/>
        <v>1</v>
      </c>
      <c r="U646" s="153">
        <v>0</v>
      </c>
      <c r="V646" s="153">
        <v>1</v>
      </c>
      <c r="W646" s="159">
        <f t="shared" si="277"/>
        <v>0</v>
      </c>
      <c r="X646" s="159">
        <f t="shared" si="278"/>
        <v>0</v>
      </c>
      <c r="Y646" s="111"/>
      <c r="Z646" s="163">
        <f>_xll.BDH(C646,$Z$12,$D$1,$D$1)</f>
        <v>75.92</v>
      </c>
      <c r="AA646" s="163">
        <f t="shared" si="279"/>
        <v>-0.68999999999999773</v>
      </c>
      <c r="AB646" s="164">
        <f t="shared" si="280"/>
        <v>-0.90885142255004969</v>
      </c>
      <c r="AC646" s="165">
        <v>0</v>
      </c>
      <c r="AD646" s="166">
        <f>IF(D646 = D872,1,_xll.BDP(K646,$AD$12)*L646)</f>
        <v>1.1873</v>
      </c>
      <c r="AE646" s="387">
        <f>AA646*AC646*T646/AD646 / AF872</f>
        <v>0</v>
      </c>
      <c r="AF646" s="124"/>
      <c r="AG646" s="69"/>
      <c r="AH646" s="61"/>
      <c r="AI646" s="29"/>
    </row>
    <row r="647" spans="1:35" x14ac:dyDescent="0.2">
      <c r="A647" s="153"/>
      <c r="B647" s="153">
        <v>29413</v>
      </c>
      <c r="C647" s="153" t="s">
        <v>1493</v>
      </c>
      <c r="D647" s="153" t="str">
        <f>_xll.BDP(C647,$D$12)</f>
        <v>USD</v>
      </c>
      <c r="E647" s="153" t="s">
        <v>1494</v>
      </c>
      <c r="F647" s="154">
        <f>_xll.BDP(C647,$F$12)</f>
        <v>6.08</v>
      </c>
      <c r="G647" s="154">
        <f>_xll.BDP(C647,$G$12)</f>
        <v>6.08</v>
      </c>
      <c r="H647" s="155">
        <f t="shared" si="270"/>
        <v>0</v>
      </c>
      <c r="I647" s="156">
        <f t="shared" si="271"/>
        <v>0</v>
      </c>
      <c r="J647" s="157">
        <v>0</v>
      </c>
      <c r="K647" s="153" t="str">
        <f>CONCATENATE(D872,D647, " Curncy")</f>
        <v>EURUSD Curncy</v>
      </c>
      <c r="L647" s="153">
        <f>IF(D647 = D872,1,_xll.BDP(K647,$L$12))</f>
        <v>1</v>
      </c>
      <c r="M647" s="356">
        <f>IF(D647 = D872,1,_xll.BDP(K647,$M$12)*L647)</f>
        <v>1.1882999999999999</v>
      </c>
      <c r="N647" s="158">
        <f t="shared" si="272"/>
        <v>0</v>
      </c>
      <c r="O647" s="366">
        <f>N647 / Y872</f>
        <v>0</v>
      </c>
      <c r="P647" s="160">
        <f t="shared" si="273"/>
        <v>0</v>
      </c>
      <c r="Q647" s="374">
        <f>P647 / Y872*100</f>
        <v>0</v>
      </c>
      <c r="R647" s="161">
        <f t="shared" si="274"/>
        <v>0</v>
      </c>
      <c r="S647" s="374">
        <f t="shared" si="275"/>
        <v>0</v>
      </c>
      <c r="T647" s="153">
        <f t="shared" si="276"/>
        <v>1</v>
      </c>
      <c r="U647" s="153">
        <v>0</v>
      </c>
      <c r="V647" s="153">
        <v>1</v>
      </c>
      <c r="W647" s="159">
        <f t="shared" si="277"/>
        <v>0</v>
      </c>
      <c r="X647" s="159">
        <f t="shared" si="278"/>
        <v>0</v>
      </c>
      <c r="Y647" s="153"/>
      <c r="Z647" s="163">
        <f>_xll.BDH(C647,$Z$12,$D$1,$D$1)</f>
        <v>6.12</v>
      </c>
      <c r="AA647" s="163">
        <f t="shared" si="279"/>
        <v>-4.0000000000000036E-2</v>
      </c>
      <c r="AB647" s="164">
        <f t="shared" si="280"/>
        <v>-0.65359477124183063</v>
      </c>
      <c r="AC647" s="165">
        <v>0</v>
      </c>
      <c r="AD647" s="166">
        <f>IF(D647 = D872,1,_xll.BDP(K647,$AD$12)*L647)</f>
        <v>1.1873</v>
      </c>
      <c r="AE647" s="387">
        <f>AA647*AC647*T647/AD647 / AF872</f>
        <v>0</v>
      </c>
      <c r="AF647" s="168"/>
      <c r="AG647" s="69"/>
      <c r="AH647" s="61"/>
      <c r="AI647" s="29"/>
    </row>
    <row r="648" spans="1:35" x14ac:dyDescent="0.2">
      <c r="B648" s="153">
        <v>21039</v>
      </c>
      <c r="C648" s="153" t="s">
        <v>844</v>
      </c>
      <c r="D648" s="153" t="str">
        <f>_xll.BDP(C648,$D$12)</f>
        <v>USD</v>
      </c>
      <c r="E648" s="153" t="s">
        <v>912</v>
      </c>
      <c r="F648" s="154">
        <f>_xll.BDP(C648,$F$12)</f>
        <v>85.07</v>
      </c>
      <c r="G648" s="154">
        <f>_xll.BDP(C648,$G$12)</f>
        <v>85.07</v>
      </c>
      <c r="H648" s="155">
        <f t="shared" si="270"/>
        <v>0</v>
      </c>
      <c r="I648" s="156">
        <f t="shared" si="271"/>
        <v>0</v>
      </c>
      <c r="J648" s="157">
        <v>0</v>
      </c>
      <c r="K648" s="153" t="str">
        <f>CONCATENATE(D872,D648, " Curncy")</f>
        <v>EURUSD Curncy</v>
      </c>
      <c r="L648" s="153">
        <f>IF(D648 = D872,1,_xll.BDP(K648,$L$12))</f>
        <v>1</v>
      </c>
      <c r="M648" s="356">
        <f>IF(D648 = D872,1,_xll.BDP(K648,$M$12)*L648)</f>
        <v>1.1882999999999999</v>
      </c>
      <c r="N648" s="158">
        <f t="shared" si="272"/>
        <v>0</v>
      </c>
      <c r="O648" s="366">
        <f>N648 / Y872</f>
        <v>0</v>
      </c>
      <c r="P648" s="160">
        <f t="shared" si="273"/>
        <v>0</v>
      </c>
      <c r="Q648" s="374">
        <f>P648 / Y872*100</f>
        <v>0</v>
      </c>
      <c r="R648" s="161">
        <f t="shared" si="274"/>
        <v>0</v>
      </c>
      <c r="S648" s="374">
        <f t="shared" si="275"/>
        <v>0</v>
      </c>
      <c r="T648" s="153">
        <f t="shared" si="276"/>
        <v>1</v>
      </c>
      <c r="U648" s="153">
        <v>0</v>
      </c>
      <c r="V648" s="153">
        <v>1</v>
      </c>
      <c r="W648" s="159">
        <f t="shared" si="277"/>
        <v>0</v>
      </c>
      <c r="X648" s="159">
        <f t="shared" si="278"/>
        <v>0</v>
      </c>
      <c r="Y648" s="70"/>
      <c r="Z648" s="163">
        <f>_xll.BDH(C648,$Z$12,$D$1,$D$1)</f>
        <v>85.31</v>
      </c>
      <c r="AA648" s="163">
        <f t="shared" si="279"/>
        <v>-0.24000000000000909</v>
      </c>
      <c r="AB648" s="164">
        <f t="shared" si="280"/>
        <v>-0.28132692533115589</v>
      </c>
      <c r="AC648" s="165">
        <v>0</v>
      </c>
      <c r="AD648" s="166">
        <f>IF(D648 = D872,1,_xll.BDP(K648,$AD$12)*L648)</f>
        <v>1.1873</v>
      </c>
      <c r="AE648" s="387">
        <f>AA648*AC648*T648/AD648 / AF872</f>
        <v>0</v>
      </c>
      <c r="AF648" s="73"/>
      <c r="AG648" s="69"/>
      <c r="AH648" s="61"/>
      <c r="AI648" s="29"/>
    </row>
    <row r="649" spans="1:35" s="108" customFormat="1" ht="12" customHeight="1" x14ac:dyDescent="0.2">
      <c r="A649" s="111"/>
      <c r="B649" s="111">
        <v>31870</v>
      </c>
      <c r="C649" s="111" t="s">
        <v>1760</v>
      </c>
      <c r="D649" s="111" t="str">
        <f>_xll.BDP(C649,$D$12)</f>
        <v>USD</v>
      </c>
      <c r="E649" s="111" t="s">
        <v>1761</v>
      </c>
      <c r="F649" s="112">
        <f>_xll.BDP(C649,$F$12)</f>
        <v>37.049999999999997</v>
      </c>
      <c r="G649" s="112">
        <f>_xll.BDP(C649,$G$12)</f>
        <v>37.049999999999997</v>
      </c>
      <c r="H649" s="113">
        <f>IF(OR(OR(G649="#N/A N/A",G649="#N/A Real Time"),OR(F649="#N/A N/A",F649="#N/A Real Time")),0,  G649 - F649)</f>
        <v>0</v>
      </c>
      <c r="I649" s="114">
        <f>IF(OR(F649=0,F649="#N/A N/A"),0,H649 / F649*100)</f>
        <v>0</v>
      </c>
      <c r="J649" s="115">
        <v>-3780</v>
      </c>
      <c r="K649" s="111" t="str">
        <f>CONCATENATE(D872,D649, " Curncy")</f>
        <v>EURUSD Curncy</v>
      </c>
      <c r="L649" s="111">
        <f>IF(D649 = D872,1,_xll.BDP(K649,$L$12))</f>
        <v>1</v>
      </c>
      <c r="M649" s="312">
        <f>IF(D649 = D872,1,_xll.BDP(K649,$M$12)*L649)</f>
        <v>1.1882999999999999</v>
      </c>
      <c r="N649" s="117">
        <f>H649*J649*T649/M649</f>
        <v>0</v>
      </c>
      <c r="O649" s="314">
        <f>N649 / Y872</f>
        <v>0</v>
      </c>
      <c r="P649" s="294">
        <f>IF(OR(OR(J649=0,G649 = "#N/A N/A"),G649="#N/A Real Time"),0,G649*J649*T649/M649)</f>
        <v>-117856.6018682151</v>
      </c>
      <c r="Q649" s="316">
        <f>P649 / Y872*100</f>
        <v>-9.5214938774210375E-2</v>
      </c>
      <c r="R649" s="119">
        <f>IF(Q649&lt;0,Q649,0)</f>
        <v>-9.5214938774210375E-2</v>
      </c>
      <c r="S649" s="316">
        <f>IF(Q649&gt;0,Q649,0)</f>
        <v>0</v>
      </c>
      <c r="T649" s="111">
        <f>IF(EXACT(D649,UPPER(D649)),1,0.01)/V649</f>
        <v>1</v>
      </c>
      <c r="U649" s="111">
        <v>0</v>
      </c>
      <c r="V649" s="111">
        <v>1</v>
      </c>
      <c r="W649" s="118">
        <f>IF(AND(Q649&lt;0,O649&gt;0),O649,0)</f>
        <v>0</v>
      </c>
      <c r="X649" s="118">
        <f>IF(AND(Q649&gt;0,O649&gt;0),O649,0)</f>
        <v>0</v>
      </c>
      <c r="Y649" s="111"/>
      <c r="Z649" s="120">
        <f>_xll.BDH(C649,$Z$12,$D$1,$D$1)</f>
        <v>38.15</v>
      </c>
      <c r="AA649" s="120">
        <f>IF(OR(OR(F649="#N/A N/A",F649="#N/A Real Time"),OR(Z649="#N/A N/A",Z649="#N/A Real Time")),0,  F649 - Z649)</f>
        <v>-1.1000000000000014</v>
      </c>
      <c r="AB649" s="130">
        <f>IF(OR(Z649=0,Z649="#N/A N/A"),0,AA649 / Z649*100)</f>
        <v>-2.8833551769331627</v>
      </c>
      <c r="AC649" s="122">
        <v>-3780</v>
      </c>
      <c r="AD649" s="123">
        <f>IF(D649 = D872,1,_xll.BDP(K649,$AD$12)*L649)</f>
        <v>1.1873</v>
      </c>
      <c r="AE649" s="318">
        <f>AA649*AC649*T649/AD649 / AF872</f>
        <v>2.8447239804332228E-5</v>
      </c>
      <c r="AF649" s="124"/>
      <c r="AG649" s="69"/>
      <c r="AH649" s="61"/>
      <c r="AI649" s="29"/>
    </row>
    <row r="650" spans="1:35" x14ac:dyDescent="0.2">
      <c r="A650" s="153"/>
      <c r="B650" s="153">
        <v>25658</v>
      </c>
      <c r="C650" s="153" t="s">
        <v>1622</v>
      </c>
      <c r="D650" s="153" t="str">
        <f>_xll.BDP(C650,$D$12)</f>
        <v>USD</v>
      </c>
      <c r="E650" s="153" t="s">
        <v>1623</v>
      </c>
      <c r="F650" s="154">
        <f>_xll.BDP(C650,$F$12)</f>
        <v>42</v>
      </c>
      <c r="G650" s="154">
        <f>_xll.BDP(C650,$G$12)</f>
        <v>42</v>
      </c>
      <c r="H650" s="155">
        <f t="shared" si="270"/>
        <v>0</v>
      </c>
      <c r="I650" s="156">
        <f t="shared" si="271"/>
        <v>0</v>
      </c>
      <c r="J650" s="157">
        <v>-24300</v>
      </c>
      <c r="K650" s="153" t="str">
        <f>CONCATENATE(D872,D650, " Curncy")</f>
        <v>EURUSD Curncy</v>
      </c>
      <c r="L650" s="153">
        <f>IF(D650 = D872,1,_xll.BDP(K650,$L$12))</f>
        <v>1</v>
      </c>
      <c r="M650" s="356">
        <f>IF(D650 = D872,1,_xll.BDP(K650,$M$12)*L650)</f>
        <v>1.1882999999999999</v>
      </c>
      <c r="N650" s="158">
        <f t="shared" si="272"/>
        <v>0</v>
      </c>
      <c r="O650" s="366">
        <f>N650 / Y872</f>
        <v>0</v>
      </c>
      <c r="P650" s="160">
        <f t="shared" si="273"/>
        <v>-858874.02171168907</v>
      </c>
      <c r="Q650" s="374">
        <f>P650 / Y872*100</f>
        <v>-0.69387404774728201</v>
      </c>
      <c r="R650" s="161">
        <f t="shared" si="274"/>
        <v>-0.69387404774728201</v>
      </c>
      <c r="S650" s="374">
        <f t="shared" si="275"/>
        <v>0</v>
      </c>
      <c r="T650" s="153">
        <f t="shared" si="276"/>
        <v>1</v>
      </c>
      <c r="U650" s="153">
        <v>0</v>
      </c>
      <c r="V650" s="153">
        <v>1</v>
      </c>
      <c r="W650" s="159">
        <f t="shared" si="277"/>
        <v>0</v>
      </c>
      <c r="X650" s="159">
        <f t="shared" si="278"/>
        <v>0</v>
      </c>
      <c r="Y650" s="162"/>
      <c r="Z650" s="163">
        <f>_xll.BDH(C650,$Z$12,$D$1,$D$1)</f>
        <v>40.44</v>
      </c>
      <c r="AA650" s="163">
        <f t="shared" si="279"/>
        <v>1.5600000000000023</v>
      </c>
      <c r="AB650" s="164">
        <f t="shared" si="280"/>
        <v>3.8575667655786408</v>
      </c>
      <c r="AC650" s="165">
        <v>-24300</v>
      </c>
      <c r="AD650" s="166">
        <f>IF(D650 = D872,1,_xll.BDP(K650,$AD$12)*L650)</f>
        <v>1.1873</v>
      </c>
      <c r="AE650" s="387">
        <f>AA650*AC650*T650/AD650 / AF872</f>
        <v>-2.5935016029404192E-4</v>
      </c>
      <c r="AF650" s="167"/>
      <c r="AG650" s="69"/>
      <c r="AH650" s="61"/>
      <c r="AI650" s="29"/>
    </row>
    <row r="651" spans="1:35" x14ac:dyDescent="0.2">
      <c r="B651" s="153">
        <v>1883</v>
      </c>
      <c r="C651" s="153"/>
      <c r="D651" s="153" t="s">
        <v>31</v>
      </c>
      <c r="E651" s="153" t="s">
        <v>62</v>
      </c>
      <c r="F651" s="154">
        <v>0</v>
      </c>
      <c r="G651" s="154">
        <v>0</v>
      </c>
      <c r="H651" s="155">
        <f t="shared" si="270"/>
        <v>0</v>
      </c>
      <c r="I651" s="156">
        <f t="shared" si="271"/>
        <v>0</v>
      </c>
      <c r="J651" s="157">
        <v>2847936.1323000002</v>
      </c>
      <c r="K651" s="153" t="str">
        <f>CONCATENATE(D872,D651, " Curncy")</f>
        <v>EURUSD Curncy</v>
      </c>
      <c r="L651" s="153">
        <f>IF(D651 = D872,1,_xll.BDP(K651,$L$12))</f>
        <v>1</v>
      </c>
      <c r="M651" s="356">
        <f>IF(D651 = D872,1,_xll.BDP(K651,$M$12)*L651)</f>
        <v>1.1882999999999999</v>
      </c>
      <c r="N651" s="158">
        <f t="shared" si="272"/>
        <v>0</v>
      </c>
      <c r="O651" s="366">
        <f>N651 / Y872</f>
        <v>0</v>
      </c>
      <c r="P651" s="160">
        <f t="shared" si="273"/>
        <v>0</v>
      </c>
      <c r="Q651" s="374">
        <f>P651 / Y872*100</f>
        <v>0</v>
      </c>
      <c r="R651" s="161">
        <f t="shared" si="274"/>
        <v>0</v>
      </c>
      <c r="S651" s="374">
        <f t="shared" si="275"/>
        <v>0</v>
      </c>
      <c r="T651" s="153">
        <f t="shared" si="276"/>
        <v>1</v>
      </c>
      <c r="U651" s="153">
        <v>1</v>
      </c>
      <c r="V651" s="153">
        <v>1</v>
      </c>
      <c r="W651" s="159">
        <f t="shared" si="277"/>
        <v>0</v>
      </c>
      <c r="X651" s="159">
        <f t="shared" si="278"/>
        <v>0</v>
      </c>
      <c r="Y651" s="70"/>
      <c r="Z651" s="163">
        <v>0</v>
      </c>
      <c r="AA651" s="163">
        <f t="shared" si="279"/>
        <v>0</v>
      </c>
      <c r="AB651" s="164">
        <f t="shared" si="280"/>
        <v>0</v>
      </c>
      <c r="AC651" s="165">
        <v>2847936.1323000002</v>
      </c>
      <c r="AD651" s="166">
        <f>IF(D651 = D872,1,_xll.BDP(K651,$AD$12)*L651)</f>
        <v>1.1873</v>
      </c>
      <c r="AE651" s="387">
        <f>AA651*AC651*T651/AD651 / AF872</f>
        <v>0</v>
      </c>
      <c r="AF651" s="73"/>
      <c r="AG651" s="69"/>
      <c r="AH651" s="61"/>
    </row>
    <row r="652" spans="1:35" x14ac:dyDescent="0.2">
      <c r="B652" s="153">
        <v>1462</v>
      </c>
      <c r="C652" s="153" t="s">
        <v>845</v>
      </c>
      <c r="D652" s="153" t="str">
        <f>_xll.BDP(C652,$D$12)</f>
        <v>USD</v>
      </c>
      <c r="E652" s="153" t="s">
        <v>913</v>
      </c>
      <c r="F652" s="154">
        <f>_xll.BDP(C652,$F$12)</f>
        <v>96.21</v>
      </c>
      <c r="G652" s="154">
        <f>_xll.BDP(C652,$G$12)</f>
        <v>96.21</v>
      </c>
      <c r="H652" s="155">
        <f t="shared" si="270"/>
        <v>0</v>
      </c>
      <c r="I652" s="156">
        <f t="shared" si="271"/>
        <v>0</v>
      </c>
      <c r="J652" s="157">
        <v>51977</v>
      </c>
      <c r="K652" s="153" t="str">
        <f>CONCATENATE(D872,D652, " Curncy")</f>
        <v>EURUSD Curncy</v>
      </c>
      <c r="L652" s="153">
        <f>IF(D652 = D872,1,_xll.BDP(K652,$L$12))</f>
        <v>1</v>
      </c>
      <c r="M652" s="356">
        <f>IF(D652 = D872,1,_xll.BDP(K652,$M$12)*L652)</f>
        <v>1.1882999999999999</v>
      </c>
      <c r="N652" s="158">
        <f t="shared" si="272"/>
        <v>0</v>
      </c>
      <c r="O652" s="366">
        <f>N652 / Y872</f>
        <v>0</v>
      </c>
      <c r="P652" s="160">
        <f t="shared" si="273"/>
        <v>4208286.7710174201</v>
      </c>
      <c r="Q652" s="374">
        <f>P652 / Y872*100</f>
        <v>3.3998245401202785</v>
      </c>
      <c r="R652" s="161">
        <f t="shared" si="274"/>
        <v>0</v>
      </c>
      <c r="S652" s="374">
        <f t="shared" si="275"/>
        <v>3.3998245401202785</v>
      </c>
      <c r="T652" s="153">
        <f t="shared" si="276"/>
        <v>1</v>
      </c>
      <c r="U652" s="153">
        <v>0</v>
      </c>
      <c r="V652" s="153">
        <v>1</v>
      </c>
      <c r="W652" s="159">
        <f t="shared" si="277"/>
        <v>0</v>
      </c>
      <c r="X652" s="159">
        <f t="shared" si="278"/>
        <v>0</v>
      </c>
      <c r="Y652" s="70"/>
      <c r="Z652" s="163">
        <f>_xll.BDH(C652,$Z$12,$D$1,$D$1)</f>
        <v>93.96</v>
      </c>
      <c r="AA652" s="163">
        <f t="shared" si="279"/>
        <v>2.25</v>
      </c>
      <c r="AB652" s="164">
        <f t="shared" si="280"/>
        <v>2.3946360153256707</v>
      </c>
      <c r="AC652" s="165">
        <v>51977</v>
      </c>
      <c r="AD652" s="166">
        <f>IF(D652 = D872,1,_xll.BDP(K652,$AD$12)*L652)</f>
        <v>1.1873</v>
      </c>
      <c r="AE652" s="387">
        <f>AA652*AC652*T652/AD652 / AF872</f>
        <v>8.0010940655290811E-4</v>
      </c>
      <c r="AF652" s="73"/>
      <c r="AG652" s="69"/>
      <c r="AH652" s="61"/>
    </row>
    <row r="653" spans="1:35" x14ac:dyDescent="0.2">
      <c r="A653" s="153"/>
      <c r="B653" s="153">
        <v>20649</v>
      </c>
      <c r="C653" s="153" t="s">
        <v>1308</v>
      </c>
      <c r="D653" s="153" t="str">
        <f>_xll.BDP(C653,$D$12)</f>
        <v>USD</v>
      </c>
      <c r="E653" s="153" t="s">
        <v>1309</v>
      </c>
      <c r="F653" s="154">
        <f>_xll.BDP(C653,$F$12)</f>
        <v>279.95999999999998</v>
      </c>
      <c r="G653" s="154">
        <f>_xll.BDP(C653,$G$12)</f>
        <v>279.95999999999998</v>
      </c>
      <c r="H653" s="155">
        <f t="shared" si="270"/>
        <v>0</v>
      </c>
      <c r="I653" s="156">
        <f t="shared" si="271"/>
        <v>0</v>
      </c>
      <c r="J653" s="157">
        <v>0</v>
      </c>
      <c r="K653" s="153" t="str">
        <f>CONCATENATE(D872,D653, " Curncy")</f>
        <v>EURUSD Curncy</v>
      </c>
      <c r="L653" s="153">
        <f>IF(D653 = D872,1,_xll.BDP(K653,$L$12))</f>
        <v>1</v>
      </c>
      <c r="M653" s="356">
        <f>IF(D653 = D872,1,_xll.BDP(K653,$M$12)*L653)</f>
        <v>1.1882999999999999</v>
      </c>
      <c r="N653" s="158">
        <f t="shared" si="272"/>
        <v>0</v>
      </c>
      <c r="O653" s="366">
        <f>N653 / Y872</f>
        <v>0</v>
      </c>
      <c r="P653" s="160">
        <f t="shared" si="273"/>
        <v>0</v>
      </c>
      <c r="Q653" s="374">
        <f>P653 / Y872*100</f>
        <v>0</v>
      </c>
      <c r="R653" s="161">
        <f t="shared" si="274"/>
        <v>0</v>
      </c>
      <c r="S653" s="374">
        <f t="shared" si="275"/>
        <v>0</v>
      </c>
      <c r="T653" s="153">
        <f t="shared" si="276"/>
        <v>1</v>
      </c>
      <c r="U653" s="153">
        <v>0</v>
      </c>
      <c r="V653" s="153">
        <v>1</v>
      </c>
      <c r="W653" s="159">
        <f t="shared" si="277"/>
        <v>0</v>
      </c>
      <c r="X653" s="159">
        <f t="shared" si="278"/>
        <v>0</v>
      </c>
      <c r="Y653" s="162"/>
      <c r="Z653" s="163">
        <f>_xll.BDH(C653,$Z$12,$D$1,$D$1)</f>
        <v>270.11</v>
      </c>
      <c r="AA653" s="163">
        <f t="shared" si="279"/>
        <v>9.8499999999999659</v>
      </c>
      <c r="AB653" s="164">
        <f t="shared" si="280"/>
        <v>3.646662470845198</v>
      </c>
      <c r="AC653" s="165">
        <v>0</v>
      </c>
      <c r="AD653" s="166">
        <f>IF(D653 = D872,1,_xll.BDP(K653,$AD$12)*L653)</f>
        <v>1.1873</v>
      </c>
      <c r="AE653" s="387">
        <f>AA653*AC653*T653/AD653 / AF872</f>
        <v>0</v>
      </c>
      <c r="AF653" s="167"/>
      <c r="AG653" s="69"/>
      <c r="AH653" s="61"/>
    </row>
    <row r="654" spans="1:35" x14ac:dyDescent="0.2">
      <c r="B654" s="153">
        <v>4063</v>
      </c>
      <c r="C654" s="153" t="s">
        <v>847</v>
      </c>
      <c r="D654" s="153" t="str">
        <f>_xll.BDP(C654,$D$12)</f>
        <v>USD</v>
      </c>
      <c r="E654" s="153" t="s">
        <v>915</v>
      </c>
      <c r="F654" s="154">
        <f>_xll.BDP(C654,$F$12)</f>
        <v>1763.9</v>
      </c>
      <c r="G654" s="154">
        <f>_xll.BDP(C654,$G$12)</f>
        <v>1763.9</v>
      </c>
      <c r="H654" s="155">
        <f t="shared" si="270"/>
        <v>0</v>
      </c>
      <c r="I654" s="156">
        <f t="shared" si="271"/>
        <v>0</v>
      </c>
      <c r="J654" s="157">
        <v>0</v>
      </c>
      <c r="K654" s="153" t="str">
        <f>CONCATENATE(D872,D654, " Curncy")</f>
        <v>EURUSD Curncy</v>
      </c>
      <c r="L654" s="153">
        <f>IF(D654 = D872,1,_xll.BDP(K654,$L$12))</f>
        <v>1</v>
      </c>
      <c r="M654" s="356">
        <f>IF(D654 = D872,1,_xll.BDP(K654,$M$12)*L654)</f>
        <v>1.1882999999999999</v>
      </c>
      <c r="N654" s="158">
        <f t="shared" si="272"/>
        <v>0</v>
      </c>
      <c r="O654" s="366">
        <f>N654 / Y872</f>
        <v>0</v>
      </c>
      <c r="P654" s="160">
        <f t="shared" si="273"/>
        <v>0</v>
      </c>
      <c r="Q654" s="374">
        <f>P654 / Y872*100</f>
        <v>0</v>
      </c>
      <c r="R654" s="161">
        <f t="shared" si="274"/>
        <v>0</v>
      </c>
      <c r="S654" s="374">
        <f t="shared" si="275"/>
        <v>0</v>
      </c>
      <c r="T654" s="153">
        <f t="shared" si="276"/>
        <v>1</v>
      </c>
      <c r="U654" s="153">
        <v>0</v>
      </c>
      <c r="V654" s="153">
        <v>1</v>
      </c>
      <c r="W654" s="159">
        <f t="shared" si="277"/>
        <v>0</v>
      </c>
      <c r="X654" s="159">
        <f t="shared" si="278"/>
        <v>0</v>
      </c>
      <c r="Y654" s="70"/>
      <c r="Z654" s="163">
        <f>_xll.BDH(C654,$Z$12,$D$1,$D$1)</f>
        <v>1727.56</v>
      </c>
      <c r="AA654" s="163">
        <f t="shared" si="279"/>
        <v>36.340000000000146</v>
      </c>
      <c r="AB654" s="164">
        <f t="shared" si="280"/>
        <v>2.1035448841140192</v>
      </c>
      <c r="AC654" s="165">
        <v>0</v>
      </c>
      <c r="AD654" s="166">
        <f>IF(D654 = D872,1,_xll.BDP(K654,$AD$12)*L654)</f>
        <v>1.1873</v>
      </c>
      <c r="AE654" s="387">
        <f>AA654*AC654*T654/AD654 / AF872</f>
        <v>0</v>
      </c>
      <c r="AF654" s="73"/>
      <c r="AG654" s="69"/>
      <c r="AH654" s="61"/>
    </row>
    <row r="655" spans="1:35" x14ac:dyDescent="0.2">
      <c r="A655" s="153"/>
      <c r="B655" s="153">
        <v>11530</v>
      </c>
      <c r="C655" s="153" t="s">
        <v>1283</v>
      </c>
      <c r="D655" s="153" t="str">
        <f>_xll.BDP(C655,$D$12)</f>
        <v>USD</v>
      </c>
      <c r="E655" s="153" t="s">
        <v>1284</v>
      </c>
      <c r="F655" s="154">
        <f>_xll.BDP(C655,$F$12)</f>
        <v>41</v>
      </c>
      <c r="G655" s="154">
        <f>_xll.BDP(C655,$G$12)</f>
        <v>41</v>
      </c>
      <c r="H655" s="155">
        <f t="shared" si="270"/>
        <v>0</v>
      </c>
      <c r="I655" s="156">
        <f t="shared" si="271"/>
        <v>0</v>
      </c>
      <c r="J655" s="157">
        <v>0</v>
      </c>
      <c r="K655" s="153" t="str">
        <f>CONCATENATE(D872,D655, " Curncy")</f>
        <v>EURUSD Curncy</v>
      </c>
      <c r="L655" s="153">
        <f>IF(D655 = D872,1,_xll.BDP(K655,$L$12))</f>
        <v>1</v>
      </c>
      <c r="M655" s="356">
        <f>IF(D655 = D872,1,_xll.BDP(K655,$M$12)*L655)</f>
        <v>1.1882999999999999</v>
      </c>
      <c r="N655" s="158">
        <f t="shared" si="272"/>
        <v>0</v>
      </c>
      <c r="O655" s="366">
        <f>N655 / Y872</f>
        <v>0</v>
      </c>
      <c r="P655" s="160">
        <f t="shared" si="273"/>
        <v>0</v>
      </c>
      <c r="Q655" s="374">
        <f>P655 / Y872*100</f>
        <v>0</v>
      </c>
      <c r="R655" s="161">
        <f t="shared" si="274"/>
        <v>0</v>
      </c>
      <c r="S655" s="374">
        <f t="shared" si="275"/>
        <v>0</v>
      </c>
      <c r="T655" s="153">
        <f t="shared" si="276"/>
        <v>1</v>
      </c>
      <c r="U655" s="153">
        <v>0</v>
      </c>
      <c r="V655" s="153">
        <v>1</v>
      </c>
      <c r="W655" s="159">
        <f t="shared" si="277"/>
        <v>0</v>
      </c>
      <c r="X655" s="159">
        <f t="shared" si="278"/>
        <v>0</v>
      </c>
      <c r="Y655" s="162"/>
      <c r="Z655" s="163">
        <f>_xll.BDH(C655,$Z$12,$D$1,$D$1)</f>
        <v>40.200000000000003</v>
      </c>
      <c r="AA655" s="163">
        <f t="shared" si="279"/>
        <v>0.79999999999999716</v>
      </c>
      <c r="AB655" s="164">
        <f t="shared" si="280"/>
        <v>1.9900497512437738</v>
      </c>
      <c r="AC655" s="165">
        <v>0</v>
      </c>
      <c r="AD655" s="166">
        <f>IF(D655 = D872,1,_xll.BDP(K655,$AD$12)*L655)</f>
        <v>1.1873</v>
      </c>
      <c r="AE655" s="387">
        <f>AA655*AC655*T655/AD655 / AF872</f>
        <v>0</v>
      </c>
      <c r="AF655" s="167"/>
      <c r="AG655" s="69"/>
      <c r="AH655" s="61"/>
    </row>
    <row r="656" spans="1:35" x14ac:dyDescent="0.2">
      <c r="A656" s="153"/>
      <c r="B656" s="153">
        <v>4103</v>
      </c>
      <c r="C656" s="153" t="s">
        <v>1341</v>
      </c>
      <c r="D656" s="153" t="str">
        <f>_xll.BDP(C656,$D$12)</f>
        <v>USD</v>
      </c>
      <c r="E656" s="153" t="s">
        <v>1342</v>
      </c>
      <c r="F656" s="154">
        <f>_xll.BDP(C656,$F$12)</f>
        <v>3118.06</v>
      </c>
      <c r="G656" s="154">
        <f>_xll.BDP(C656,$G$12)</f>
        <v>3118.06</v>
      </c>
      <c r="H656" s="155">
        <f t="shared" si="270"/>
        <v>0</v>
      </c>
      <c r="I656" s="156">
        <f t="shared" si="271"/>
        <v>0</v>
      </c>
      <c r="J656" s="157">
        <v>0</v>
      </c>
      <c r="K656" s="153" t="str">
        <f>CONCATENATE(D872,D656, " Curncy")</f>
        <v>EURUSD Curncy</v>
      </c>
      <c r="L656" s="153">
        <f>IF(D656 = D872,1,_xll.BDP(K656,$L$12))</f>
        <v>1</v>
      </c>
      <c r="M656" s="356">
        <f>IF(D656 = D872,1,_xll.BDP(K656,$M$12)*L656)</f>
        <v>1.1882999999999999</v>
      </c>
      <c r="N656" s="158">
        <f t="shared" si="272"/>
        <v>0</v>
      </c>
      <c r="O656" s="366">
        <f>N656 / Y872</f>
        <v>0</v>
      </c>
      <c r="P656" s="160">
        <f t="shared" si="273"/>
        <v>0</v>
      </c>
      <c r="Q656" s="374">
        <f>P656 / Y872*100</f>
        <v>0</v>
      </c>
      <c r="R656" s="161">
        <f t="shared" si="274"/>
        <v>0</v>
      </c>
      <c r="S656" s="374">
        <f t="shared" si="275"/>
        <v>0</v>
      </c>
      <c r="T656" s="153">
        <f t="shared" si="276"/>
        <v>1</v>
      </c>
      <c r="U656" s="153">
        <v>0</v>
      </c>
      <c r="V656" s="153">
        <v>1</v>
      </c>
      <c r="W656" s="159">
        <f t="shared" si="277"/>
        <v>0</v>
      </c>
      <c r="X656" s="159">
        <f t="shared" si="278"/>
        <v>0</v>
      </c>
      <c r="Y656" s="162"/>
      <c r="Z656" s="163">
        <f>_xll.BDH(C656,$Z$12,$D$1,$D$1)</f>
        <v>3098.39</v>
      </c>
      <c r="AA656" s="163">
        <f t="shared" si="279"/>
        <v>19.670000000000073</v>
      </c>
      <c r="AB656" s="164">
        <f t="shared" si="280"/>
        <v>0.6348458392907308</v>
      </c>
      <c r="AC656" s="165">
        <v>0</v>
      </c>
      <c r="AD656" s="166">
        <f>IF(D656 = D872,1,_xll.BDP(K656,$AD$12)*L656)</f>
        <v>1.1873</v>
      </c>
      <c r="AE656" s="387">
        <f>AA656*AC656*T656/AD656 / AF872</f>
        <v>0</v>
      </c>
      <c r="AF656" s="167"/>
      <c r="AG656" s="69"/>
      <c r="AH656" s="61"/>
    </row>
    <row r="657" spans="1:34" x14ac:dyDescent="0.2">
      <c r="B657" s="153">
        <v>19697</v>
      </c>
      <c r="C657" s="153" t="s">
        <v>61</v>
      </c>
      <c r="D657" s="153" t="str">
        <f>_xll.BDP(C657,$D$12)</f>
        <v>USD</v>
      </c>
      <c r="E657" s="153" t="s">
        <v>287</v>
      </c>
      <c r="F657" s="154">
        <f>_xll.BDP(C657,$F$12)</f>
        <v>14.82</v>
      </c>
      <c r="G657" s="154">
        <f>_xll.BDP(C657,$G$12)</f>
        <v>14.82</v>
      </c>
      <c r="H657" s="155">
        <f t="shared" si="270"/>
        <v>0</v>
      </c>
      <c r="I657" s="156">
        <f t="shared" si="271"/>
        <v>0</v>
      </c>
      <c r="J657" s="157">
        <v>0</v>
      </c>
      <c r="K657" s="153" t="str">
        <f>CONCATENATE(D872,D657, " Curncy")</f>
        <v>EURUSD Curncy</v>
      </c>
      <c r="L657" s="153">
        <f>IF(D657 = D872,1,_xll.BDP(K657,$L$12))</f>
        <v>1</v>
      </c>
      <c r="M657" s="356">
        <f>IF(D657 = D872,1,_xll.BDP(K657,$M$12)*L657)</f>
        <v>1.1882999999999999</v>
      </c>
      <c r="N657" s="158">
        <f t="shared" si="272"/>
        <v>0</v>
      </c>
      <c r="O657" s="366">
        <f>N657 / Y872</f>
        <v>0</v>
      </c>
      <c r="P657" s="160">
        <f t="shared" si="273"/>
        <v>0</v>
      </c>
      <c r="Q657" s="374">
        <f>P657 / Y872*100</f>
        <v>0</v>
      </c>
      <c r="R657" s="161">
        <f t="shared" si="274"/>
        <v>0</v>
      </c>
      <c r="S657" s="374">
        <f t="shared" si="275"/>
        <v>0</v>
      </c>
      <c r="T657" s="153">
        <f t="shared" si="276"/>
        <v>1</v>
      </c>
      <c r="U657" s="153">
        <v>0</v>
      </c>
      <c r="V657" s="153">
        <v>1</v>
      </c>
      <c r="W657" s="159">
        <f t="shared" si="277"/>
        <v>0</v>
      </c>
      <c r="X657" s="159">
        <f t="shared" si="278"/>
        <v>0</v>
      </c>
      <c r="Y657" s="70"/>
      <c r="Z657" s="163">
        <f>_xll.BDH(C657,$Z$12,$D$1,$D$1)</f>
        <v>13.56</v>
      </c>
      <c r="AA657" s="163">
        <f t="shared" si="279"/>
        <v>1.2599999999999998</v>
      </c>
      <c r="AB657" s="164">
        <f t="shared" si="280"/>
        <v>9.2920353982300856</v>
      </c>
      <c r="AC657" s="165">
        <v>0</v>
      </c>
      <c r="AD657" s="166">
        <f>IF(D657 = D872,1,_xll.BDP(K657,$AD$12)*L657)</f>
        <v>1.1873</v>
      </c>
      <c r="AE657" s="387">
        <f>AA657*AC657*T657/AD657 / AF872</f>
        <v>0</v>
      </c>
      <c r="AF657" s="73"/>
      <c r="AG657" s="69"/>
      <c r="AH657" s="61"/>
    </row>
    <row r="658" spans="1:34" x14ac:dyDescent="0.2">
      <c r="B658" s="153">
        <v>19517</v>
      </c>
      <c r="C658" s="153"/>
      <c r="D658" s="153" t="s">
        <v>31</v>
      </c>
      <c r="E658" s="153" t="s">
        <v>60</v>
      </c>
      <c r="F658" s="154">
        <v>9.9999999999999995E-7</v>
      </c>
      <c r="G658" s="154">
        <v>9.9999999999999995E-7</v>
      </c>
      <c r="H658" s="155">
        <f t="shared" si="270"/>
        <v>0</v>
      </c>
      <c r="I658" s="156">
        <f t="shared" si="271"/>
        <v>0</v>
      </c>
      <c r="J658" s="157">
        <v>210610</v>
      </c>
      <c r="K658" s="153" t="str">
        <f>CONCATENATE(D872,D658, " Curncy")</f>
        <v>EURUSD Curncy</v>
      </c>
      <c r="L658" s="153">
        <f>IF(D658 = D872,1,_xll.BDP(K658,$L$12))</f>
        <v>1</v>
      </c>
      <c r="M658" s="356">
        <f>IF(D658 = D872,1,_xll.BDP(K658,$M$12)*L658)</f>
        <v>1.1882999999999999</v>
      </c>
      <c r="N658" s="158">
        <f t="shared" si="272"/>
        <v>0</v>
      </c>
      <c r="O658" s="366">
        <f>N658 / Y872</f>
        <v>0</v>
      </c>
      <c r="P658" s="160">
        <f t="shared" si="273"/>
        <v>0.17723638811747874</v>
      </c>
      <c r="Q658" s="374">
        <f>P658 / Y872*100</f>
        <v>1.4318715774647763E-7</v>
      </c>
      <c r="R658" s="161">
        <f t="shared" si="274"/>
        <v>0</v>
      </c>
      <c r="S658" s="374">
        <f t="shared" si="275"/>
        <v>1.4318715774647763E-7</v>
      </c>
      <c r="T658" s="153">
        <f t="shared" si="276"/>
        <v>1</v>
      </c>
      <c r="U658" s="153">
        <v>1</v>
      </c>
      <c r="V658" s="153">
        <v>1</v>
      </c>
      <c r="W658" s="159">
        <f t="shared" si="277"/>
        <v>0</v>
      </c>
      <c r="X658" s="159">
        <f t="shared" si="278"/>
        <v>0</v>
      </c>
      <c r="Y658" s="70"/>
      <c r="Z658" s="163">
        <v>9.9999999999999995E-7</v>
      </c>
      <c r="AA658" s="163">
        <f t="shared" si="279"/>
        <v>0</v>
      </c>
      <c r="AB658" s="164">
        <f t="shared" si="280"/>
        <v>0</v>
      </c>
      <c r="AC658" s="165">
        <v>210610</v>
      </c>
      <c r="AD658" s="166">
        <f>IF(D658 = D872,1,_xll.BDP(K658,$AD$12)*L658)</f>
        <v>1.1873</v>
      </c>
      <c r="AE658" s="387">
        <f>AA658*AC658*T658/AD658 / AF872</f>
        <v>0</v>
      </c>
      <c r="AF658" s="73"/>
      <c r="AG658" s="69"/>
      <c r="AH658" s="61"/>
    </row>
    <row r="659" spans="1:34" x14ac:dyDescent="0.2">
      <c r="B659" s="153">
        <v>19321</v>
      </c>
      <c r="C659" s="153" t="s">
        <v>848</v>
      </c>
      <c r="D659" s="153" t="str">
        <f>_xll.BDP(C659,$D$12)</f>
        <v>USD</v>
      </c>
      <c r="E659" s="153" t="s">
        <v>916</v>
      </c>
      <c r="F659" s="154">
        <f>_xll.BDP(C659,$F$12)</f>
        <v>120.39</v>
      </c>
      <c r="G659" s="154">
        <f>_xll.BDP(C659,$G$12)</f>
        <v>120.39</v>
      </c>
      <c r="H659" s="155">
        <f t="shared" si="270"/>
        <v>0</v>
      </c>
      <c r="I659" s="156">
        <f t="shared" si="271"/>
        <v>0</v>
      </c>
      <c r="J659" s="157">
        <v>0</v>
      </c>
      <c r="K659" s="153" t="str">
        <f>CONCATENATE(D872,D659, " Curncy")</f>
        <v>EURUSD Curncy</v>
      </c>
      <c r="L659" s="153">
        <f>IF(D659 = D872,1,_xll.BDP(K659,$L$12))</f>
        <v>1</v>
      </c>
      <c r="M659" s="356">
        <f>IF(D659 = D872,1,_xll.BDP(K659,$M$12)*L659)</f>
        <v>1.1882999999999999</v>
      </c>
      <c r="N659" s="158">
        <f t="shared" si="272"/>
        <v>0</v>
      </c>
      <c r="O659" s="366">
        <f>N659 / Y872</f>
        <v>0</v>
      </c>
      <c r="P659" s="160">
        <f t="shared" si="273"/>
        <v>0</v>
      </c>
      <c r="Q659" s="374">
        <f>P659 / Y872*100</f>
        <v>0</v>
      </c>
      <c r="R659" s="161">
        <f t="shared" si="274"/>
        <v>0</v>
      </c>
      <c r="S659" s="374">
        <f t="shared" si="275"/>
        <v>0</v>
      </c>
      <c r="T659" s="153">
        <f t="shared" si="276"/>
        <v>1</v>
      </c>
      <c r="U659" s="153">
        <v>0</v>
      </c>
      <c r="V659" s="153">
        <v>1</v>
      </c>
      <c r="W659" s="159">
        <f t="shared" si="277"/>
        <v>0</v>
      </c>
      <c r="X659" s="159">
        <f t="shared" si="278"/>
        <v>0</v>
      </c>
      <c r="Y659" s="70"/>
      <c r="Z659" s="163">
        <f>_xll.BDH(C659,$Z$12,$D$1,$D$1)</f>
        <v>116.09</v>
      </c>
      <c r="AA659" s="163">
        <f t="shared" si="279"/>
        <v>4.2999999999999972</v>
      </c>
      <c r="AB659" s="164">
        <f t="shared" si="280"/>
        <v>3.7040227409768258</v>
      </c>
      <c r="AC659" s="165">
        <v>0</v>
      </c>
      <c r="AD659" s="166">
        <f>IF(D659 = D872,1,_xll.BDP(K659,$AD$12)*L659)</f>
        <v>1.1873</v>
      </c>
      <c r="AE659" s="387">
        <f>AA659*AC659*T659/AD659 / AF872</f>
        <v>0</v>
      </c>
      <c r="AF659" s="73"/>
      <c r="AG659" s="69"/>
      <c r="AH659" s="61"/>
    </row>
    <row r="660" spans="1:34" x14ac:dyDescent="0.2">
      <c r="A660" s="153"/>
      <c r="B660" s="153">
        <v>25686</v>
      </c>
      <c r="C660" s="153" t="s">
        <v>1520</v>
      </c>
      <c r="D660" s="153" t="str">
        <f>_xll.BDP(C660,$D$12)</f>
        <v>USD</v>
      </c>
      <c r="E660" s="153" t="s">
        <v>1521</v>
      </c>
      <c r="F660" s="154">
        <f>_xll.BDP(C660,$F$12)</f>
        <v>4.3899999999999997</v>
      </c>
      <c r="G660" s="154">
        <f>_xll.BDP(C660,$G$12)</f>
        <v>4.3899999999999997</v>
      </c>
      <c r="H660" s="155">
        <f t="shared" si="270"/>
        <v>0</v>
      </c>
      <c r="I660" s="156">
        <f t="shared" si="271"/>
        <v>0</v>
      </c>
      <c r="J660" s="157">
        <v>0</v>
      </c>
      <c r="K660" s="153" t="str">
        <f>CONCATENATE(D872,D660, " Curncy")</f>
        <v>EURUSD Curncy</v>
      </c>
      <c r="L660" s="153">
        <f>IF(D660 = D872,1,_xll.BDP(K660,$L$12))</f>
        <v>1</v>
      </c>
      <c r="M660" s="356">
        <f>IF(D660 = D872,1,_xll.BDP(K660,$M$12)*L660)</f>
        <v>1.1882999999999999</v>
      </c>
      <c r="N660" s="158">
        <f t="shared" si="272"/>
        <v>0</v>
      </c>
      <c r="O660" s="366">
        <f>N660 / Y872</f>
        <v>0</v>
      </c>
      <c r="P660" s="160">
        <f t="shared" si="273"/>
        <v>0</v>
      </c>
      <c r="Q660" s="374">
        <f>P660 / Y872*100</f>
        <v>0</v>
      </c>
      <c r="R660" s="161">
        <f t="shared" si="274"/>
        <v>0</v>
      </c>
      <c r="S660" s="374">
        <f t="shared" si="275"/>
        <v>0</v>
      </c>
      <c r="T660" s="153">
        <f t="shared" si="276"/>
        <v>1</v>
      </c>
      <c r="U660" s="153">
        <v>0</v>
      </c>
      <c r="V660" s="153">
        <v>1</v>
      </c>
      <c r="W660" s="159">
        <f t="shared" si="277"/>
        <v>0</v>
      </c>
      <c r="X660" s="159">
        <f t="shared" si="278"/>
        <v>0</v>
      </c>
      <c r="Y660" s="162"/>
      <c r="Z660" s="163">
        <f>_xll.BDH(C660,$Z$12,$D$1,$D$1)</f>
        <v>4.21</v>
      </c>
      <c r="AA660" s="163">
        <f t="shared" si="279"/>
        <v>0.17999999999999972</v>
      </c>
      <c r="AB660" s="164">
        <f t="shared" si="280"/>
        <v>4.2755344418052195</v>
      </c>
      <c r="AC660" s="165">
        <v>0</v>
      </c>
      <c r="AD660" s="166">
        <f>IF(D660 = D872,1,_xll.BDP(K660,$AD$12)*L660)</f>
        <v>1.1873</v>
      </c>
      <c r="AE660" s="387">
        <f>AA660*AC660*T660/AD660 / AF872</f>
        <v>0</v>
      </c>
      <c r="AF660" s="167"/>
      <c r="AG660" s="69"/>
      <c r="AH660" s="61"/>
    </row>
    <row r="661" spans="1:34" x14ac:dyDescent="0.2">
      <c r="A661" s="153"/>
      <c r="B661" s="153">
        <v>25684</v>
      </c>
      <c r="C661" s="153" t="s">
        <v>1567</v>
      </c>
      <c r="D661" s="153" t="str">
        <f>_xll.BDP(C661,$D$12)</f>
        <v>USD</v>
      </c>
      <c r="E661" s="153" t="s">
        <v>1568</v>
      </c>
      <c r="F661" s="154">
        <f>_xll.BDP(C661,$F$12)</f>
        <v>14.04</v>
      </c>
      <c r="G661" s="154">
        <f>_xll.BDP(C661,$G$12)</f>
        <v>14.04</v>
      </c>
      <c r="H661" s="155">
        <f t="shared" si="270"/>
        <v>0</v>
      </c>
      <c r="I661" s="156">
        <f t="shared" si="271"/>
        <v>0</v>
      </c>
      <c r="J661" s="157">
        <v>0</v>
      </c>
      <c r="K661" s="153" t="str">
        <f>CONCATENATE(D872,D661, " Curncy")</f>
        <v>EURUSD Curncy</v>
      </c>
      <c r="L661" s="153">
        <f>IF(D661 = D872,1,_xll.BDP(K661,$L$12))</f>
        <v>1</v>
      </c>
      <c r="M661" s="356">
        <f>IF(D661 = D872,1,_xll.BDP(K661,$M$12)*L661)</f>
        <v>1.1882999999999999</v>
      </c>
      <c r="N661" s="158">
        <f t="shared" si="272"/>
        <v>0</v>
      </c>
      <c r="O661" s="366">
        <f>N661 / Y872</f>
        <v>0</v>
      </c>
      <c r="P661" s="160">
        <f t="shared" si="273"/>
        <v>0</v>
      </c>
      <c r="Q661" s="374">
        <f>P661 / Y872*100</f>
        <v>0</v>
      </c>
      <c r="R661" s="161">
        <f t="shared" si="274"/>
        <v>0</v>
      </c>
      <c r="S661" s="374">
        <f t="shared" si="275"/>
        <v>0</v>
      </c>
      <c r="T661" s="153">
        <f t="shared" si="276"/>
        <v>1</v>
      </c>
      <c r="U661" s="153">
        <v>0</v>
      </c>
      <c r="V661" s="153">
        <v>1</v>
      </c>
      <c r="W661" s="159">
        <f t="shared" si="277"/>
        <v>0</v>
      </c>
      <c r="X661" s="159">
        <f t="shared" si="278"/>
        <v>0</v>
      </c>
      <c r="Y661" s="162"/>
      <c r="Z661" s="163">
        <f>_xll.BDH(C661,$Z$12,$D$1,$D$1)</f>
        <v>12.86</v>
      </c>
      <c r="AA661" s="163">
        <f t="shared" si="279"/>
        <v>1.1799999999999997</v>
      </c>
      <c r="AB661" s="164">
        <f t="shared" si="280"/>
        <v>9.1757387247278359</v>
      </c>
      <c r="AC661" s="165">
        <v>0</v>
      </c>
      <c r="AD661" s="166">
        <f>IF(D661 = D872,1,_xll.BDP(K661,$AD$12)*L661)</f>
        <v>1.1873</v>
      </c>
      <c r="AE661" s="387">
        <f>AA661*AC661*T661/AD661 / AF872</f>
        <v>0</v>
      </c>
      <c r="AF661" s="167"/>
      <c r="AG661" s="69"/>
      <c r="AH661" s="61"/>
    </row>
    <row r="662" spans="1:34" x14ac:dyDescent="0.2">
      <c r="B662" s="153">
        <v>867</v>
      </c>
      <c r="C662" s="153" t="s">
        <v>59</v>
      </c>
      <c r="D662" s="153" t="str">
        <f>_xll.BDP(C662,$D$12)</f>
        <v>USD</v>
      </c>
      <c r="E662" s="153" t="s">
        <v>286</v>
      </c>
      <c r="F662" s="154">
        <f>_xll.BDP(C662,$F$12)</f>
        <v>115.17</v>
      </c>
      <c r="G662" s="154">
        <f>_xll.BDP(C662,$G$12)</f>
        <v>115.17</v>
      </c>
      <c r="H662" s="155">
        <f t="shared" si="270"/>
        <v>0</v>
      </c>
      <c r="I662" s="156">
        <f t="shared" si="271"/>
        <v>0</v>
      </c>
      <c r="J662" s="157">
        <v>0</v>
      </c>
      <c r="K662" s="153" t="str">
        <f>CONCATENATE(D872,D662, " Curncy")</f>
        <v>EURUSD Curncy</v>
      </c>
      <c r="L662" s="153">
        <f>IF(D662 = D872,1,_xll.BDP(K662,$L$12))</f>
        <v>1</v>
      </c>
      <c r="M662" s="356">
        <f>IF(D662 = D872,1,_xll.BDP(K662,$M$12)*L662)</f>
        <v>1.1882999999999999</v>
      </c>
      <c r="N662" s="158">
        <f t="shared" si="272"/>
        <v>0</v>
      </c>
      <c r="O662" s="366">
        <f>N662 / Y872</f>
        <v>0</v>
      </c>
      <c r="P662" s="160">
        <f t="shared" si="273"/>
        <v>0</v>
      </c>
      <c r="Q662" s="374">
        <f>P662 / Y872*100</f>
        <v>0</v>
      </c>
      <c r="R662" s="161">
        <f t="shared" si="274"/>
        <v>0</v>
      </c>
      <c r="S662" s="374">
        <f t="shared" si="275"/>
        <v>0</v>
      </c>
      <c r="T662" s="153">
        <f t="shared" si="276"/>
        <v>1</v>
      </c>
      <c r="U662" s="153">
        <v>0</v>
      </c>
      <c r="V662" s="153">
        <v>1</v>
      </c>
      <c r="W662" s="159">
        <f t="shared" si="277"/>
        <v>0</v>
      </c>
      <c r="X662" s="159">
        <f t="shared" si="278"/>
        <v>0</v>
      </c>
      <c r="Y662" s="70"/>
      <c r="Z662" s="163">
        <f>_xll.BDH(C662,$Z$12,$D$1,$D$1)</f>
        <v>113.85</v>
      </c>
      <c r="AA662" s="163">
        <f t="shared" si="279"/>
        <v>1.3200000000000074</v>
      </c>
      <c r="AB662" s="164">
        <f t="shared" si="280"/>
        <v>1.1594202898550792</v>
      </c>
      <c r="AC662" s="165">
        <v>0</v>
      </c>
      <c r="AD662" s="166">
        <f>IF(D662 = D872,1,_xll.BDP(K662,$AD$12)*L662)</f>
        <v>1.1873</v>
      </c>
      <c r="AE662" s="387">
        <f>AA662*AC662*T662/AD662 / AF872</f>
        <v>0</v>
      </c>
      <c r="AF662" s="73"/>
      <c r="AG662" s="69"/>
      <c r="AH662" s="61"/>
    </row>
    <row r="663" spans="1:34" x14ac:dyDescent="0.2">
      <c r="B663" s="153">
        <v>8563</v>
      </c>
      <c r="C663" s="153" t="s">
        <v>849</v>
      </c>
      <c r="D663" s="153" t="str">
        <f>_xll.BDP(C663,$D$12)</f>
        <v>USD</v>
      </c>
      <c r="E663" s="153" t="s">
        <v>917</v>
      </c>
      <c r="F663" s="154">
        <f>_xll.BDP(C663,$F$12)</f>
        <v>29.23</v>
      </c>
      <c r="G663" s="154">
        <f>_xll.BDP(C663,$G$12)</f>
        <v>29.23</v>
      </c>
      <c r="H663" s="155">
        <f t="shared" si="270"/>
        <v>0</v>
      </c>
      <c r="I663" s="156">
        <f t="shared" si="271"/>
        <v>0</v>
      </c>
      <c r="J663" s="157">
        <v>0</v>
      </c>
      <c r="K663" s="153" t="str">
        <f>CONCATENATE(D872,D663, " Curncy")</f>
        <v>EURUSD Curncy</v>
      </c>
      <c r="L663" s="153">
        <f>IF(D663 = D872,1,_xll.BDP(K663,$L$12))</f>
        <v>1</v>
      </c>
      <c r="M663" s="356">
        <f>IF(D663 = D872,1,_xll.BDP(K663,$M$12)*L663)</f>
        <v>1.1882999999999999</v>
      </c>
      <c r="N663" s="158">
        <f t="shared" si="272"/>
        <v>0</v>
      </c>
      <c r="O663" s="366">
        <f>N663 / Y872</f>
        <v>0</v>
      </c>
      <c r="P663" s="160">
        <f t="shared" si="273"/>
        <v>0</v>
      </c>
      <c r="Q663" s="374">
        <f>P663 / Y872*100</f>
        <v>0</v>
      </c>
      <c r="R663" s="161">
        <f t="shared" si="274"/>
        <v>0</v>
      </c>
      <c r="S663" s="374">
        <f t="shared" si="275"/>
        <v>0</v>
      </c>
      <c r="T663" s="153">
        <f t="shared" si="276"/>
        <v>1</v>
      </c>
      <c r="U663" s="153">
        <v>0</v>
      </c>
      <c r="V663" s="153">
        <v>1</v>
      </c>
      <c r="W663" s="159">
        <f t="shared" si="277"/>
        <v>0</v>
      </c>
      <c r="X663" s="159">
        <f t="shared" si="278"/>
        <v>0</v>
      </c>
      <c r="Y663" s="70"/>
      <c r="Z663" s="163">
        <f>_xll.BDH(C663,$Z$12,$D$1,$D$1)</f>
        <v>28.62</v>
      </c>
      <c r="AA663" s="163">
        <f t="shared" si="279"/>
        <v>0.60999999999999943</v>
      </c>
      <c r="AB663" s="164">
        <f t="shared" si="280"/>
        <v>2.1313766596785446</v>
      </c>
      <c r="AC663" s="165">
        <v>0</v>
      </c>
      <c r="AD663" s="166">
        <f>IF(D663 = D872,1,_xll.BDP(K663,$AD$12)*L663)</f>
        <v>1.1873</v>
      </c>
      <c r="AE663" s="387">
        <f>AA663*AC663*T663/AD663 / AF872</f>
        <v>0</v>
      </c>
      <c r="AF663" s="73"/>
      <c r="AG663" s="69"/>
      <c r="AH663" s="61"/>
    </row>
    <row r="664" spans="1:34" x14ac:dyDescent="0.2">
      <c r="B664" s="153">
        <v>10335</v>
      </c>
      <c r="C664" s="153" t="s">
        <v>851</v>
      </c>
      <c r="D664" s="153" t="str">
        <f>_xll.BDP(C664,$D$12)</f>
        <v>USD</v>
      </c>
      <c r="E664" s="153" t="s">
        <v>919</v>
      </c>
      <c r="F664" s="154">
        <f>_xll.BDP(C664,$F$12)</f>
        <v>93.75</v>
      </c>
      <c r="G664" s="154">
        <f>_xll.BDP(C664,$G$12)</f>
        <v>93.75</v>
      </c>
      <c r="H664" s="155">
        <f t="shared" si="270"/>
        <v>0</v>
      </c>
      <c r="I664" s="156">
        <f t="shared" si="271"/>
        <v>0</v>
      </c>
      <c r="J664" s="157">
        <v>0</v>
      </c>
      <c r="K664" s="153" t="str">
        <f>CONCATENATE(D872,D664, " Curncy")</f>
        <v>EURUSD Curncy</v>
      </c>
      <c r="L664" s="153">
        <f>IF(D664 = D872,1,_xll.BDP(K664,$L$12))</f>
        <v>1</v>
      </c>
      <c r="M664" s="356">
        <f>IF(D664 = D872,1,_xll.BDP(K664,$M$12)*L664)</f>
        <v>1.1882999999999999</v>
      </c>
      <c r="N664" s="158">
        <f t="shared" si="272"/>
        <v>0</v>
      </c>
      <c r="O664" s="366">
        <f>N664 / Y872</f>
        <v>0</v>
      </c>
      <c r="P664" s="160">
        <f t="shared" si="273"/>
        <v>0</v>
      </c>
      <c r="Q664" s="374">
        <f>P664 / Y872*100</f>
        <v>0</v>
      </c>
      <c r="R664" s="161">
        <f t="shared" si="274"/>
        <v>0</v>
      </c>
      <c r="S664" s="374">
        <f t="shared" si="275"/>
        <v>0</v>
      </c>
      <c r="T664" s="153">
        <f t="shared" si="276"/>
        <v>1</v>
      </c>
      <c r="U664" s="153">
        <v>0</v>
      </c>
      <c r="V664" s="153">
        <v>1</v>
      </c>
      <c r="W664" s="159">
        <f t="shared" si="277"/>
        <v>0</v>
      </c>
      <c r="X664" s="159">
        <f t="shared" si="278"/>
        <v>0</v>
      </c>
      <c r="Y664" s="70"/>
      <c r="Z664" s="163">
        <f>_xll.BDH(C664,$Z$12,$D$1,$D$1)</f>
        <v>89.77</v>
      </c>
      <c r="AA664" s="163">
        <f t="shared" si="279"/>
        <v>3.980000000000004</v>
      </c>
      <c r="AB664" s="164">
        <f t="shared" si="280"/>
        <v>4.4335524117188418</v>
      </c>
      <c r="AC664" s="165">
        <v>0</v>
      </c>
      <c r="AD664" s="166">
        <f>IF(D664 = D872,1,_xll.BDP(K664,$AD$12)*L664)</f>
        <v>1.1873</v>
      </c>
      <c r="AE664" s="387">
        <f>AA664*AC664*T664/AD664 / AF872</f>
        <v>0</v>
      </c>
      <c r="AF664" s="73"/>
      <c r="AG664" s="69"/>
      <c r="AH664" s="61"/>
    </row>
    <row r="665" spans="1:34" x14ac:dyDescent="0.2">
      <c r="B665" s="153">
        <v>17946</v>
      </c>
      <c r="C665" s="153" t="s">
        <v>58</v>
      </c>
      <c r="D665" s="153" t="str">
        <f>_xll.BDP(C665,$D$12)</f>
        <v>USD</v>
      </c>
      <c r="E665" s="153" t="s">
        <v>261</v>
      </c>
      <c r="F665" s="154">
        <f>_xll.BDP(C665,$F$12)</f>
        <v>38.229999999999997</v>
      </c>
      <c r="G665" s="154">
        <f>_xll.BDP(C665,$G$12)</f>
        <v>38.229999999999997</v>
      </c>
      <c r="H665" s="155">
        <f t="shared" si="270"/>
        <v>0</v>
      </c>
      <c r="I665" s="156">
        <f t="shared" si="271"/>
        <v>0</v>
      </c>
      <c r="J665" s="157">
        <v>0</v>
      </c>
      <c r="K665" s="153" t="str">
        <f>CONCATENATE(D872,D665, " Curncy")</f>
        <v>EURUSD Curncy</v>
      </c>
      <c r="L665" s="153">
        <f>IF(D665 = D872,1,_xll.BDP(K665,$L$12))</f>
        <v>1</v>
      </c>
      <c r="M665" s="356">
        <f>IF(D665 = D872,1,_xll.BDP(K665,$M$12)*L665)</f>
        <v>1.1882999999999999</v>
      </c>
      <c r="N665" s="158">
        <f t="shared" si="272"/>
        <v>0</v>
      </c>
      <c r="O665" s="366">
        <f>N665 / Y872</f>
        <v>0</v>
      </c>
      <c r="P665" s="160">
        <f t="shared" si="273"/>
        <v>0</v>
      </c>
      <c r="Q665" s="374">
        <f>P665 / Y872*100</f>
        <v>0</v>
      </c>
      <c r="R665" s="161">
        <f t="shared" si="274"/>
        <v>0</v>
      </c>
      <c r="S665" s="374">
        <f t="shared" si="275"/>
        <v>0</v>
      </c>
      <c r="T665" s="153">
        <f t="shared" si="276"/>
        <v>1</v>
      </c>
      <c r="U665" s="153">
        <v>0</v>
      </c>
      <c r="V665" s="153">
        <v>1</v>
      </c>
      <c r="W665" s="159">
        <f t="shared" si="277"/>
        <v>0</v>
      </c>
      <c r="X665" s="159">
        <f t="shared" si="278"/>
        <v>0</v>
      </c>
      <c r="Y665" s="70"/>
      <c r="Z665" s="163">
        <f>_xll.BDH(C665,$Z$12,$D$1,$D$1)</f>
        <v>37</v>
      </c>
      <c r="AA665" s="163">
        <f t="shared" si="279"/>
        <v>1.2299999999999969</v>
      </c>
      <c r="AB665" s="164">
        <f t="shared" si="280"/>
        <v>3.3243243243243161</v>
      </c>
      <c r="AC665" s="165">
        <v>0</v>
      </c>
      <c r="AD665" s="166">
        <f>IF(D665 = D872,1,_xll.BDP(K665,$AD$12)*L665)</f>
        <v>1.1873</v>
      </c>
      <c r="AE665" s="387">
        <f>AA665*AC665*T665/AD665 / AF872</f>
        <v>0</v>
      </c>
      <c r="AF665" s="73"/>
      <c r="AG665" s="69"/>
      <c r="AH665" s="61"/>
    </row>
    <row r="666" spans="1:34" x14ac:dyDescent="0.2">
      <c r="A666" s="111"/>
      <c r="B666" s="153">
        <v>28021</v>
      </c>
      <c r="C666" s="153" t="s">
        <v>1240</v>
      </c>
      <c r="D666" s="153" t="str">
        <f>_xll.BDP(C666,$D$12)</f>
        <v>USD</v>
      </c>
      <c r="E666" s="153" t="s">
        <v>1241</v>
      </c>
      <c r="F666" s="154">
        <f>_xll.BDP(C666,$F$12)</f>
        <v>26.85</v>
      </c>
      <c r="G666" s="154">
        <f>_xll.BDP(C666,$G$12)</f>
        <v>26.85</v>
      </c>
      <c r="H666" s="155">
        <f t="shared" si="270"/>
        <v>0</v>
      </c>
      <c r="I666" s="156">
        <f t="shared" si="271"/>
        <v>0</v>
      </c>
      <c r="J666" s="157">
        <v>0</v>
      </c>
      <c r="K666" s="153" t="str">
        <f>CONCATENATE(D872,D666, " Curncy")</f>
        <v>EURUSD Curncy</v>
      </c>
      <c r="L666" s="153">
        <f>IF(D666 = D872,1,_xll.BDP(K666,$L$12))</f>
        <v>1</v>
      </c>
      <c r="M666" s="356">
        <f>IF(D666 = D872,1,_xll.BDP(K666,$M$12)*L666)</f>
        <v>1.1882999999999999</v>
      </c>
      <c r="N666" s="158">
        <f t="shared" si="272"/>
        <v>0</v>
      </c>
      <c r="O666" s="366">
        <f>N666 / Y872</f>
        <v>0</v>
      </c>
      <c r="P666" s="160">
        <f t="shared" si="273"/>
        <v>0</v>
      </c>
      <c r="Q666" s="374">
        <f>P666 / Y872*100</f>
        <v>0</v>
      </c>
      <c r="R666" s="161">
        <f t="shared" si="274"/>
        <v>0</v>
      </c>
      <c r="S666" s="374">
        <f t="shared" si="275"/>
        <v>0</v>
      </c>
      <c r="T666" s="153">
        <f t="shared" si="276"/>
        <v>1</v>
      </c>
      <c r="U666" s="153">
        <v>0</v>
      </c>
      <c r="V666" s="153">
        <v>1</v>
      </c>
      <c r="W666" s="159">
        <f t="shared" si="277"/>
        <v>0</v>
      </c>
      <c r="X666" s="159">
        <f t="shared" si="278"/>
        <v>0</v>
      </c>
      <c r="Y666" s="111"/>
      <c r="Z666" s="163">
        <f>_xll.BDH(C666,$Z$12,$D$1,$D$1)</f>
        <v>26.24</v>
      </c>
      <c r="AA666" s="163">
        <f t="shared" si="279"/>
        <v>0.61000000000000298</v>
      </c>
      <c r="AB666" s="164">
        <f t="shared" si="280"/>
        <v>2.3246951219512311</v>
      </c>
      <c r="AC666" s="165">
        <v>0</v>
      </c>
      <c r="AD666" s="166">
        <f>IF(D666 = D872,1,_xll.BDP(K666,$AD$12)*L666)</f>
        <v>1.1873</v>
      </c>
      <c r="AE666" s="387">
        <f>AA666*AC666*T666/AD666 / AF872</f>
        <v>0</v>
      </c>
      <c r="AF666" s="124"/>
      <c r="AG666" s="69"/>
      <c r="AH666" s="61"/>
    </row>
    <row r="667" spans="1:34" x14ac:dyDescent="0.2">
      <c r="B667" s="153">
        <v>19642</v>
      </c>
      <c r="C667" s="153" t="s">
        <v>57</v>
      </c>
      <c r="D667" s="153" t="str">
        <f>_xll.BDP(C667,$D$12)</f>
        <v>USD</v>
      </c>
      <c r="E667" s="153" t="s">
        <v>285</v>
      </c>
      <c r="F667" s="154">
        <f>_xll.BDP(C667,$F$12)</f>
        <v>16.489999999999998</v>
      </c>
      <c r="G667" s="154">
        <f>_xll.BDP(C667,$G$12)</f>
        <v>16.489999999999998</v>
      </c>
      <c r="H667" s="155">
        <f t="shared" si="270"/>
        <v>0</v>
      </c>
      <c r="I667" s="156">
        <f t="shared" si="271"/>
        <v>0</v>
      </c>
      <c r="J667" s="157">
        <v>417152</v>
      </c>
      <c r="K667" s="153" t="str">
        <f>CONCATENATE(D872,D667, " Curncy")</f>
        <v>EURUSD Curncy</v>
      </c>
      <c r="L667" s="153">
        <f>IF(D667 = D872,1,_xll.BDP(K667,$L$12))</f>
        <v>1</v>
      </c>
      <c r="M667" s="356">
        <f>IF(D667 = D872,1,_xll.BDP(K667,$M$12)*L667)</f>
        <v>1.1882999999999999</v>
      </c>
      <c r="N667" s="158">
        <f t="shared" si="272"/>
        <v>0</v>
      </c>
      <c r="O667" s="366">
        <f>N667 / Y872</f>
        <v>0</v>
      </c>
      <c r="P667" s="160">
        <f t="shared" si="273"/>
        <v>5788804.5779685266</v>
      </c>
      <c r="Q667" s="374">
        <f>P667 / Y872*100</f>
        <v>4.6767059692036694</v>
      </c>
      <c r="R667" s="161">
        <f t="shared" si="274"/>
        <v>0</v>
      </c>
      <c r="S667" s="374">
        <f t="shared" si="275"/>
        <v>4.6767059692036694</v>
      </c>
      <c r="T667" s="153">
        <f t="shared" si="276"/>
        <v>1</v>
      </c>
      <c r="U667" s="153">
        <v>0</v>
      </c>
      <c r="V667" s="153">
        <v>1</v>
      </c>
      <c r="W667" s="159">
        <f t="shared" si="277"/>
        <v>0</v>
      </c>
      <c r="X667" s="159">
        <f t="shared" si="278"/>
        <v>0</v>
      </c>
      <c r="Y667" s="70"/>
      <c r="Z667" s="163">
        <f>_xll.BDH(C667,$Z$12,$D$1,$D$1)</f>
        <v>15.16</v>
      </c>
      <c r="AA667" s="163">
        <f t="shared" si="279"/>
        <v>1.3299999999999983</v>
      </c>
      <c r="AB667" s="164">
        <f t="shared" si="280"/>
        <v>8.773087071240095</v>
      </c>
      <c r="AC667" s="165">
        <v>417152</v>
      </c>
      <c r="AD667" s="166">
        <f>IF(D667 = D872,1,_xll.BDP(K667,$AD$12)*L667)</f>
        <v>1.1873</v>
      </c>
      <c r="AE667" s="387">
        <f>AA667*AC667*T667/AD667 / AF872</f>
        <v>3.7957851279171477E-3</v>
      </c>
      <c r="AF667" s="73"/>
      <c r="AG667" s="69"/>
      <c r="AH667" s="61"/>
    </row>
    <row r="668" spans="1:34" x14ac:dyDescent="0.2">
      <c r="B668" s="153">
        <v>2578</v>
      </c>
      <c r="C668" s="153" t="s">
        <v>852</v>
      </c>
      <c r="D668" s="153" t="str">
        <f>_xll.BDP(C668,$D$12)</f>
        <v>USD</v>
      </c>
      <c r="E668" s="153" t="s">
        <v>920</v>
      </c>
      <c r="F668" s="154">
        <f>_xll.BDP(C668,$F$12)</f>
        <v>28.98</v>
      </c>
      <c r="G668" s="154">
        <f>_xll.BDP(C668,$G$12)</f>
        <v>28.98</v>
      </c>
      <c r="H668" s="155">
        <f t="shared" si="270"/>
        <v>0</v>
      </c>
      <c r="I668" s="156">
        <f t="shared" si="271"/>
        <v>0</v>
      </c>
      <c r="J668" s="157">
        <v>0</v>
      </c>
      <c r="K668" s="153" t="str">
        <f>CONCATENATE(D872,D668, " Curncy")</f>
        <v>EURUSD Curncy</v>
      </c>
      <c r="L668" s="153">
        <f>IF(D668 = D872,1,_xll.BDP(K668,$L$12))</f>
        <v>1</v>
      </c>
      <c r="M668" s="356">
        <f>IF(D668 = D872,1,_xll.BDP(K668,$M$12)*L668)</f>
        <v>1.1882999999999999</v>
      </c>
      <c r="N668" s="158">
        <f t="shared" si="272"/>
        <v>0</v>
      </c>
      <c r="O668" s="366">
        <f>N668 / Y872</f>
        <v>0</v>
      </c>
      <c r="P668" s="160">
        <f t="shared" si="273"/>
        <v>0</v>
      </c>
      <c r="Q668" s="374">
        <f>P668 / Y872*100</f>
        <v>0</v>
      </c>
      <c r="R668" s="161">
        <f t="shared" si="274"/>
        <v>0</v>
      </c>
      <c r="S668" s="374">
        <f t="shared" si="275"/>
        <v>0</v>
      </c>
      <c r="T668" s="153">
        <f t="shared" si="276"/>
        <v>1</v>
      </c>
      <c r="U668" s="153">
        <v>0</v>
      </c>
      <c r="V668" s="153">
        <v>1</v>
      </c>
      <c r="W668" s="159">
        <f t="shared" si="277"/>
        <v>0</v>
      </c>
      <c r="X668" s="159">
        <f t="shared" si="278"/>
        <v>0</v>
      </c>
      <c r="Y668" s="70"/>
      <c r="Z668" s="163">
        <f>_xll.BDH(C668,$Z$12,$D$1,$D$1)</f>
        <v>27.39</v>
      </c>
      <c r="AA668" s="163">
        <f t="shared" si="279"/>
        <v>1.5899999999999999</v>
      </c>
      <c r="AB668" s="164">
        <f t="shared" si="280"/>
        <v>5.8050383351588168</v>
      </c>
      <c r="AC668" s="165">
        <v>0</v>
      </c>
      <c r="AD668" s="166">
        <f>IF(D668 = D872,1,_xll.BDP(K668,$AD$12)*L668)</f>
        <v>1.1873</v>
      </c>
      <c r="AE668" s="387">
        <f>AA668*AC668*T668/AD668 / AF872</f>
        <v>0</v>
      </c>
      <c r="AF668" s="73"/>
      <c r="AG668" s="69"/>
      <c r="AH668" s="61"/>
    </row>
    <row r="669" spans="1:34" x14ac:dyDescent="0.2">
      <c r="B669" s="153">
        <v>24046</v>
      </c>
      <c r="C669" s="153" t="s">
        <v>1488</v>
      </c>
      <c r="D669" s="153" t="str">
        <f>_xll.BDP(C669,$D$12)</f>
        <v>USD</v>
      </c>
      <c r="E669" s="153" t="s">
        <v>284</v>
      </c>
      <c r="F669" s="154">
        <f>_xll.BDP(C669,$F$12)</f>
        <v>3.28</v>
      </c>
      <c r="G669" s="154">
        <f>_xll.BDP(C669,$G$12)</f>
        <v>3.28</v>
      </c>
      <c r="H669" s="155">
        <f t="shared" si="270"/>
        <v>0</v>
      </c>
      <c r="I669" s="156">
        <f t="shared" si="271"/>
        <v>0</v>
      </c>
      <c r="J669" s="157">
        <v>0</v>
      </c>
      <c r="K669" s="153" t="str">
        <f>CONCATENATE(D872,D669, " Curncy")</f>
        <v>EURUSD Curncy</v>
      </c>
      <c r="L669" s="153">
        <f>IF(D669 = D872,1,_xll.BDP(K669,$L$12))</f>
        <v>1</v>
      </c>
      <c r="M669" s="356">
        <f>IF(D669 = D872,1,_xll.BDP(K669,$M$12)*L669)</f>
        <v>1.1882999999999999</v>
      </c>
      <c r="N669" s="158">
        <f t="shared" si="272"/>
        <v>0</v>
      </c>
      <c r="O669" s="366">
        <f>N669 / Y872</f>
        <v>0</v>
      </c>
      <c r="P669" s="160">
        <f t="shared" si="273"/>
        <v>0</v>
      </c>
      <c r="Q669" s="374">
        <f>P669 / Y872*100</f>
        <v>0</v>
      </c>
      <c r="R669" s="161">
        <f t="shared" si="274"/>
        <v>0</v>
      </c>
      <c r="S669" s="374">
        <f t="shared" si="275"/>
        <v>0</v>
      </c>
      <c r="T669" s="153">
        <f t="shared" si="276"/>
        <v>1</v>
      </c>
      <c r="U669" s="153">
        <v>0</v>
      </c>
      <c r="V669" s="153">
        <v>1</v>
      </c>
      <c r="W669" s="159">
        <f t="shared" si="277"/>
        <v>0</v>
      </c>
      <c r="X669" s="159">
        <f t="shared" si="278"/>
        <v>0</v>
      </c>
      <c r="Y669" s="70"/>
      <c r="Z669" s="163">
        <f>_xll.BDH(C669,$Z$12,$D$1,$D$1)</f>
        <v>3.07</v>
      </c>
      <c r="AA669" s="163">
        <f t="shared" si="279"/>
        <v>0.20999999999999996</v>
      </c>
      <c r="AB669" s="164">
        <f t="shared" si="280"/>
        <v>6.840390879478826</v>
      </c>
      <c r="AC669" s="165">
        <v>0</v>
      </c>
      <c r="AD669" s="166">
        <f>IF(D669 = D872,1,_xll.BDP(K669,$AD$12)*L669)</f>
        <v>1.1873</v>
      </c>
      <c r="AE669" s="387">
        <f>AA669*AC669*T669/AD669 / AF872</f>
        <v>0</v>
      </c>
      <c r="AF669" s="73"/>
      <c r="AG669" s="69"/>
      <c r="AH669" s="61"/>
    </row>
    <row r="670" spans="1:34" x14ac:dyDescent="0.2">
      <c r="B670" s="153">
        <v>18719</v>
      </c>
      <c r="C670" s="153" t="s">
        <v>853</v>
      </c>
      <c r="D670" s="153" t="str">
        <f>_xll.BDP(C670,$D$12)</f>
        <v>USD</v>
      </c>
      <c r="E670" s="153" t="s">
        <v>921</v>
      </c>
      <c r="F670" s="154">
        <f>_xll.BDP(C670,$F$12)</f>
        <v>218.49</v>
      </c>
      <c r="G670" s="154">
        <f>_xll.BDP(C670,$G$12)</f>
        <v>218.49</v>
      </c>
      <c r="H670" s="155">
        <f t="shared" si="270"/>
        <v>0</v>
      </c>
      <c r="I670" s="156">
        <f t="shared" si="271"/>
        <v>0</v>
      </c>
      <c r="J670" s="157">
        <v>0</v>
      </c>
      <c r="K670" s="153" t="str">
        <f>CONCATENATE(D872,D670, " Curncy")</f>
        <v>EURUSD Curncy</v>
      </c>
      <c r="L670" s="153">
        <f>IF(D670 = D872,1,_xll.BDP(K670,$L$12))</f>
        <v>1</v>
      </c>
      <c r="M670" s="356">
        <f>IF(D670 = D872,1,_xll.BDP(K670,$M$12)*L670)</f>
        <v>1.1882999999999999</v>
      </c>
      <c r="N670" s="158">
        <f t="shared" si="272"/>
        <v>0</v>
      </c>
      <c r="O670" s="366">
        <f>N670 / Y872</f>
        <v>0</v>
      </c>
      <c r="P670" s="160">
        <f t="shared" si="273"/>
        <v>0</v>
      </c>
      <c r="Q670" s="374">
        <f>P670 / Y872*100</f>
        <v>0</v>
      </c>
      <c r="R670" s="161">
        <f t="shared" si="274"/>
        <v>0</v>
      </c>
      <c r="S670" s="374">
        <f t="shared" si="275"/>
        <v>0</v>
      </c>
      <c r="T670" s="153">
        <f t="shared" si="276"/>
        <v>1</v>
      </c>
      <c r="U670" s="153">
        <v>0</v>
      </c>
      <c r="V670" s="153">
        <v>1</v>
      </c>
      <c r="W670" s="159">
        <f t="shared" si="277"/>
        <v>0</v>
      </c>
      <c r="X670" s="159">
        <f t="shared" si="278"/>
        <v>0</v>
      </c>
      <c r="Y670" s="70"/>
      <c r="Z670" s="163">
        <f>_xll.BDH(C670,$Z$12,$D$1,$D$1)</f>
        <v>211.53</v>
      </c>
      <c r="AA670" s="163">
        <f t="shared" si="279"/>
        <v>6.960000000000008</v>
      </c>
      <c r="AB670" s="164">
        <f t="shared" si="280"/>
        <v>3.2903134307190509</v>
      </c>
      <c r="AC670" s="165">
        <v>0</v>
      </c>
      <c r="AD670" s="166">
        <f>IF(D670 = D872,1,_xll.BDP(K670,$AD$12)*L670)</f>
        <v>1.1873</v>
      </c>
      <c r="AE670" s="387">
        <f>AA670*AC670*T670/AD670 / AF872</f>
        <v>0</v>
      </c>
      <c r="AF670" s="73"/>
      <c r="AG670" s="69"/>
      <c r="AH670" s="61"/>
    </row>
    <row r="671" spans="1:34" x14ac:dyDescent="0.2">
      <c r="A671" s="153"/>
      <c r="B671" s="153">
        <v>28489</v>
      </c>
      <c r="C671" s="153" t="s">
        <v>1366</v>
      </c>
      <c r="D671" s="153" t="str">
        <f>_xll.BDP(C671,$D$12)</f>
        <v>USD</v>
      </c>
      <c r="E671" s="153" t="s">
        <v>1367</v>
      </c>
      <c r="F671" s="154">
        <f>_xll.BDP(C671,$F$12)</f>
        <v>16.54</v>
      </c>
      <c r="G671" s="154">
        <f>_xll.BDP(C671,$G$12)</f>
        <v>16.54</v>
      </c>
      <c r="H671" s="155">
        <f t="shared" si="270"/>
        <v>0</v>
      </c>
      <c r="I671" s="156">
        <f t="shared" si="271"/>
        <v>0</v>
      </c>
      <c r="J671" s="157">
        <v>-136633</v>
      </c>
      <c r="K671" s="153" t="str">
        <f>CONCATENATE(D872,D671, " Curncy")</f>
        <v>EURUSD Curncy</v>
      </c>
      <c r="L671" s="153">
        <f>IF(D671 = D872,1,_xll.BDP(K671,$L$12))</f>
        <v>1</v>
      </c>
      <c r="M671" s="356">
        <f>IF(D671 = D872,1,_xll.BDP(K671,$M$12)*L671)</f>
        <v>1.1882999999999999</v>
      </c>
      <c r="N671" s="158">
        <f t="shared" si="272"/>
        <v>0</v>
      </c>
      <c r="O671" s="366">
        <f>N671 / Y872</f>
        <v>0</v>
      </c>
      <c r="P671" s="160">
        <f t="shared" si="273"/>
        <v>-1901800.7405537323</v>
      </c>
      <c r="Q671" s="374">
        <f>P671 / Y872*100</f>
        <v>-1.5364420677515496</v>
      </c>
      <c r="R671" s="161">
        <f t="shared" si="274"/>
        <v>-1.5364420677515496</v>
      </c>
      <c r="S671" s="374">
        <f t="shared" si="275"/>
        <v>0</v>
      </c>
      <c r="T671" s="153">
        <f t="shared" si="276"/>
        <v>1</v>
      </c>
      <c r="U671" s="153">
        <v>0</v>
      </c>
      <c r="V671" s="153">
        <v>1</v>
      </c>
      <c r="W671" s="159">
        <f t="shared" si="277"/>
        <v>0</v>
      </c>
      <c r="X671" s="159">
        <f t="shared" si="278"/>
        <v>0</v>
      </c>
      <c r="Y671" s="162"/>
      <c r="Z671" s="163">
        <f>_xll.BDH(C671,$Z$12,$D$1,$D$1)</f>
        <v>16.010000000000002</v>
      </c>
      <c r="AA671" s="163">
        <f t="shared" si="279"/>
        <v>0.52999999999999758</v>
      </c>
      <c r="AB671" s="164">
        <f t="shared" si="280"/>
        <v>3.3104309806370864</v>
      </c>
      <c r="AC671" s="165">
        <v>-136633</v>
      </c>
      <c r="AD671" s="166">
        <f>IF(D671 = D872,1,_xll.BDP(K671,$AD$12)*L671)</f>
        <v>1.1873</v>
      </c>
      <c r="AE671" s="387">
        <f>AA671*AC671*T671/AD671 / AF872</f>
        <v>-4.9543550013905974E-4</v>
      </c>
      <c r="AF671" s="167"/>
      <c r="AG671" s="69"/>
      <c r="AH671" s="61"/>
    </row>
    <row r="672" spans="1:34" x14ac:dyDescent="0.2">
      <c r="B672" s="153">
        <v>40</v>
      </c>
      <c r="C672" s="153" t="s">
        <v>282</v>
      </c>
      <c r="D672" s="153" t="str">
        <f>_xll.BDP(C672,$D$12)</f>
        <v>USD</v>
      </c>
      <c r="E672" s="153" t="s">
        <v>283</v>
      </c>
      <c r="F672" s="154">
        <f>_xll.BDP(C672,$F$12)</f>
        <v>10</v>
      </c>
      <c r="G672" s="154">
        <f>_xll.BDP(C672,$G$12)</f>
        <v>10</v>
      </c>
      <c r="H672" s="155">
        <f t="shared" si="270"/>
        <v>0</v>
      </c>
      <c r="I672" s="156">
        <f t="shared" si="271"/>
        <v>0</v>
      </c>
      <c r="J672" s="157">
        <v>0</v>
      </c>
      <c r="K672" s="153" t="str">
        <f>CONCATENATE(D872,D672, " Curncy")</f>
        <v>EURUSD Curncy</v>
      </c>
      <c r="L672" s="153">
        <f>IF(D672 = D872,1,_xll.BDP(K672,$L$12))</f>
        <v>1</v>
      </c>
      <c r="M672" s="356">
        <f>IF(D672 = D872,1,_xll.BDP(K672,$M$12)*L672)</f>
        <v>1.1882999999999999</v>
      </c>
      <c r="N672" s="158">
        <f t="shared" si="272"/>
        <v>0</v>
      </c>
      <c r="O672" s="366">
        <f>N672 / Y872</f>
        <v>0</v>
      </c>
      <c r="P672" s="160">
        <f t="shared" si="273"/>
        <v>0</v>
      </c>
      <c r="Q672" s="374">
        <f>P672 / Y872*100</f>
        <v>0</v>
      </c>
      <c r="R672" s="161">
        <f t="shared" si="274"/>
        <v>0</v>
      </c>
      <c r="S672" s="374">
        <f t="shared" si="275"/>
        <v>0</v>
      </c>
      <c r="T672" s="153">
        <f t="shared" si="276"/>
        <v>1</v>
      </c>
      <c r="U672" s="153">
        <v>0</v>
      </c>
      <c r="V672" s="153">
        <v>1</v>
      </c>
      <c r="W672" s="159">
        <f t="shared" si="277"/>
        <v>0</v>
      </c>
      <c r="X672" s="159">
        <f t="shared" si="278"/>
        <v>0</v>
      </c>
      <c r="Y672" s="70"/>
      <c r="Z672" s="163">
        <f>_xll.BDH(C672,$Z$12,$D$1,$D$1)</f>
        <v>9.7799999999999994</v>
      </c>
      <c r="AA672" s="163">
        <f t="shared" si="279"/>
        <v>0.22000000000000064</v>
      </c>
      <c r="AB672" s="164">
        <f t="shared" si="280"/>
        <v>2.2494887525562439</v>
      </c>
      <c r="AC672" s="165">
        <v>0</v>
      </c>
      <c r="AD672" s="166">
        <f>IF(D672 = D872,1,_xll.BDP(K672,$AD$12)*L672)</f>
        <v>1.1873</v>
      </c>
      <c r="AE672" s="387">
        <f>AA672*AC672*T672/AD672 / AF872</f>
        <v>0</v>
      </c>
      <c r="AF672" s="73"/>
      <c r="AG672" s="69"/>
      <c r="AH672" s="61"/>
    </row>
    <row r="673" spans="1:34" x14ac:dyDescent="0.2">
      <c r="B673" s="153">
        <v>8580</v>
      </c>
      <c r="C673" s="153" t="s">
        <v>56</v>
      </c>
      <c r="D673" s="153" t="str">
        <f>_xll.BDP(C673,$D$12)</f>
        <v>USD</v>
      </c>
      <c r="E673" s="153" t="s">
        <v>281</v>
      </c>
      <c r="F673" s="154">
        <f>_xll.BDP(C673,$F$12)</f>
        <v>176.9</v>
      </c>
      <c r="G673" s="154">
        <f>_xll.BDP(C673,$G$12)</f>
        <v>176.9</v>
      </c>
      <c r="H673" s="155">
        <f t="shared" si="270"/>
        <v>0</v>
      </c>
      <c r="I673" s="156">
        <f t="shared" si="271"/>
        <v>0</v>
      </c>
      <c r="J673" s="157">
        <v>0</v>
      </c>
      <c r="K673" s="153" t="str">
        <f>CONCATENATE(D872,D673, " Curncy")</f>
        <v>EURUSD Curncy</v>
      </c>
      <c r="L673" s="153">
        <f>IF(D673 = D872,1,_xll.BDP(K673,$L$12))</f>
        <v>1</v>
      </c>
      <c r="M673" s="356">
        <f>IF(D673 = D872,1,_xll.BDP(K673,$M$12)*L673)</f>
        <v>1.1882999999999999</v>
      </c>
      <c r="N673" s="158">
        <f t="shared" si="272"/>
        <v>0</v>
      </c>
      <c r="O673" s="366">
        <f>N673 / Y872</f>
        <v>0</v>
      </c>
      <c r="P673" s="160">
        <f t="shared" si="273"/>
        <v>0</v>
      </c>
      <c r="Q673" s="374">
        <f>P673 / Y872*100</f>
        <v>0</v>
      </c>
      <c r="R673" s="161">
        <f t="shared" si="274"/>
        <v>0</v>
      </c>
      <c r="S673" s="374">
        <f t="shared" si="275"/>
        <v>0</v>
      </c>
      <c r="T673" s="153">
        <f t="shared" si="276"/>
        <v>1</v>
      </c>
      <c r="U673" s="153">
        <v>0</v>
      </c>
      <c r="V673" s="153">
        <v>1</v>
      </c>
      <c r="W673" s="159">
        <f t="shared" si="277"/>
        <v>0</v>
      </c>
      <c r="X673" s="159">
        <f t="shared" si="278"/>
        <v>0</v>
      </c>
      <c r="Y673" s="70"/>
      <c r="Z673" s="163">
        <f>_xll.BDH(C673,$Z$12,$D$1,$D$1)</f>
        <v>174.78</v>
      </c>
      <c r="AA673" s="163">
        <f t="shared" si="279"/>
        <v>2.1200000000000045</v>
      </c>
      <c r="AB673" s="164">
        <f t="shared" si="280"/>
        <v>1.2129534271655822</v>
      </c>
      <c r="AC673" s="165">
        <v>0</v>
      </c>
      <c r="AD673" s="166">
        <f>IF(D673 = D872,1,_xll.BDP(K673,$AD$12)*L673)</f>
        <v>1.1873</v>
      </c>
      <c r="AE673" s="387">
        <f>AA673*AC673*T673/AD673 / AF872</f>
        <v>0</v>
      </c>
      <c r="AF673" s="73"/>
      <c r="AG673" s="69"/>
      <c r="AH673" s="61"/>
    </row>
    <row r="674" spans="1:34" x14ac:dyDescent="0.2">
      <c r="B674" s="153">
        <v>12339</v>
      </c>
      <c r="C674" s="153" t="s">
        <v>858</v>
      </c>
      <c r="D674" s="153" t="str">
        <f>_xll.BDP(C674,$D$12)</f>
        <v>USD</v>
      </c>
      <c r="E674" s="153" t="s">
        <v>926</v>
      </c>
      <c r="F674" s="154">
        <f>_xll.BDP(C674,$F$12)</f>
        <v>49.79</v>
      </c>
      <c r="G674" s="154">
        <f>_xll.BDP(C674,$G$12)</f>
        <v>49.79</v>
      </c>
      <c r="H674" s="155">
        <f t="shared" ref="H674:H705" si="281">IF(OR(OR(G674="#N/A N/A",G674="#N/A Real Time"),OR(F674="#N/A N/A",F674="#N/A Real Time")),0,  G674 - F674)</f>
        <v>0</v>
      </c>
      <c r="I674" s="156">
        <f t="shared" ref="I674:I705" si="282">IF(OR(F674=0,F674="#N/A N/A"),0,H674 / F674*100)</f>
        <v>0</v>
      </c>
      <c r="J674" s="157">
        <v>0</v>
      </c>
      <c r="K674" s="153" t="str">
        <f>CONCATENATE(D872,D674, " Curncy")</f>
        <v>EURUSD Curncy</v>
      </c>
      <c r="L674" s="153">
        <f>IF(D674 = D872,1,_xll.BDP(K674,$L$12))</f>
        <v>1</v>
      </c>
      <c r="M674" s="356">
        <f>IF(D674 = D872,1,_xll.BDP(K674,$M$12)*L674)</f>
        <v>1.1882999999999999</v>
      </c>
      <c r="N674" s="158">
        <f t="shared" ref="N674:N705" si="283">H674*J674*T674/M674</f>
        <v>0</v>
      </c>
      <c r="O674" s="366">
        <f>N674 / Y872</f>
        <v>0</v>
      </c>
      <c r="P674" s="160">
        <f t="shared" ref="P674:P705" si="284">IF(OR(OR(J674=0,G674 = "#N/A N/A"),G674="#N/A Real Time"),0,G674*J674*T674/M674)</f>
        <v>0</v>
      </c>
      <c r="Q674" s="374">
        <f>P674 / Y872*100</f>
        <v>0</v>
      </c>
      <c r="R674" s="161">
        <f t="shared" ref="R674:R705" si="285">IF(Q674&lt;0,Q674,0)</f>
        <v>0</v>
      </c>
      <c r="S674" s="374">
        <f t="shared" ref="S674:S705" si="286">IF(Q674&gt;0,Q674,0)</f>
        <v>0</v>
      </c>
      <c r="T674" s="153">
        <f t="shared" ref="T674:T705" si="287">IF(EXACT(D674,UPPER(D674)),1,0.01)/V674</f>
        <v>1</v>
      </c>
      <c r="U674" s="153">
        <v>0</v>
      </c>
      <c r="V674" s="153">
        <v>1</v>
      </c>
      <c r="W674" s="159">
        <f t="shared" ref="W674:W705" si="288">IF(AND(Q674&lt;0,O674&gt;0),O674,0)</f>
        <v>0</v>
      </c>
      <c r="X674" s="159">
        <f t="shared" ref="X674:X705" si="289">IF(AND(Q674&gt;0,O674&gt;0),O674,0)</f>
        <v>0</v>
      </c>
      <c r="Y674" s="70"/>
      <c r="Z674" s="163">
        <f>_xll.BDH(C674,$Z$12,$D$1,$D$1)</f>
        <v>48.24</v>
      </c>
      <c r="AA674" s="163">
        <f t="shared" ref="AA674:AA705" si="290">IF(OR(OR(F674="#N/A N/A",F674="#N/A Real Time"),OR(Z674="#N/A N/A",Z674="#N/A Real Time")),0,  F674 - Z674)</f>
        <v>1.5499999999999972</v>
      </c>
      <c r="AB674" s="164">
        <f t="shared" ref="AB674:AB705" si="291">IF(OR(Z674=0,Z674="#N/A N/A"),0,AA674 / Z674*100)</f>
        <v>3.2131011608623488</v>
      </c>
      <c r="AC674" s="165">
        <v>0</v>
      </c>
      <c r="AD674" s="166">
        <f>IF(D674 = D872,1,_xll.BDP(K674,$AD$12)*L674)</f>
        <v>1.1873</v>
      </c>
      <c r="AE674" s="387">
        <f>AA674*AC674*T674/AD674 / AF872</f>
        <v>0</v>
      </c>
      <c r="AF674" s="73"/>
      <c r="AG674" s="69"/>
      <c r="AH674" s="61"/>
    </row>
    <row r="675" spans="1:34" x14ac:dyDescent="0.2">
      <c r="B675" s="153">
        <v>24058</v>
      </c>
      <c r="C675" s="153" t="s">
        <v>855</v>
      </c>
      <c r="D675" s="153" t="str">
        <f>_xll.BDP(C675,$D$12)</f>
        <v>USD</v>
      </c>
      <c r="E675" s="153" t="s">
        <v>923</v>
      </c>
      <c r="F675" s="154">
        <f>_xll.BDP(C675,$F$12)</f>
        <v>650.44000000000005</v>
      </c>
      <c r="G675" s="154">
        <f>_xll.BDP(C675,$G$12)</f>
        <v>650.44000000000005</v>
      </c>
      <c r="H675" s="155">
        <f t="shared" si="281"/>
        <v>0</v>
      </c>
      <c r="I675" s="156">
        <f t="shared" si="282"/>
        <v>0</v>
      </c>
      <c r="J675" s="157">
        <v>0</v>
      </c>
      <c r="K675" s="153" t="str">
        <f>CONCATENATE(D872,D675, " Curncy")</f>
        <v>EURUSD Curncy</v>
      </c>
      <c r="L675" s="153">
        <f>IF(D675 = D872,1,_xll.BDP(K675,$L$12))</f>
        <v>1</v>
      </c>
      <c r="M675" s="356">
        <f>IF(D675 = D872,1,_xll.BDP(K675,$M$12)*L675)</f>
        <v>1.1882999999999999</v>
      </c>
      <c r="N675" s="158">
        <f t="shared" si="283"/>
        <v>0</v>
      </c>
      <c r="O675" s="366">
        <f>N675 / Y872</f>
        <v>0</v>
      </c>
      <c r="P675" s="160">
        <f t="shared" si="284"/>
        <v>0</v>
      </c>
      <c r="Q675" s="374">
        <f>P675 / Y872*100</f>
        <v>0</v>
      </c>
      <c r="R675" s="161">
        <f t="shared" si="285"/>
        <v>0</v>
      </c>
      <c r="S675" s="374">
        <f t="shared" si="286"/>
        <v>0</v>
      </c>
      <c r="T675" s="153">
        <f t="shared" si="287"/>
        <v>1</v>
      </c>
      <c r="U675" s="153">
        <v>0</v>
      </c>
      <c r="V675" s="153">
        <v>1</v>
      </c>
      <c r="W675" s="159">
        <f t="shared" si="288"/>
        <v>0</v>
      </c>
      <c r="X675" s="159">
        <f t="shared" si="289"/>
        <v>0</v>
      </c>
      <c r="Y675" s="70"/>
      <c r="Z675" s="163">
        <f>_xll.BDH(C675,$Z$12,$D$1,$D$1)</f>
        <v>645.04</v>
      </c>
      <c r="AA675" s="163">
        <f t="shared" si="290"/>
        <v>5.4000000000000909</v>
      </c>
      <c r="AB675" s="164">
        <f t="shared" si="291"/>
        <v>0.83715738558850472</v>
      </c>
      <c r="AC675" s="165">
        <v>0</v>
      </c>
      <c r="AD675" s="166">
        <f>IF(D675 = D872,1,_xll.BDP(K675,$AD$12)*L675)</f>
        <v>1.1873</v>
      </c>
      <c r="AE675" s="387">
        <f>AA675*AC675*T675/AD675 / AF872</f>
        <v>0</v>
      </c>
      <c r="AF675" s="73"/>
      <c r="AG675" s="69"/>
      <c r="AH675" s="61"/>
    </row>
    <row r="676" spans="1:34" x14ac:dyDescent="0.2">
      <c r="B676" s="153">
        <v>20169</v>
      </c>
      <c r="C676" s="153" t="s">
        <v>856</v>
      </c>
      <c r="D676" s="153" t="str">
        <f>_xll.BDP(C676,$D$12)</f>
        <v>USD</v>
      </c>
      <c r="E676" s="153" t="s">
        <v>924</v>
      </c>
      <c r="F676" s="154">
        <f>_xll.BDP(C676,$F$12)</f>
        <v>95.62</v>
      </c>
      <c r="G676" s="154">
        <f>_xll.BDP(C676,$G$12)</f>
        <v>95.62</v>
      </c>
      <c r="H676" s="155">
        <f t="shared" si="281"/>
        <v>0</v>
      </c>
      <c r="I676" s="156">
        <f t="shared" si="282"/>
        <v>0</v>
      </c>
      <c r="J676" s="157">
        <v>0</v>
      </c>
      <c r="K676" s="153" t="str">
        <f>CONCATENATE(D872,D676, " Curncy")</f>
        <v>EURUSD Curncy</v>
      </c>
      <c r="L676" s="153">
        <f>IF(D676 = D872,1,_xll.BDP(K676,$L$12))</f>
        <v>1</v>
      </c>
      <c r="M676" s="356">
        <f>IF(D676 = D872,1,_xll.BDP(K676,$M$12)*L676)</f>
        <v>1.1882999999999999</v>
      </c>
      <c r="N676" s="158">
        <f t="shared" si="283"/>
        <v>0</v>
      </c>
      <c r="O676" s="366">
        <f>N676 / Y872</f>
        <v>0</v>
      </c>
      <c r="P676" s="160">
        <f t="shared" si="284"/>
        <v>0</v>
      </c>
      <c r="Q676" s="374">
        <f>P676 / Y872*100</f>
        <v>0</v>
      </c>
      <c r="R676" s="161">
        <f t="shared" si="285"/>
        <v>0</v>
      </c>
      <c r="S676" s="374">
        <f t="shared" si="286"/>
        <v>0</v>
      </c>
      <c r="T676" s="153">
        <f t="shared" si="287"/>
        <v>1</v>
      </c>
      <c r="U676" s="153">
        <v>0</v>
      </c>
      <c r="V676" s="153">
        <v>1</v>
      </c>
      <c r="W676" s="159">
        <f t="shared" si="288"/>
        <v>0</v>
      </c>
      <c r="X676" s="159">
        <f t="shared" si="289"/>
        <v>0</v>
      </c>
      <c r="Y676" s="70"/>
      <c r="Z676" s="163">
        <f>_xll.BDH(C676,$Z$12,$D$1,$D$1)</f>
        <v>91.03</v>
      </c>
      <c r="AA676" s="163">
        <f t="shared" si="290"/>
        <v>4.5900000000000034</v>
      </c>
      <c r="AB676" s="164">
        <f t="shared" si="291"/>
        <v>5.0422937493134166</v>
      </c>
      <c r="AC676" s="165">
        <v>0</v>
      </c>
      <c r="AD676" s="166">
        <f>IF(D676 = D872,1,_xll.BDP(K676,$AD$12)*L676)</f>
        <v>1.1873</v>
      </c>
      <c r="AE676" s="387">
        <f>AA676*AC676*T676/AD676 / AF872</f>
        <v>0</v>
      </c>
      <c r="AF676" s="73"/>
      <c r="AG676" s="69"/>
      <c r="AH676" s="61"/>
    </row>
    <row r="677" spans="1:34" x14ac:dyDescent="0.2">
      <c r="B677" s="153">
        <v>22598</v>
      </c>
      <c r="C677" s="153" t="s">
        <v>857</v>
      </c>
      <c r="D677" s="153" t="str">
        <f>_xll.BDP(C677,$D$12)</f>
        <v>USD</v>
      </c>
      <c r="E677" s="153" t="s">
        <v>925</v>
      </c>
      <c r="F677" s="154">
        <f>_xll.BDP(C677,$F$12)</f>
        <v>1262.82</v>
      </c>
      <c r="G677" s="154">
        <f>_xll.BDP(C677,$G$12)</f>
        <v>1262.82</v>
      </c>
      <c r="H677" s="155">
        <f t="shared" si="281"/>
        <v>0</v>
      </c>
      <c r="I677" s="156">
        <f t="shared" si="282"/>
        <v>0</v>
      </c>
      <c r="J677" s="157">
        <v>-2847</v>
      </c>
      <c r="K677" s="153" t="str">
        <f>CONCATENATE(D872,D677, " Curncy")</f>
        <v>EURUSD Curncy</v>
      </c>
      <c r="L677" s="153">
        <f>IF(D677 = D872,1,_xll.BDP(K677,$L$12))</f>
        <v>1</v>
      </c>
      <c r="M677" s="356">
        <f>IF(D677 = D872,1,_xll.BDP(K677,$M$12)*L677)</f>
        <v>1.1882999999999999</v>
      </c>
      <c r="N677" s="158">
        <f t="shared" si="283"/>
        <v>0</v>
      </c>
      <c r="O677" s="366">
        <f>N677 / Y872</f>
        <v>0</v>
      </c>
      <c r="P677" s="160">
        <f t="shared" si="284"/>
        <v>-3025539.4597323909</v>
      </c>
      <c r="Q677" s="374">
        <f>P677 / Y872*100</f>
        <v>-2.4442971361035721</v>
      </c>
      <c r="R677" s="161">
        <f t="shared" si="285"/>
        <v>-2.4442971361035721</v>
      </c>
      <c r="S677" s="374">
        <f t="shared" si="286"/>
        <v>0</v>
      </c>
      <c r="T677" s="153">
        <f t="shared" si="287"/>
        <v>1</v>
      </c>
      <c r="U677" s="153">
        <v>0</v>
      </c>
      <c r="V677" s="153">
        <v>1</v>
      </c>
      <c r="W677" s="159">
        <f t="shared" si="288"/>
        <v>0</v>
      </c>
      <c r="X677" s="159">
        <f t="shared" si="289"/>
        <v>0</v>
      </c>
      <c r="Y677" s="70"/>
      <c r="Z677" s="163">
        <f>_xll.BDH(C677,$Z$12,$D$1,$D$1)</f>
        <v>1281</v>
      </c>
      <c r="AA677" s="163">
        <f t="shared" si="290"/>
        <v>-18.180000000000064</v>
      </c>
      <c r="AB677" s="164">
        <f t="shared" si="291"/>
        <v>-1.4192037470726044</v>
      </c>
      <c r="AC677" s="165">
        <v>-2847</v>
      </c>
      <c r="AD677" s="166">
        <f>IF(D677 = D872,1,_xll.BDP(K677,$AD$12)*L677)</f>
        <v>1.1873</v>
      </c>
      <c r="AE677" s="387">
        <f>AA677*AC677*T677/AD677 / AF872</f>
        <v>3.541090244162916E-4</v>
      </c>
      <c r="AF677" s="73"/>
      <c r="AG677" s="69"/>
      <c r="AH677" s="61"/>
    </row>
    <row r="678" spans="1:34" x14ac:dyDescent="0.2">
      <c r="A678" s="111"/>
      <c r="B678" s="153">
        <v>5999</v>
      </c>
      <c r="C678" s="153" t="s">
        <v>1387</v>
      </c>
      <c r="D678" s="153" t="str">
        <f>_xll.BDP(C678,$D$12)</f>
        <v>USD</v>
      </c>
      <c r="E678" s="153" t="s">
        <v>1388</v>
      </c>
      <c r="F678" s="154">
        <f>_xll.BDP(C678,$F$12)</f>
        <v>83.65</v>
      </c>
      <c r="G678" s="154">
        <f>_xll.BDP(C678,$G$12)</f>
        <v>83.65</v>
      </c>
      <c r="H678" s="155">
        <f t="shared" si="281"/>
        <v>0</v>
      </c>
      <c r="I678" s="156">
        <f t="shared" si="282"/>
        <v>0</v>
      </c>
      <c r="J678" s="157">
        <v>0</v>
      </c>
      <c r="K678" s="153" t="str">
        <f>CONCATENATE(D872,D678, " Curncy")</f>
        <v>EURUSD Curncy</v>
      </c>
      <c r="L678" s="153">
        <f>IF(D678 = D872,1,_xll.BDP(K678,$L$12))</f>
        <v>1</v>
      </c>
      <c r="M678" s="356">
        <f>IF(D678 = D872,1,_xll.BDP(K678,$M$12)*L678)</f>
        <v>1.1882999999999999</v>
      </c>
      <c r="N678" s="158">
        <f t="shared" si="283"/>
        <v>0</v>
      </c>
      <c r="O678" s="366">
        <f>N678 / Y872</f>
        <v>0</v>
      </c>
      <c r="P678" s="160">
        <f t="shared" si="284"/>
        <v>0</v>
      </c>
      <c r="Q678" s="374">
        <f>P678 / Y872*100</f>
        <v>0</v>
      </c>
      <c r="R678" s="161">
        <f t="shared" si="285"/>
        <v>0</v>
      </c>
      <c r="S678" s="374">
        <f t="shared" si="286"/>
        <v>0</v>
      </c>
      <c r="T678" s="153">
        <f t="shared" si="287"/>
        <v>1</v>
      </c>
      <c r="U678" s="153">
        <v>0</v>
      </c>
      <c r="V678" s="153">
        <v>1</v>
      </c>
      <c r="W678" s="159">
        <f t="shared" si="288"/>
        <v>0</v>
      </c>
      <c r="X678" s="159">
        <f t="shared" si="289"/>
        <v>0</v>
      </c>
      <c r="Y678" s="111"/>
      <c r="Z678" s="163">
        <f>_xll.BDH(C678,$Z$12,$D$1,$D$1)</f>
        <v>85.27</v>
      </c>
      <c r="AA678" s="163">
        <f t="shared" si="290"/>
        <v>-1.6199999999999903</v>
      </c>
      <c r="AB678" s="164">
        <f t="shared" si="291"/>
        <v>-1.8998475430983823</v>
      </c>
      <c r="AC678" s="165">
        <v>0</v>
      </c>
      <c r="AD678" s="166">
        <f>IF(D678 = D872,1,_xll.BDP(K678,$AD$12)*L678)</f>
        <v>1.1873</v>
      </c>
      <c r="AE678" s="387">
        <f>AA678*AC678*T678/AD678 / AF872</f>
        <v>0</v>
      </c>
      <c r="AF678" s="124"/>
      <c r="AG678" s="69"/>
      <c r="AH678" s="61"/>
    </row>
    <row r="679" spans="1:34" x14ac:dyDescent="0.2">
      <c r="B679" s="153">
        <v>774</v>
      </c>
      <c r="C679" s="153" t="s">
        <v>854</v>
      </c>
      <c r="D679" s="153" t="str">
        <f>_xll.BDP(C679,$D$12)</f>
        <v>USD</v>
      </c>
      <c r="E679" s="153" t="s">
        <v>922</v>
      </c>
      <c r="F679" s="154">
        <f>_xll.BDP(C679,$F$12)</f>
        <v>10.85</v>
      </c>
      <c r="G679" s="154">
        <f>_xll.BDP(C679,$G$12)</f>
        <v>10.85</v>
      </c>
      <c r="H679" s="155">
        <f t="shared" si="281"/>
        <v>0</v>
      </c>
      <c r="I679" s="156">
        <f t="shared" si="282"/>
        <v>0</v>
      </c>
      <c r="J679" s="157">
        <v>0</v>
      </c>
      <c r="K679" s="153" t="str">
        <f>CONCATENATE(D872,D679, " Curncy")</f>
        <v>EURUSD Curncy</v>
      </c>
      <c r="L679" s="153">
        <f>IF(D679 = D872,1,_xll.BDP(K679,$L$12))</f>
        <v>1</v>
      </c>
      <c r="M679" s="356">
        <f>IF(D679 = D872,1,_xll.BDP(K679,$M$12)*L679)</f>
        <v>1.1882999999999999</v>
      </c>
      <c r="N679" s="158">
        <f t="shared" si="283"/>
        <v>0</v>
      </c>
      <c r="O679" s="366">
        <f>N679 / Y872</f>
        <v>0</v>
      </c>
      <c r="P679" s="160">
        <f t="shared" si="284"/>
        <v>0</v>
      </c>
      <c r="Q679" s="374">
        <f>P679 / Y872*100</f>
        <v>0</v>
      </c>
      <c r="R679" s="161">
        <f t="shared" si="285"/>
        <v>0</v>
      </c>
      <c r="S679" s="374">
        <f t="shared" si="286"/>
        <v>0</v>
      </c>
      <c r="T679" s="153">
        <f t="shared" si="287"/>
        <v>1</v>
      </c>
      <c r="U679" s="153">
        <v>0</v>
      </c>
      <c r="V679" s="153">
        <v>1</v>
      </c>
      <c r="W679" s="159">
        <f t="shared" si="288"/>
        <v>0</v>
      </c>
      <c r="X679" s="159">
        <f t="shared" si="289"/>
        <v>0</v>
      </c>
      <c r="Y679" s="70"/>
      <c r="Z679" s="163">
        <f>_xll.BDH(C679,$Z$12,$D$1,$D$1)</f>
        <v>11.21</v>
      </c>
      <c r="AA679" s="163">
        <f t="shared" si="290"/>
        <v>-0.36000000000000121</v>
      </c>
      <c r="AB679" s="164">
        <f t="shared" si="291"/>
        <v>-3.2114183764496089</v>
      </c>
      <c r="AC679" s="165">
        <v>0</v>
      </c>
      <c r="AD679" s="166">
        <f>IF(D679 = D872,1,_xll.BDP(K679,$AD$12)*L679)</f>
        <v>1.1873</v>
      </c>
      <c r="AE679" s="387">
        <f>AA679*AC679*T679/AD679 / AF872</f>
        <v>0</v>
      </c>
      <c r="AF679" s="73"/>
      <c r="AG679" s="69"/>
      <c r="AH679" s="61"/>
    </row>
    <row r="680" spans="1:34" x14ac:dyDescent="0.2">
      <c r="B680" s="153">
        <v>20173</v>
      </c>
      <c r="C680" s="153" t="s">
        <v>55</v>
      </c>
      <c r="D680" s="153" t="str">
        <f>_xll.BDP(C680,$D$12)</f>
        <v>USD</v>
      </c>
      <c r="E680" s="153" t="s">
        <v>259</v>
      </c>
      <c r="F680" s="154">
        <f>_xll.BDP(C680,$F$12)</f>
        <v>77.709999999999994</v>
      </c>
      <c r="G680" s="154">
        <f>_xll.BDP(C680,$G$12)</f>
        <v>77.709999999999994</v>
      </c>
      <c r="H680" s="155">
        <f t="shared" si="281"/>
        <v>0</v>
      </c>
      <c r="I680" s="156">
        <f t="shared" si="282"/>
        <v>0</v>
      </c>
      <c r="J680" s="157">
        <v>0</v>
      </c>
      <c r="K680" s="153" t="str">
        <f>CONCATENATE(D872,D680, " Curncy")</f>
        <v>EURUSD Curncy</v>
      </c>
      <c r="L680" s="153">
        <f>IF(D680 = D872,1,_xll.BDP(K680,$L$12))</f>
        <v>1</v>
      </c>
      <c r="M680" s="356">
        <f>IF(D680 = D872,1,_xll.BDP(K680,$M$12)*L680)</f>
        <v>1.1882999999999999</v>
      </c>
      <c r="N680" s="158">
        <f t="shared" si="283"/>
        <v>0</v>
      </c>
      <c r="O680" s="366">
        <f>N680 / Y872</f>
        <v>0</v>
      </c>
      <c r="P680" s="160">
        <f t="shared" si="284"/>
        <v>0</v>
      </c>
      <c r="Q680" s="374">
        <f>P680 / Y872*100</f>
        <v>0</v>
      </c>
      <c r="R680" s="161">
        <f t="shared" si="285"/>
        <v>0</v>
      </c>
      <c r="S680" s="374">
        <f t="shared" si="286"/>
        <v>0</v>
      </c>
      <c r="T680" s="153">
        <f t="shared" si="287"/>
        <v>1</v>
      </c>
      <c r="U680" s="153">
        <v>0</v>
      </c>
      <c r="V680" s="153">
        <v>1</v>
      </c>
      <c r="W680" s="159">
        <f t="shared" si="288"/>
        <v>0</v>
      </c>
      <c r="X680" s="159">
        <f t="shared" si="289"/>
        <v>0</v>
      </c>
      <c r="Y680" s="70"/>
      <c r="Z680" s="163">
        <f>_xll.BDH(C680,$Z$12,$D$1,$D$1)</f>
        <v>77.7</v>
      </c>
      <c r="AA680" s="163">
        <f t="shared" si="290"/>
        <v>9.9999999999909051E-3</v>
      </c>
      <c r="AB680" s="164">
        <f t="shared" si="291"/>
        <v>1.2870012870001165E-2</v>
      </c>
      <c r="AC680" s="165">
        <v>0</v>
      </c>
      <c r="AD680" s="166">
        <f>IF(D680 = D872,1,_xll.BDP(K680,$AD$12)*L680)</f>
        <v>1.1873</v>
      </c>
      <c r="AE680" s="387">
        <f>AA680*AC680*T680/AD680 / AF872</f>
        <v>0</v>
      </c>
      <c r="AF680" s="73"/>
      <c r="AG680" s="69"/>
      <c r="AH680" s="61"/>
    </row>
    <row r="681" spans="1:34" x14ac:dyDescent="0.2">
      <c r="B681" s="153">
        <v>19603</v>
      </c>
      <c r="C681" s="153" t="s">
        <v>859</v>
      </c>
      <c r="D681" s="153" t="str">
        <f>_xll.BDP(C681,$D$12)</f>
        <v>USD</v>
      </c>
      <c r="E681" s="153" t="s">
        <v>927</v>
      </c>
      <c r="F681" s="154">
        <f>_xll.BDP(C681,$F$12)</f>
        <v>42.61</v>
      </c>
      <c r="G681" s="154">
        <f>_xll.BDP(C681,$G$12)</f>
        <v>42.61</v>
      </c>
      <c r="H681" s="155">
        <f t="shared" si="281"/>
        <v>0</v>
      </c>
      <c r="I681" s="156">
        <f t="shared" si="282"/>
        <v>0</v>
      </c>
      <c r="J681" s="157">
        <v>0</v>
      </c>
      <c r="K681" s="153" t="str">
        <f>CONCATENATE(D872,D681, " Curncy")</f>
        <v>EURUSD Curncy</v>
      </c>
      <c r="L681" s="153">
        <f>IF(D681 = D872,1,_xll.BDP(K681,$L$12))</f>
        <v>1</v>
      </c>
      <c r="M681" s="356">
        <f>IF(D681 = D872,1,_xll.BDP(K681,$M$12)*L681)</f>
        <v>1.1882999999999999</v>
      </c>
      <c r="N681" s="158">
        <f t="shared" si="283"/>
        <v>0</v>
      </c>
      <c r="O681" s="366">
        <f>N681 / Y872</f>
        <v>0</v>
      </c>
      <c r="P681" s="160">
        <f t="shared" si="284"/>
        <v>0</v>
      </c>
      <c r="Q681" s="374">
        <f>P681 / Y872*100</f>
        <v>0</v>
      </c>
      <c r="R681" s="161">
        <f t="shared" si="285"/>
        <v>0</v>
      </c>
      <c r="S681" s="374">
        <f t="shared" si="286"/>
        <v>0</v>
      </c>
      <c r="T681" s="153">
        <f t="shared" si="287"/>
        <v>1</v>
      </c>
      <c r="U681" s="153">
        <v>0</v>
      </c>
      <c r="V681" s="153">
        <v>1</v>
      </c>
      <c r="W681" s="159">
        <f t="shared" si="288"/>
        <v>0</v>
      </c>
      <c r="X681" s="159">
        <f t="shared" si="289"/>
        <v>0</v>
      </c>
      <c r="Y681" s="70"/>
      <c r="Z681" s="163">
        <f>_xll.BDH(C681,$Z$12,$D$1,$D$1)</f>
        <v>41.64</v>
      </c>
      <c r="AA681" s="163">
        <f t="shared" si="290"/>
        <v>0.96999999999999886</v>
      </c>
      <c r="AB681" s="164">
        <f t="shared" si="291"/>
        <v>2.3294908741594593</v>
      </c>
      <c r="AC681" s="165">
        <v>0</v>
      </c>
      <c r="AD681" s="166">
        <f>IF(D681 = D872,1,_xll.BDP(K681,$AD$12)*L681)</f>
        <v>1.1873</v>
      </c>
      <c r="AE681" s="387">
        <f>AA681*AC681*T681/AD681 / AF872</f>
        <v>0</v>
      </c>
      <c r="AF681" s="73"/>
      <c r="AG681" s="69"/>
      <c r="AH681" s="61"/>
    </row>
    <row r="682" spans="1:34" x14ac:dyDescent="0.2">
      <c r="B682" s="153">
        <v>2979</v>
      </c>
      <c r="C682" s="153" t="s">
        <v>860</v>
      </c>
      <c r="D682" s="153" t="str">
        <f>_xll.BDP(C682,$D$12)</f>
        <v>USD</v>
      </c>
      <c r="E682" s="153" t="s">
        <v>928</v>
      </c>
      <c r="F682" s="154">
        <f>_xll.BDP(C682,$F$12)</f>
        <v>57.06</v>
      </c>
      <c r="G682" s="154">
        <f>_xll.BDP(C682,$G$12)</f>
        <v>57.06</v>
      </c>
      <c r="H682" s="155">
        <f t="shared" si="281"/>
        <v>0</v>
      </c>
      <c r="I682" s="156">
        <f t="shared" si="282"/>
        <v>0</v>
      </c>
      <c r="J682" s="157">
        <v>0</v>
      </c>
      <c r="K682" s="153" t="str">
        <f>CONCATENATE(D872,D682, " Curncy")</f>
        <v>EURUSD Curncy</v>
      </c>
      <c r="L682" s="153">
        <f>IF(D682 = D872,1,_xll.BDP(K682,$L$12))</f>
        <v>1</v>
      </c>
      <c r="M682" s="356">
        <f>IF(D682 = D872,1,_xll.BDP(K682,$M$12)*L682)</f>
        <v>1.1882999999999999</v>
      </c>
      <c r="N682" s="158">
        <f t="shared" si="283"/>
        <v>0</v>
      </c>
      <c r="O682" s="366">
        <f>N682 / Y872</f>
        <v>0</v>
      </c>
      <c r="P682" s="160">
        <f t="shared" si="284"/>
        <v>0</v>
      </c>
      <c r="Q682" s="374">
        <f>P682 / Y872*100</f>
        <v>0</v>
      </c>
      <c r="R682" s="161">
        <f t="shared" si="285"/>
        <v>0</v>
      </c>
      <c r="S682" s="374">
        <f t="shared" si="286"/>
        <v>0</v>
      </c>
      <c r="T682" s="153">
        <f t="shared" si="287"/>
        <v>1</v>
      </c>
      <c r="U682" s="153">
        <v>0</v>
      </c>
      <c r="V682" s="153">
        <v>1</v>
      </c>
      <c r="W682" s="159">
        <f t="shared" si="288"/>
        <v>0</v>
      </c>
      <c r="X682" s="159">
        <f t="shared" si="289"/>
        <v>0</v>
      </c>
      <c r="Y682" s="70"/>
      <c r="Z682" s="163">
        <f>_xll.BDH(C682,$Z$12,$D$1,$D$1)</f>
        <v>53.3</v>
      </c>
      <c r="AA682" s="163">
        <f t="shared" si="290"/>
        <v>3.7600000000000051</v>
      </c>
      <c r="AB682" s="164">
        <f t="shared" si="291"/>
        <v>7.0544090056285276</v>
      </c>
      <c r="AC682" s="165">
        <v>0</v>
      </c>
      <c r="AD682" s="166">
        <f>IF(D682 = D872,1,_xll.BDP(K682,$AD$12)*L682)</f>
        <v>1.1873</v>
      </c>
      <c r="AE682" s="387">
        <f>AA682*AC682*T682/AD682 / AF872</f>
        <v>0</v>
      </c>
      <c r="AF682" s="73"/>
      <c r="AG682" s="69"/>
      <c r="AH682" s="61"/>
    </row>
    <row r="683" spans="1:34" x14ac:dyDescent="0.2">
      <c r="A683" s="153"/>
      <c r="B683" s="153">
        <v>10138</v>
      </c>
      <c r="C683" s="153" t="s">
        <v>1600</v>
      </c>
      <c r="D683" s="153" t="str">
        <f>_xll.BDP(C683,$D$12)</f>
        <v>USD</v>
      </c>
      <c r="E683" s="153" t="s">
        <v>1601</v>
      </c>
      <c r="F683" s="154">
        <f>_xll.BDP(C683,$F$12)</f>
        <v>173.18</v>
      </c>
      <c r="G683" s="154">
        <f>_xll.BDP(C683,$G$12)</f>
        <v>173.18</v>
      </c>
      <c r="H683" s="155">
        <f t="shared" si="281"/>
        <v>0</v>
      </c>
      <c r="I683" s="156">
        <f t="shared" si="282"/>
        <v>0</v>
      </c>
      <c r="J683" s="157">
        <v>-9630</v>
      </c>
      <c r="K683" s="153" t="str">
        <f>CONCATENATE(D872,D683, " Curncy")</f>
        <v>EURUSD Curncy</v>
      </c>
      <c r="L683" s="153">
        <f>IF(D683 = D872,1,_xll.BDP(K683,$L$12))</f>
        <v>1</v>
      </c>
      <c r="M683" s="356">
        <f>IF(D683 = D872,1,_xll.BDP(K683,$M$12)*L683)</f>
        <v>1.1882999999999999</v>
      </c>
      <c r="N683" s="158">
        <f t="shared" si="283"/>
        <v>0</v>
      </c>
      <c r="O683" s="366">
        <f>N683 / Y872</f>
        <v>0</v>
      </c>
      <c r="P683" s="160">
        <f t="shared" si="284"/>
        <v>-1403453.1683918205</v>
      </c>
      <c r="Q683" s="374">
        <f>P683 / Y872*100</f>
        <v>-1.1338330257504015</v>
      </c>
      <c r="R683" s="161">
        <f t="shared" si="285"/>
        <v>-1.1338330257504015</v>
      </c>
      <c r="S683" s="374">
        <f t="shared" si="286"/>
        <v>0</v>
      </c>
      <c r="T683" s="153">
        <f t="shared" si="287"/>
        <v>1</v>
      </c>
      <c r="U683" s="153">
        <v>0</v>
      </c>
      <c r="V683" s="153">
        <v>1</v>
      </c>
      <c r="W683" s="159">
        <f t="shared" si="288"/>
        <v>0</v>
      </c>
      <c r="X683" s="159">
        <f t="shared" si="289"/>
        <v>0</v>
      </c>
      <c r="Y683" s="162"/>
      <c r="Z683" s="163">
        <f>_xll.BDH(C683,$Z$12,$D$1,$D$1)</f>
        <v>168.78</v>
      </c>
      <c r="AA683" s="163">
        <f t="shared" si="290"/>
        <v>4.4000000000000057</v>
      </c>
      <c r="AB683" s="164">
        <f t="shared" si="291"/>
        <v>2.6069439507050629</v>
      </c>
      <c r="AC683" s="165">
        <v>-9630</v>
      </c>
      <c r="AD683" s="166">
        <f>IF(D683 = D872,1,_xll.BDP(K683,$AD$12)*L683)</f>
        <v>1.1873</v>
      </c>
      <c r="AE683" s="387">
        <f>AA683*AC683*T683/AD683 / AF872</f>
        <v>-2.8989091991081414E-4</v>
      </c>
      <c r="AF683" s="167"/>
      <c r="AG683" s="69"/>
      <c r="AH683" s="61"/>
    </row>
    <row r="684" spans="1:34" x14ac:dyDescent="0.2">
      <c r="B684" s="153">
        <v>949</v>
      </c>
      <c r="C684" s="153" t="s">
        <v>861</v>
      </c>
      <c r="D684" s="153" t="str">
        <f>_xll.BDP(C684,$D$12)</f>
        <v>USD</v>
      </c>
      <c r="E684" s="153" t="s">
        <v>929</v>
      </c>
      <c r="F684" s="154">
        <f>_xll.BDP(C684,$F$12)</f>
        <v>35.97</v>
      </c>
      <c r="G684" s="154">
        <f>_xll.BDP(C684,$G$12)</f>
        <v>35.97</v>
      </c>
      <c r="H684" s="155">
        <f t="shared" si="281"/>
        <v>0</v>
      </c>
      <c r="I684" s="156">
        <f t="shared" si="282"/>
        <v>0</v>
      </c>
      <c r="J684" s="157">
        <v>0</v>
      </c>
      <c r="K684" s="153" t="str">
        <f>CONCATENATE(D872,D684, " Curncy")</f>
        <v>EURUSD Curncy</v>
      </c>
      <c r="L684" s="153">
        <f>IF(D684 = D872,1,_xll.BDP(K684,$L$12))</f>
        <v>1</v>
      </c>
      <c r="M684" s="356">
        <f>IF(D684 = D872,1,_xll.BDP(K684,$M$12)*L684)</f>
        <v>1.1882999999999999</v>
      </c>
      <c r="N684" s="158">
        <f t="shared" si="283"/>
        <v>0</v>
      </c>
      <c r="O684" s="366">
        <f>N684 / Y872</f>
        <v>0</v>
      </c>
      <c r="P684" s="160">
        <f t="shared" si="284"/>
        <v>0</v>
      </c>
      <c r="Q684" s="374">
        <f>P684 / Y872*100</f>
        <v>0</v>
      </c>
      <c r="R684" s="161">
        <f t="shared" si="285"/>
        <v>0</v>
      </c>
      <c r="S684" s="374">
        <f t="shared" si="286"/>
        <v>0</v>
      </c>
      <c r="T684" s="153">
        <f t="shared" si="287"/>
        <v>1</v>
      </c>
      <c r="U684" s="153">
        <v>0</v>
      </c>
      <c r="V684" s="153">
        <v>1</v>
      </c>
      <c r="W684" s="159">
        <f t="shared" si="288"/>
        <v>0</v>
      </c>
      <c r="X684" s="159">
        <f t="shared" si="289"/>
        <v>0</v>
      </c>
      <c r="Y684" s="70"/>
      <c r="Z684" s="163">
        <f>_xll.BDH(C684,$Z$12,$D$1,$D$1)</f>
        <v>35.04</v>
      </c>
      <c r="AA684" s="163">
        <f t="shared" si="290"/>
        <v>0.92999999999999972</v>
      </c>
      <c r="AB684" s="164">
        <f t="shared" si="291"/>
        <v>2.6541095890410951</v>
      </c>
      <c r="AC684" s="165">
        <v>0</v>
      </c>
      <c r="AD684" s="166">
        <f>IF(D684 = D872,1,_xll.BDP(K684,$AD$12)*L684)</f>
        <v>1.1873</v>
      </c>
      <c r="AE684" s="387">
        <f>AA684*AC684*T684/AD684 / AF872</f>
        <v>0</v>
      </c>
      <c r="AF684" s="73"/>
      <c r="AG684" s="69"/>
      <c r="AH684" s="61"/>
    </row>
    <row r="685" spans="1:34" x14ac:dyDescent="0.2">
      <c r="A685" s="153"/>
      <c r="B685" s="153">
        <v>26539</v>
      </c>
      <c r="C685" s="153" t="s">
        <v>1285</v>
      </c>
      <c r="D685" s="153" t="str">
        <f>_xll.BDP(C685,$D$12)</f>
        <v>USD</v>
      </c>
      <c r="E685" s="153" t="s">
        <v>1286</v>
      </c>
      <c r="F685" s="154">
        <f>_xll.BDP(C685,$F$12)</f>
        <v>123.07</v>
      </c>
      <c r="G685" s="154">
        <f>_xll.BDP(C685,$G$12)</f>
        <v>123.07</v>
      </c>
      <c r="H685" s="155">
        <f t="shared" si="281"/>
        <v>0</v>
      </c>
      <c r="I685" s="156">
        <f t="shared" si="282"/>
        <v>0</v>
      </c>
      <c r="J685" s="157">
        <v>0</v>
      </c>
      <c r="K685" s="153" t="str">
        <f>CONCATENATE(D872,D685, " Curncy")</f>
        <v>EURUSD Curncy</v>
      </c>
      <c r="L685" s="153">
        <f>IF(D685 = D872,1,_xll.BDP(K685,$L$12))</f>
        <v>1</v>
      </c>
      <c r="M685" s="356">
        <f>IF(D685 = D872,1,_xll.BDP(K685,$M$12)*L685)</f>
        <v>1.1882999999999999</v>
      </c>
      <c r="N685" s="158">
        <f t="shared" si="283"/>
        <v>0</v>
      </c>
      <c r="O685" s="366">
        <f>N685 / Y872</f>
        <v>0</v>
      </c>
      <c r="P685" s="160">
        <f t="shared" si="284"/>
        <v>0</v>
      </c>
      <c r="Q685" s="374">
        <f>P685 / Y872*100</f>
        <v>0</v>
      </c>
      <c r="R685" s="161">
        <f t="shared" si="285"/>
        <v>0</v>
      </c>
      <c r="S685" s="374">
        <f t="shared" si="286"/>
        <v>0</v>
      </c>
      <c r="T685" s="153">
        <f t="shared" si="287"/>
        <v>1</v>
      </c>
      <c r="U685" s="153">
        <v>0</v>
      </c>
      <c r="V685" s="153">
        <v>1</v>
      </c>
      <c r="W685" s="159">
        <f t="shared" si="288"/>
        <v>0</v>
      </c>
      <c r="X685" s="159">
        <f t="shared" si="289"/>
        <v>0</v>
      </c>
      <c r="Y685" s="162"/>
      <c r="Z685" s="163">
        <f>_xll.BDH(C685,$Z$12,$D$1,$D$1)</f>
        <v>121.51</v>
      </c>
      <c r="AA685" s="163">
        <f t="shared" si="290"/>
        <v>1.5599999999999881</v>
      </c>
      <c r="AB685" s="164">
        <f t="shared" si="291"/>
        <v>1.2838449510328269</v>
      </c>
      <c r="AC685" s="165">
        <v>0</v>
      </c>
      <c r="AD685" s="166">
        <f>IF(D685 = D872,1,_xll.BDP(K685,$AD$12)*L685)</f>
        <v>1.1873</v>
      </c>
      <c r="AE685" s="387">
        <f>AA685*AC685*T685/AD685 / AF872</f>
        <v>0</v>
      </c>
      <c r="AF685" s="167"/>
      <c r="AG685" s="69"/>
      <c r="AH685" s="61"/>
    </row>
    <row r="686" spans="1:34" x14ac:dyDescent="0.2">
      <c r="A686" s="153"/>
      <c r="B686" s="153">
        <v>18715</v>
      </c>
      <c r="C686" s="153" t="s">
        <v>1318</v>
      </c>
      <c r="D686" s="153" t="str">
        <f>_xll.BDP(C686,$D$12)</f>
        <v>USD</v>
      </c>
      <c r="E686" s="153" t="s">
        <v>1319</v>
      </c>
      <c r="F686" s="154">
        <f>_xll.BDP(C686,$F$12)</f>
        <v>52.34</v>
      </c>
      <c r="G686" s="154">
        <f>_xll.BDP(C686,$G$12)</f>
        <v>52.34</v>
      </c>
      <c r="H686" s="155">
        <f t="shared" si="281"/>
        <v>0</v>
      </c>
      <c r="I686" s="156">
        <f t="shared" si="282"/>
        <v>0</v>
      </c>
      <c r="J686" s="157">
        <v>0</v>
      </c>
      <c r="K686" s="153" t="str">
        <f>CONCATENATE(D872,D686, " Curncy")</f>
        <v>EURUSD Curncy</v>
      </c>
      <c r="L686" s="153">
        <f>IF(D686 = D872,1,_xll.BDP(K686,$L$12))</f>
        <v>1</v>
      </c>
      <c r="M686" s="356">
        <f>IF(D686 = D872,1,_xll.BDP(K686,$M$12)*L686)</f>
        <v>1.1882999999999999</v>
      </c>
      <c r="N686" s="158">
        <f t="shared" si="283"/>
        <v>0</v>
      </c>
      <c r="O686" s="366">
        <f>N686 / Y872</f>
        <v>0</v>
      </c>
      <c r="P686" s="160">
        <f t="shared" si="284"/>
        <v>0</v>
      </c>
      <c r="Q686" s="374">
        <f>P686 / Y872*100</f>
        <v>0</v>
      </c>
      <c r="R686" s="161">
        <f t="shared" si="285"/>
        <v>0</v>
      </c>
      <c r="S686" s="374">
        <f t="shared" si="286"/>
        <v>0</v>
      </c>
      <c r="T686" s="153">
        <f t="shared" si="287"/>
        <v>1</v>
      </c>
      <c r="U686" s="153">
        <v>0</v>
      </c>
      <c r="V686" s="153">
        <v>1</v>
      </c>
      <c r="W686" s="159">
        <f t="shared" si="288"/>
        <v>0</v>
      </c>
      <c r="X686" s="159">
        <f t="shared" si="289"/>
        <v>0</v>
      </c>
      <c r="Y686" s="162"/>
      <c r="Z686" s="163">
        <f>_xll.BDH(C686,$Z$12,$D$1,$D$1)</f>
        <v>49.81</v>
      </c>
      <c r="AA686" s="163">
        <f t="shared" si="290"/>
        <v>2.5300000000000011</v>
      </c>
      <c r="AB686" s="164">
        <f t="shared" si="291"/>
        <v>5.0793013451114257</v>
      </c>
      <c r="AC686" s="165">
        <v>0</v>
      </c>
      <c r="AD686" s="166">
        <f>IF(D686 = D872,1,_xll.BDP(K686,$AD$12)*L686)</f>
        <v>1.1873</v>
      </c>
      <c r="AE686" s="387">
        <f>AA686*AC686*T686/AD686 / AF872</f>
        <v>0</v>
      </c>
      <c r="AF686" s="167"/>
      <c r="AG686" s="69"/>
      <c r="AH686" s="61"/>
    </row>
    <row r="687" spans="1:34" x14ac:dyDescent="0.2">
      <c r="B687" s="153">
        <v>23421</v>
      </c>
      <c r="C687" s="153" t="s">
        <v>279</v>
      </c>
      <c r="D687" s="153" t="str">
        <f>_xll.BDP(C687,$D$12)</f>
        <v>USD</v>
      </c>
      <c r="E687" s="153" t="s">
        <v>280</v>
      </c>
      <c r="F687" s="154">
        <f>_xll.BDP(C687,$F$12)</f>
        <v>7.55</v>
      </c>
      <c r="G687" s="154">
        <f>_xll.BDP(C687,$G$12)</f>
        <v>7.55</v>
      </c>
      <c r="H687" s="155">
        <f t="shared" si="281"/>
        <v>0</v>
      </c>
      <c r="I687" s="156">
        <f t="shared" si="282"/>
        <v>0</v>
      </c>
      <c r="J687" s="157">
        <v>0</v>
      </c>
      <c r="K687" s="153" t="str">
        <f>CONCATENATE(D872,D687, " Curncy")</f>
        <v>EURUSD Curncy</v>
      </c>
      <c r="L687" s="153">
        <f>IF(D687 = D872,1,_xll.BDP(K687,$L$12))</f>
        <v>1</v>
      </c>
      <c r="M687" s="356">
        <f>IF(D687 = D872,1,_xll.BDP(K687,$M$12)*L687)</f>
        <v>1.1882999999999999</v>
      </c>
      <c r="N687" s="158">
        <f t="shared" si="283"/>
        <v>0</v>
      </c>
      <c r="O687" s="366">
        <f>N687 / Y872</f>
        <v>0</v>
      </c>
      <c r="P687" s="160">
        <f t="shared" si="284"/>
        <v>0</v>
      </c>
      <c r="Q687" s="374">
        <f>P687 / Y872*100</f>
        <v>0</v>
      </c>
      <c r="R687" s="161">
        <f t="shared" si="285"/>
        <v>0</v>
      </c>
      <c r="S687" s="374">
        <f t="shared" si="286"/>
        <v>0</v>
      </c>
      <c r="T687" s="153">
        <f t="shared" si="287"/>
        <v>1</v>
      </c>
      <c r="U687" s="153">
        <v>0</v>
      </c>
      <c r="V687" s="153">
        <v>1</v>
      </c>
      <c r="W687" s="159">
        <f t="shared" si="288"/>
        <v>0</v>
      </c>
      <c r="X687" s="159">
        <f t="shared" si="289"/>
        <v>0</v>
      </c>
      <c r="Y687" s="70"/>
      <c r="Z687" s="163">
        <f>_xll.BDH(C687,$Z$12,$D$1,$D$1)</f>
        <v>6.86</v>
      </c>
      <c r="AA687" s="163">
        <f t="shared" si="290"/>
        <v>0.6899999999999995</v>
      </c>
      <c r="AB687" s="164">
        <f t="shared" si="291"/>
        <v>10.058309037900868</v>
      </c>
      <c r="AC687" s="165">
        <v>0</v>
      </c>
      <c r="AD687" s="166">
        <f>IF(D687 = D872,1,_xll.BDP(K687,$AD$12)*L687)</f>
        <v>1.1873</v>
      </c>
      <c r="AE687" s="387">
        <f>AA687*AC687*T687/AD687 / AF872</f>
        <v>0</v>
      </c>
      <c r="AF687" s="73"/>
      <c r="AG687" s="69"/>
      <c r="AH687" s="61"/>
    </row>
    <row r="688" spans="1:34" x14ac:dyDescent="0.2">
      <c r="B688" s="153">
        <v>24308</v>
      </c>
      <c r="C688" s="153" t="s">
        <v>54</v>
      </c>
      <c r="D688" s="153" t="str">
        <f>_xll.BDP(C688,$D$12)</f>
        <v>USD</v>
      </c>
      <c r="E688" s="153" t="s">
        <v>258</v>
      </c>
      <c r="F688" s="154">
        <f>_xll.BDP(C688,$F$12)</f>
        <v>307.70999999999998</v>
      </c>
      <c r="G688" s="154">
        <f>_xll.BDP(C688,$G$12)</f>
        <v>307.70999999999998</v>
      </c>
      <c r="H688" s="155">
        <f t="shared" si="281"/>
        <v>0</v>
      </c>
      <c r="I688" s="156">
        <f t="shared" si="282"/>
        <v>0</v>
      </c>
      <c r="J688" s="157">
        <v>-14999</v>
      </c>
      <c r="K688" s="153" t="str">
        <f>CONCATENATE(D872,D688, " Curncy")</f>
        <v>EURUSD Curncy</v>
      </c>
      <c r="L688" s="153">
        <f>IF(D688 = D872,1,_xll.BDP(K688,$L$12))</f>
        <v>1</v>
      </c>
      <c r="M688" s="356">
        <f>IF(D688 = D872,1,_xll.BDP(K688,$M$12)*L688)</f>
        <v>1.1882999999999999</v>
      </c>
      <c r="N688" s="158">
        <f t="shared" si="283"/>
        <v>0</v>
      </c>
      <c r="O688" s="366">
        <f>N688 / Y872</f>
        <v>0</v>
      </c>
      <c r="P688" s="160">
        <f t="shared" si="284"/>
        <v>-3883987.4526634691</v>
      </c>
      <c r="Q688" s="374">
        <f>P688 / Y872*100</f>
        <v>-3.1378270002954243</v>
      </c>
      <c r="R688" s="161">
        <f t="shared" si="285"/>
        <v>-3.1378270002954243</v>
      </c>
      <c r="S688" s="374">
        <f t="shared" si="286"/>
        <v>0</v>
      </c>
      <c r="T688" s="153">
        <f t="shared" si="287"/>
        <v>1</v>
      </c>
      <c r="U688" s="153">
        <v>0</v>
      </c>
      <c r="V688" s="153">
        <v>1</v>
      </c>
      <c r="W688" s="159">
        <f t="shared" si="288"/>
        <v>0</v>
      </c>
      <c r="X688" s="159">
        <f t="shared" si="289"/>
        <v>0</v>
      </c>
      <c r="Y688" s="70"/>
      <c r="Z688" s="163">
        <f>_xll.BDH(C688,$Z$12,$D$1,$D$1)</f>
        <v>288.29000000000002</v>
      </c>
      <c r="AA688" s="163">
        <f t="shared" si="290"/>
        <v>19.419999999999959</v>
      </c>
      <c r="AB688" s="164">
        <f t="shared" si="291"/>
        <v>6.7362725033819961</v>
      </c>
      <c r="AC688" s="165">
        <v>-14999</v>
      </c>
      <c r="AD688" s="166">
        <f>IF(D688 = D872,1,_xll.BDP(K688,$AD$12)*L688)</f>
        <v>1.1873</v>
      </c>
      <c r="AE688" s="387">
        <f>AA688*AC688*T688/AD688 / AF872</f>
        <v>-1.9928158993758899E-3</v>
      </c>
      <c r="AF688" s="73"/>
      <c r="AG688" s="69"/>
      <c r="AH688" s="61"/>
    </row>
    <row r="689" spans="1:34" x14ac:dyDescent="0.2">
      <c r="B689" s="153">
        <v>18473</v>
      </c>
      <c r="C689" s="153" t="s">
        <v>863</v>
      </c>
      <c r="D689" s="153" t="str">
        <f>_xll.BDP(C689,$D$12)</f>
        <v>USD</v>
      </c>
      <c r="E689" s="153" t="s">
        <v>931</v>
      </c>
      <c r="F689" s="154">
        <f>_xll.BDP(C689,$F$12)</f>
        <v>18.29</v>
      </c>
      <c r="G689" s="154">
        <f>_xll.BDP(C689,$G$12)</f>
        <v>18.29</v>
      </c>
      <c r="H689" s="155">
        <f t="shared" si="281"/>
        <v>0</v>
      </c>
      <c r="I689" s="156">
        <f t="shared" si="282"/>
        <v>0</v>
      </c>
      <c r="J689" s="157">
        <v>0</v>
      </c>
      <c r="K689" s="153" t="str">
        <f>CONCATENATE(D872,D689, " Curncy")</f>
        <v>EURUSD Curncy</v>
      </c>
      <c r="L689" s="153">
        <f>IF(D689 = D872,1,_xll.BDP(K689,$L$12))</f>
        <v>1</v>
      </c>
      <c r="M689" s="356">
        <f>IF(D689 = D872,1,_xll.BDP(K689,$M$12)*L689)</f>
        <v>1.1882999999999999</v>
      </c>
      <c r="N689" s="158">
        <f t="shared" si="283"/>
        <v>0</v>
      </c>
      <c r="O689" s="366">
        <f>N689 / Y872</f>
        <v>0</v>
      </c>
      <c r="P689" s="160">
        <f t="shared" si="284"/>
        <v>0</v>
      </c>
      <c r="Q689" s="374">
        <f>P689 / Y872*100</f>
        <v>0</v>
      </c>
      <c r="R689" s="161">
        <f t="shared" si="285"/>
        <v>0</v>
      </c>
      <c r="S689" s="374">
        <f t="shared" si="286"/>
        <v>0</v>
      </c>
      <c r="T689" s="153">
        <f t="shared" si="287"/>
        <v>1</v>
      </c>
      <c r="U689" s="153">
        <v>0</v>
      </c>
      <c r="V689" s="153">
        <v>1</v>
      </c>
      <c r="W689" s="159">
        <f t="shared" si="288"/>
        <v>0</v>
      </c>
      <c r="X689" s="159">
        <f t="shared" si="289"/>
        <v>0</v>
      </c>
      <c r="Y689" s="70"/>
      <c r="Z689" s="163">
        <f>_xll.BDH(C689,$Z$12,$D$1,$D$1)</f>
        <v>17.350000000000001</v>
      </c>
      <c r="AA689" s="163">
        <f t="shared" si="290"/>
        <v>0.93999999999999773</v>
      </c>
      <c r="AB689" s="164">
        <f t="shared" si="291"/>
        <v>5.4178674351584881</v>
      </c>
      <c r="AC689" s="165">
        <v>0</v>
      </c>
      <c r="AD689" s="166">
        <f>IF(D689 = D872,1,_xll.BDP(K689,$AD$12)*L689)</f>
        <v>1.1873</v>
      </c>
      <c r="AE689" s="387">
        <f>AA689*AC689*T689/AD689 / AF872</f>
        <v>0</v>
      </c>
      <c r="AF689" s="73"/>
      <c r="AG689" s="69"/>
      <c r="AH689" s="61"/>
    </row>
    <row r="690" spans="1:34" x14ac:dyDescent="0.2">
      <c r="B690" s="153">
        <v>2358</v>
      </c>
      <c r="C690" s="153" t="s">
        <v>53</v>
      </c>
      <c r="D690" s="153" t="str">
        <f>_xll.BDP(C690,$D$12)</f>
        <v>USD</v>
      </c>
      <c r="E690" s="153" t="s">
        <v>278</v>
      </c>
      <c r="F690" s="154">
        <f>_xll.BDP(C690,$F$12)</f>
        <v>41.26</v>
      </c>
      <c r="G690" s="154">
        <f>_xll.BDP(C690,$G$12)</f>
        <v>41.26</v>
      </c>
      <c r="H690" s="155">
        <f t="shared" si="281"/>
        <v>0</v>
      </c>
      <c r="I690" s="156">
        <f t="shared" si="282"/>
        <v>0</v>
      </c>
      <c r="J690" s="157">
        <v>0</v>
      </c>
      <c r="K690" s="153" t="str">
        <f>CONCATENATE(D872,D690, " Curncy")</f>
        <v>EURUSD Curncy</v>
      </c>
      <c r="L690" s="153">
        <f>IF(D690 = D872,1,_xll.BDP(K690,$L$12))</f>
        <v>1</v>
      </c>
      <c r="M690" s="356">
        <f>IF(D690 = D872,1,_xll.BDP(K690,$M$12)*L690)</f>
        <v>1.1882999999999999</v>
      </c>
      <c r="N690" s="158">
        <f t="shared" si="283"/>
        <v>0</v>
      </c>
      <c r="O690" s="366">
        <f>N690 / Y872</f>
        <v>0</v>
      </c>
      <c r="P690" s="160">
        <f t="shared" si="284"/>
        <v>0</v>
      </c>
      <c r="Q690" s="374">
        <f>P690 / Y872*100</f>
        <v>0</v>
      </c>
      <c r="R690" s="161">
        <f t="shared" si="285"/>
        <v>0</v>
      </c>
      <c r="S690" s="374">
        <f t="shared" si="286"/>
        <v>0</v>
      </c>
      <c r="T690" s="153">
        <f t="shared" si="287"/>
        <v>1</v>
      </c>
      <c r="U690" s="153">
        <v>0</v>
      </c>
      <c r="V690" s="153">
        <v>1</v>
      </c>
      <c r="W690" s="159">
        <f t="shared" si="288"/>
        <v>0</v>
      </c>
      <c r="X690" s="159">
        <f t="shared" si="289"/>
        <v>0</v>
      </c>
      <c r="Y690" s="70"/>
      <c r="Z690" s="163">
        <f>_xll.BDH(C690,$Z$12,$D$1,$D$1)</f>
        <v>38.79</v>
      </c>
      <c r="AA690" s="163">
        <f t="shared" si="290"/>
        <v>2.4699999999999989</v>
      </c>
      <c r="AB690" s="164">
        <f t="shared" si="291"/>
        <v>6.3676205207527685</v>
      </c>
      <c r="AC690" s="165">
        <v>0</v>
      </c>
      <c r="AD690" s="166">
        <f>IF(D690 = D872,1,_xll.BDP(K690,$AD$12)*L690)</f>
        <v>1.1873</v>
      </c>
      <c r="AE690" s="387">
        <f>AA690*AC690*T690/AD690 / AF872</f>
        <v>0</v>
      </c>
      <c r="AF690" s="73"/>
      <c r="AG690" s="69"/>
      <c r="AH690" s="61"/>
    </row>
    <row r="691" spans="1:34" x14ac:dyDescent="0.2">
      <c r="B691" s="153">
        <v>21137</v>
      </c>
      <c r="C691" s="153" t="s">
        <v>864</v>
      </c>
      <c r="D691" s="153" t="str">
        <f>_xll.BDP(C691,$D$12)</f>
        <v>USD</v>
      </c>
      <c r="E691" s="153" t="s">
        <v>932</v>
      </c>
      <c r="F691" s="154">
        <f>_xll.BDP(C691,$F$12)</f>
        <v>5.39</v>
      </c>
      <c r="G691" s="154">
        <f>_xll.BDP(C691,$G$12)</f>
        <v>5.39</v>
      </c>
      <c r="H691" s="155">
        <f t="shared" si="281"/>
        <v>0</v>
      </c>
      <c r="I691" s="156">
        <f t="shared" si="282"/>
        <v>0</v>
      </c>
      <c r="J691" s="157">
        <v>0</v>
      </c>
      <c r="K691" s="153" t="str">
        <f>CONCATENATE(D872,D691, " Curncy")</f>
        <v>EURUSD Curncy</v>
      </c>
      <c r="L691" s="153">
        <f>IF(D691 = D872,1,_xll.BDP(K691,$L$12))</f>
        <v>1</v>
      </c>
      <c r="M691" s="356">
        <f>IF(D691 = D872,1,_xll.BDP(K691,$M$12)*L691)</f>
        <v>1.1882999999999999</v>
      </c>
      <c r="N691" s="158">
        <f t="shared" si="283"/>
        <v>0</v>
      </c>
      <c r="O691" s="366">
        <f>N691 / Y872</f>
        <v>0</v>
      </c>
      <c r="P691" s="160">
        <f t="shared" si="284"/>
        <v>0</v>
      </c>
      <c r="Q691" s="374">
        <f>P691 / Y872*100</f>
        <v>0</v>
      </c>
      <c r="R691" s="161">
        <f t="shared" si="285"/>
        <v>0</v>
      </c>
      <c r="S691" s="374">
        <f t="shared" si="286"/>
        <v>0</v>
      </c>
      <c r="T691" s="153">
        <f t="shared" si="287"/>
        <v>1</v>
      </c>
      <c r="U691" s="153">
        <v>0</v>
      </c>
      <c r="V691" s="153">
        <v>1</v>
      </c>
      <c r="W691" s="159">
        <f t="shared" si="288"/>
        <v>0</v>
      </c>
      <c r="X691" s="159">
        <f t="shared" si="289"/>
        <v>0</v>
      </c>
      <c r="Y691" s="70"/>
      <c r="Z691" s="163">
        <f>_xll.BDH(C691,$Z$12,$D$1,$D$1)</f>
        <v>5.3</v>
      </c>
      <c r="AA691" s="163">
        <f t="shared" si="290"/>
        <v>8.9999999999999858E-2</v>
      </c>
      <c r="AB691" s="164">
        <f t="shared" si="291"/>
        <v>1.6981132075471674</v>
      </c>
      <c r="AC691" s="165">
        <v>0</v>
      </c>
      <c r="AD691" s="166">
        <f>IF(D691 = D872,1,_xll.BDP(K691,$AD$12)*L691)</f>
        <v>1.1873</v>
      </c>
      <c r="AE691" s="387">
        <f>AA691*AC691*T691/AD691 / AF872</f>
        <v>0</v>
      </c>
      <c r="AF691" s="73"/>
      <c r="AG691" s="69"/>
      <c r="AH691" s="61"/>
    </row>
    <row r="692" spans="1:34" x14ac:dyDescent="0.2">
      <c r="B692" s="153">
        <v>11267</v>
      </c>
      <c r="C692" s="153" t="s">
        <v>862</v>
      </c>
      <c r="D692" s="153" t="str">
        <f>_xll.BDP(C692,$D$12)</f>
        <v>USD</v>
      </c>
      <c r="E692" s="153" t="s">
        <v>930</v>
      </c>
      <c r="F692" s="154">
        <f>_xll.BDP(C692,$F$12)</f>
        <v>74.290000000000006</v>
      </c>
      <c r="G692" s="154">
        <f>_xll.BDP(C692,$G$12)</f>
        <v>74.290000000000006</v>
      </c>
      <c r="H692" s="155">
        <f t="shared" si="281"/>
        <v>0</v>
      </c>
      <c r="I692" s="156">
        <f t="shared" si="282"/>
        <v>0</v>
      </c>
      <c r="J692" s="157">
        <v>0</v>
      </c>
      <c r="K692" s="153" t="str">
        <f>CONCATENATE(D872,D692, " Curncy")</f>
        <v>EURUSD Curncy</v>
      </c>
      <c r="L692" s="153">
        <f>IF(D692 = D872,1,_xll.BDP(K692,$L$12))</f>
        <v>1</v>
      </c>
      <c r="M692" s="356">
        <f>IF(D692 = D872,1,_xll.BDP(K692,$M$12)*L692)</f>
        <v>1.1882999999999999</v>
      </c>
      <c r="N692" s="158">
        <f t="shared" si="283"/>
        <v>0</v>
      </c>
      <c r="O692" s="366">
        <f>N692 / Y872</f>
        <v>0</v>
      </c>
      <c r="P692" s="160">
        <f t="shared" si="284"/>
        <v>0</v>
      </c>
      <c r="Q692" s="374">
        <f>P692 / Y872*100</f>
        <v>0</v>
      </c>
      <c r="R692" s="161">
        <f t="shared" si="285"/>
        <v>0</v>
      </c>
      <c r="S692" s="374">
        <f t="shared" si="286"/>
        <v>0</v>
      </c>
      <c r="T692" s="153">
        <f t="shared" si="287"/>
        <v>1</v>
      </c>
      <c r="U692" s="153">
        <v>0</v>
      </c>
      <c r="V692" s="153">
        <v>1</v>
      </c>
      <c r="W692" s="159">
        <f t="shared" si="288"/>
        <v>0</v>
      </c>
      <c r="X692" s="159">
        <f t="shared" si="289"/>
        <v>0</v>
      </c>
      <c r="Y692" s="70"/>
      <c r="Z692" s="163">
        <f>_xll.BDH(C692,$Z$12,$D$1,$D$1)</f>
        <v>77.28</v>
      </c>
      <c r="AA692" s="163">
        <f t="shared" si="290"/>
        <v>-2.9899999999999949</v>
      </c>
      <c r="AB692" s="164">
        <f t="shared" si="291"/>
        <v>-3.8690476190476124</v>
      </c>
      <c r="AC692" s="165">
        <v>0</v>
      </c>
      <c r="AD692" s="166">
        <f>IF(D692 = D872,1,_xll.BDP(K692,$AD$12)*L692)</f>
        <v>1.1873</v>
      </c>
      <c r="AE692" s="387">
        <f>AA692*AC692*T692/AD692 / AF872</f>
        <v>0</v>
      </c>
      <c r="AF692" s="73"/>
      <c r="AG692" s="69"/>
      <c r="AH692" s="61"/>
    </row>
    <row r="693" spans="1:34" x14ac:dyDescent="0.2">
      <c r="A693" s="111"/>
      <c r="B693" s="153">
        <v>29101</v>
      </c>
      <c r="C693" s="153" t="s">
        <v>1434</v>
      </c>
      <c r="D693" s="153" t="str">
        <f>_xll.BDP(C693,$D$12)</f>
        <v>USD</v>
      </c>
      <c r="E693" s="153" t="s">
        <v>1435</v>
      </c>
      <c r="F693" s="154">
        <f>_xll.BDP(C693,$F$12)</f>
        <v>106.26</v>
      </c>
      <c r="G693" s="154">
        <f>_xll.BDP(C693,$G$12)</f>
        <v>106.26</v>
      </c>
      <c r="H693" s="155">
        <f t="shared" si="281"/>
        <v>0</v>
      </c>
      <c r="I693" s="156">
        <f t="shared" si="282"/>
        <v>0</v>
      </c>
      <c r="J693" s="157">
        <v>0</v>
      </c>
      <c r="K693" s="153" t="str">
        <f>CONCATENATE(D872,D693, " Curncy")</f>
        <v>EURUSD Curncy</v>
      </c>
      <c r="L693" s="153">
        <f>IF(D693 = D872,1,_xll.BDP(K693,$L$12))</f>
        <v>1</v>
      </c>
      <c r="M693" s="356">
        <f>IF(D693 = D872,1,_xll.BDP(K693,$M$12)*L693)</f>
        <v>1.1882999999999999</v>
      </c>
      <c r="N693" s="158">
        <f t="shared" si="283"/>
        <v>0</v>
      </c>
      <c r="O693" s="366">
        <f>N693 / Y872</f>
        <v>0</v>
      </c>
      <c r="P693" s="160">
        <f t="shared" si="284"/>
        <v>0</v>
      </c>
      <c r="Q693" s="374">
        <f>P693 / Y872*100</f>
        <v>0</v>
      </c>
      <c r="R693" s="161">
        <f t="shared" si="285"/>
        <v>0</v>
      </c>
      <c r="S693" s="374">
        <f t="shared" si="286"/>
        <v>0</v>
      </c>
      <c r="T693" s="153">
        <f t="shared" si="287"/>
        <v>1</v>
      </c>
      <c r="U693" s="153">
        <v>0</v>
      </c>
      <c r="V693" s="153">
        <v>1</v>
      </c>
      <c r="W693" s="159">
        <f t="shared" si="288"/>
        <v>0</v>
      </c>
      <c r="X693" s="159">
        <f t="shared" si="289"/>
        <v>0</v>
      </c>
      <c r="Y693" s="111"/>
      <c r="Z693" s="163">
        <f>_xll.BDH(C693,$Z$12,$D$1,$D$1)</f>
        <v>106.22</v>
      </c>
      <c r="AA693" s="163">
        <f t="shared" si="290"/>
        <v>4.0000000000006253E-2</v>
      </c>
      <c r="AB693" s="164">
        <f t="shared" si="291"/>
        <v>3.7657691583511815E-2</v>
      </c>
      <c r="AC693" s="165">
        <v>0</v>
      </c>
      <c r="AD693" s="166">
        <f>IF(D693 = D872,1,_xll.BDP(K693,$AD$12)*L693)</f>
        <v>1.1873</v>
      </c>
      <c r="AE693" s="387">
        <f>AA693*AC693*T693/AD693 / AF872</f>
        <v>0</v>
      </c>
      <c r="AF693" s="124"/>
      <c r="AG693" s="69"/>
      <c r="AH693" s="61"/>
    </row>
    <row r="694" spans="1:34" x14ac:dyDescent="0.2">
      <c r="B694" s="153">
        <v>2582</v>
      </c>
      <c r="C694" s="153"/>
      <c r="D694" s="153" t="s">
        <v>31</v>
      </c>
      <c r="E694" s="153" t="s">
        <v>52</v>
      </c>
      <c r="F694" s="154">
        <v>0</v>
      </c>
      <c r="G694" s="154">
        <v>0</v>
      </c>
      <c r="H694" s="155">
        <f t="shared" si="281"/>
        <v>0</v>
      </c>
      <c r="I694" s="156">
        <f t="shared" si="282"/>
        <v>0</v>
      </c>
      <c r="J694" s="157">
        <v>4053707</v>
      </c>
      <c r="K694" s="153" t="str">
        <f>CONCATENATE(D872,D694, " Curncy")</f>
        <v>EURUSD Curncy</v>
      </c>
      <c r="L694" s="153">
        <f>IF(D694 = D872,1,_xll.BDP(K694,$L$12))</f>
        <v>1</v>
      </c>
      <c r="M694" s="356">
        <f>IF(D694 = D872,1,_xll.BDP(K694,$M$12)*L694)</f>
        <v>1.1882999999999999</v>
      </c>
      <c r="N694" s="158">
        <f t="shared" si="283"/>
        <v>0</v>
      </c>
      <c r="O694" s="366">
        <f>N694 / Y872</f>
        <v>0</v>
      </c>
      <c r="P694" s="160">
        <f t="shared" si="284"/>
        <v>0</v>
      </c>
      <c r="Q694" s="374">
        <f>P694 / Y872*100</f>
        <v>0</v>
      </c>
      <c r="R694" s="161">
        <f t="shared" si="285"/>
        <v>0</v>
      </c>
      <c r="S694" s="374">
        <f t="shared" si="286"/>
        <v>0</v>
      </c>
      <c r="T694" s="153">
        <f t="shared" si="287"/>
        <v>1</v>
      </c>
      <c r="U694" s="153">
        <v>1</v>
      </c>
      <c r="V694" s="153">
        <v>1</v>
      </c>
      <c r="W694" s="159">
        <f t="shared" si="288"/>
        <v>0</v>
      </c>
      <c r="X694" s="159">
        <f t="shared" si="289"/>
        <v>0</v>
      </c>
      <c r="Y694" s="70"/>
      <c r="Z694" s="163">
        <v>0</v>
      </c>
      <c r="AA694" s="163">
        <f t="shared" si="290"/>
        <v>0</v>
      </c>
      <c r="AB694" s="164">
        <f t="shared" si="291"/>
        <v>0</v>
      </c>
      <c r="AC694" s="165">
        <v>4053707</v>
      </c>
      <c r="AD694" s="166">
        <f>IF(D694 = D872,1,_xll.BDP(K694,$AD$12)*L694)</f>
        <v>1.1873</v>
      </c>
      <c r="AE694" s="387">
        <f>AA694*AC694*T694/AD694 / AF872</f>
        <v>0</v>
      </c>
      <c r="AF694" s="73"/>
      <c r="AG694" s="69"/>
      <c r="AH694" s="61"/>
    </row>
    <row r="695" spans="1:34" x14ac:dyDescent="0.2">
      <c r="B695" s="153">
        <v>19906</v>
      </c>
      <c r="C695" s="153" t="s">
        <v>865</v>
      </c>
      <c r="D695" s="153" t="str">
        <f>_xll.BDP(C695,$D$12)</f>
        <v>USD</v>
      </c>
      <c r="E695" s="153" t="s">
        <v>933</v>
      </c>
      <c r="F695" s="154">
        <f>_xll.BDP(C695,$F$12)</f>
        <v>96.28</v>
      </c>
      <c r="G695" s="154">
        <f>_xll.BDP(C695,$G$12)</f>
        <v>96.28</v>
      </c>
      <c r="H695" s="155">
        <f t="shared" si="281"/>
        <v>0</v>
      </c>
      <c r="I695" s="156">
        <f t="shared" si="282"/>
        <v>0</v>
      </c>
      <c r="J695" s="157">
        <v>0</v>
      </c>
      <c r="K695" s="153" t="str">
        <f>CONCATENATE(D872,D695, " Curncy")</f>
        <v>EURUSD Curncy</v>
      </c>
      <c r="L695" s="153">
        <f>IF(D695 = D872,1,_xll.BDP(K695,$L$12))</f>
        <v>1</v>
      </c>
      <c r="M695" s="356">
        <f>IF(D695 = D872,1,_xll.BDP(K695,$M$12)*L695)</f>
        <v>1.1882999999999999</v>
      </c>
      <c r="N695" s="158">
        <f t="shared" si="283"/>
        <v>0</v>
      </c>
      <c r="O695" s="366">
        <f>N695 / Y872</f>
        <v>0</v>
      </c>
      <c r="P695" s="160">
        <f t="shared" si="284"/>
        <v>0</v>
      </c>
      <c r="Q695" s="374">
        <f>P695 / Y872*100</f>
        <v>0</v>
      </c>
      <c r="R695" s="161">
        <f t="shared" si="285"/>
        <v>0</v>
      </c>
      <c r="S695" s="374">
        <f t="shared" si="286"/>
        <v>0</v>
      </c>
      <c r="T695" s="153">
        <f t="shared" si="287"/>
        <v>1</v>
      </c>
      <c r="U695" s="153">
        <v>0</v>
      </c>
      <c r="V695" s="153">
        <v>1</v>
      </c>
      <c r="W695" s="159">
        <f t="shared" si="288"/>
        <v>0</v>
      </c>
      <c r="X695" s="159">
        <f t="shared" si="289"/>
        <v>0</v>
      </c>
      <c r="Y695" s="70"/>
      <c r="Z695" s="163">
        <f>_xll.BDH(C695,$Z$12,$D$1,$D$1)</f>
        <v>94.13</v>
      </c>
      <c r="AA695" s="163">
        <f t="shared" si="290"/>
        <v>2.1500000000000057</v>
      </c>
      <c r="AB695" s="164">
        <f t="shared" si="291"/>
        <v>2.2840752151280208</v>
      </c>
      <c r="AC695" s="165">
        <v>0</v>
      </c>
      <c r="AD695" s="166">
        <f>IF(D695 = D872,1,_xll.BDP(K695,$AD$12)*L695)</f>
        <v>1.1873</v>
      </c>
      <c r="AE695" s="387">
        <f>AA695*AC695*T695/AD695 / AF872</f>
        <v>0</v>
      </c>
      <c r="AF695" s="73"/>
      <c r="AG695" s="69"/>
      <c r="AH695" s="61"/>
    </row>
    <row r="696" spans="1:34" x14ac:dyDescent="0.2">
      <c r="B696" s="153">
        <v>110</v>
      </c>
      <c r="C696" s="153" t="s">
        <v>866</v>
      </c>
      <c r="D696" s="153" t="str">
        <f>_xll.BDP(C696,$D$12)</f>
        <v>USD</v>
      </c>
      <c r="E696" s="153" t="s">
        <v>934</v>
      </c>
      <c r="F696" s="154">
        <f>_xll.BDP(C696,$F$12)</f>
        <v>50.53</v>
      </c>
      <c r="G696" s="154">
        <f>_xll.BDP(C696,$G$12)</f>
        <v>50.53</v>
      </c>
      <c r="H696" s="155">
        <f t="shared" si="281"/>
        <v>0</v>
      </c>
      <c r="I696" s="156">
        <f t="shared" si="282"/>
        <v>0</v>
      </c>
      <c r="J696" s="157">
        <v>0</v>
      </c>
      <c r="K696" s="153" t="str">
        <f>CONCATENATE(D872,D696, " Curncy")</f>
        <v>EURUSD Curncy</v>
      </c>
      <c r="L696" s="153">
        <f>IF(D696 = D872,1,_xll.BDP(K696,$L$12))</f>
        <v>1</v>
      </c>
      <c r="M696" s="356">
        <f>IF(D696 = D872,1,_xll.BDP(K696,$M$12)*L696)</f>
        <v>1.1882999999999999</v>
      </c>
      <c r="N696" s="158">
        <f t="shared" si="283"/>
        <v>0</v>
      </c>
      <c r="O696" s="366">
        <f>N696 / Y872</f>
        <v>0</v>
      </c>
      <c r="P696" s="160">
        <f t="shared" si="284"/>
        <v>0</v>
      </c>
      <c r="Q696" s="374">
        <f>P696 / Y872*100</f>
        <v>0</v>
      </c>
      <c r="R696" s="161">
        <f t="shared" si="285"/>
        <v>0</v>
      </c>
      <c r="S696" s="374">
        <f t="shared" si="286"/>
        <v>0</v>
      </c>
      <c r="T696" s="153">
        <f t="shared" si="287"/>
        <v>1</v>
      </c>
      <c r="U696" s="153">
        <v>0</v>
      </c>
      <c r="V696" s="153">
        <v>1</v>
      </c>
      <c r="W696" s="159">
        <f t="shared" si="288"/>
        <v>0</v>
      </c>
      <c r="X696" s="159">
        <f t="shared" si="289"/>
        <v>0</v>
      </c>
      <c r="Y696" s="70"/>
      <c r="Z696" s="163">
        <f>_xll.BDH(C696,$Z$12,$D$1,$D$1)</f>
        <v>49.9</v>
      </c>
      <c r="AA696" s="163">
        <f t="shared" si="290"/>
        <v>0.63000000000000256</v>
      </c>
      <c r="AB696" s="164">
        <f t="shared" si="291"/>
        <v>1.2625250501002054</v>
      </c>
      <c r="AC696" s="165">
        <v>0</v>
      </c>
      <c r="AD696" s="166">
        <f>IF(D696 = D872,1,_xll.BDP(K696,$AD$12)*L696)</f>
        <v>1.1873</v>
      </c>
      <c r="AE696" s="387">
        <f>AA696*AC696*T696/AD696 / AF872</f>
        <v>0</v>
      </c>
      <c r="AF696" s="73"/>
      <c r="AG696" s="69"/>
      <c r="AH696" s="61"/>
    </row>
    <row r="697" spans="1:34" x14ac:dyDescent="0.2">
      <c r="A697" s="153"/>
      <c r="B697" s="153">
        <v>28091</v>
      </c>
      <c r="C697" s="153" t="s">
        <v>1312</v>
      </c>
      <c r="D697" s="153" t="str">
        <f>_xll.BDP(C697,$D$12)</f>
        <v>USD</v>
      </c>
      <c r="E697" s="153" t="s">
        <v>1313</v>
      </c>
      <c r="F697" s="154">
        <f>_xll.BDP(C697,$F$12)</f>
        <v>22.27</v>
      </c>
      <c r="G697" s="154">
        <f>_xll.BDP(C697,$G$12)</f>
        <v>22.27</v>
      </c>
      <c r="H697" s="155">
        <f t="shared" si="281"/>
        <v>0</v>
      </c>
      <c r="I697" s="156">
        <f t="shared" si="282"/>
        <v>0</v>
      </c>
      <c r="J697" s="157">
        <v>0</v>
      </c>
      <c r="K697" s="153" t="str">
        <f>CONCATENATE(D872,D697, " Curncy")</f>
        <v>EURUSD Curncy</v>
      </c>
      <c r="L697" s="153">
        <f>IF(D697 = D872,1,_xll.BDP(K697,$L$12))</f>
        <v>1</v>
      </c>
      <c r="M697" s="356">
        <f>IF(D697 = D872,1,_xll.BDP(K697,$M$12)*L697)</f>
        <v>1.1882999999999999</v>
      </c>
      <c r="N697" s="158">
        <f t="shared" si="283"/>
        <v>0</v>
      </c>
      <c r="O697" s="366">
        <f>N697 / Y872</f>
        <v>0</v>
      </c>
      <c r="P697" s="160">
        <f t="shared" si="284"/>
        <v>0</v>
      </c>
      <c r="Q697" s="374">
        <f>P697 / Y872*100</f>
        <v>0</v>
      </c>
      <c r="R697" s="161">
        <f t="shared" si="285"/>
        <v>0</v>
      </c>
      <c r="S697" s="374">
        <f t="shared" si="286"/>
        <v>0</v>
      </c>
      <c r="T697" s="153">
        <f t="shared" si="287"/>
        <v>1</v>
      </c>
      <c r="U697" s="153">
        <v>0</v>
      </c>
      <c r="V697" s="153">
        <v>1</v>
      </c>
      <c r="W697" s="159">
        <f t="shared" si="288"/>
        <v>0</v>
      </c>
      <c r="X697" s="159">
        <f t="shared" si="289"/>
        <v>0</v>
      </c>
      <c r="Y697" s="162"/>
      <c r="Z697" s="163">
        <f>_xll.BDH(C697,$Z$12,$D$1,$D$1)</f>
        <v>22.06</v>
      </c>
      <c r="AA697" s="163">
        <f t="shared" si="290"/>
        <v>0.21000000000000085</v>
      </c>
      <c r="AB697" s="164">
        <f t="shared" si="291"/>
        <v>0.95194922937443738</v>
      </c>
      <c r="AC697" s="165">
        <v>0</v>
      </c>
      <c r="AD697" s="166">
        <f>IF(D697 = D872,1,_xll.BDP(K697,$AD$12)*L697)</f>
        <v>1.1873</v>
      </c>
      <c r="AE697" s="387">
        <f>AA697*AC697*T697/AD697 / AF872</f>
        <v>0</v>
      </c>
      <c r="AF697" s="167"/>
      <c r="AG697" s="69"/>
      <c r="AH697" s="61"/>
    </row>
    <row r="698" spans="1:34" x14ac:dyDescent="0.2">
      <c r="A698" s="153"/>
      <c r="B698" s="153">
        <v>26364</v>
      </c>
      <c r="C698" s="153" t="s">
        <v>1667</v>
      </c>
      <c r="D698" s="153" t="str">
        <f>_xll.BDP(C698,$D$12)</f>
        <v>USD</v>
      </c>
      <c r="E698" s="153" t="s">
        <v>1483</v>
      </c>
      <c r="F698" s="154">
        <f>_xll.BDP(C698,$F$12)</f>
        <v>8.2000000000000003E-2</v>
      </c>
      <c r="G698" s="154">
        <f>_xll.BDP(C698,$G$12)</f>
        <v>8.2000000000000003E-2</v>
      </c>
      <c r="H698" s="155">
        <f t="shared" si="281"/>
        <v>0</v>
      </c>
      <c r="I698" s="156">
        <f t="shared" si="282"/>
        <v>0</v>
      </c>
      <c r="J698" s="157">
        <v>0</v>
      </c>
      <c r="K698" s="153" t="str">
        <f>CONCATENATE(D872,D698, " Curncy")</f>
        <v>EURUSD Curncy</v>
      </c>
      <c r="L698" s="153">
        <f>IF(D698 = D872,1,_xll.BDP(K698,$L$12))</f>
        <v>1</v>
      </c>
      <c r="M698" s="356">
        <f>IF(D698 = D872,1,_xll.BDP(K698,$M$12)*L698)</f>
        <v>1.1882999999999999</v>
      </c>
      <c r="N698" s="158">
        <f t="shared" si="283"/>
        <v>0</v>
      </c>
      <c r="O698" s="366">
        <f>N698 / Y872</f>
        <v>0</v>
      </c>
      <c r="P698" s="160">
        <f t="shared" si="284"/>
        <v>0</v>
      </c>
      <c r="Q698" s="374">
        <f>P698 / Y872*100</f>
        <v>0</v>
      </c>
      <c r="R698" s="161">
        <f t="shared" si="285"/>
        <v>0</v>
      </c>
      <c r="S698" s="374">
        <f t="shared" si="286"/>
        <v>0</v>
      </c>
      <c r="T698" s="153">
        <f t="shared" si="287"/>
        <v>1</v>
      </c>
      <c r="U698" s="153">
        <v>0</v>
      </c>
      <c r="V698" s="153">
        <v>1</v>
      </c>
      <c r="W698" s="159">
        <f t="shared" si="288"/>
        <v>0</v>
      </c>
      <c r="X698" s="159">
        <f t="shared" si="289"/>
        <v>0</v>
      </c>
      <c r="Y698" s="162"/>
      <c r="Z698" s="163">
        <f>_xll.BDH(C698,$Z$12,$D$1,$D$1)</f>
        <v>8.1199999999999994E-2</v>
      </c>
      <c r="AA698" s="163">
        <f t="shared" si="290"/>
        <v>8.0000000000000904E-4</v>
      </c>
      <c r="AB698" s="164">
        <f t="shared" si="291"/>
        <v>0.98522167487685841</v>
      </c>
      <c r="AC698" s="165">
        <v>0</v>
      </c>
      <c r="AD698" s="166">
        <f>IF(D698 = D872,1,_xll.BDP(K698,$AD$12)*L698)</f>
        <v>1.1873</v>
      </c>
      <c r="AE698" s="387">
        <f>AA698*AC698*T698/AD698 / AF872</f>
        <v>0</v>
      </c>
      <c r="AF698" s="167"/>
      <c r="AG698" s="69"/>
      <c r="AH698" s="61"/>
    </row>
    <row r="699" spans="1:34" x14ac:dyDescent="0.2">
      <c r="A699" s="153"/>
      <c r="B699" s="153">
        <v>18515</v>
      </c>
      <c r="C699" s="153" t="s">
        <v>1573</v>
      </c>
      <c r="D699" s="153" t="str">
        <f>_xll.BDP(C699,$D$12)</f>
        <v>USD</v>
      </c>
      <c r="E699" s="153" t="s">
        <v>1574</v>
      </c>
      <c r="F699" s="154">
        <f>_xll.BDP(C699,$F$12)</f>
        <v>58.49</v>
      </c>
      <c r="G699" s="154">
        <f>_xll.BDP(C699,$G$12)</f>
        <v>58.49</v>
      </c>
      <c r="H699" s="155">
        <f t="shared" si="281"/>
        <v>0</v>
      </c>
      <c r="I699" s="156">
        <f t="shared" si="282"/>
        <v>0</v>
      </c>
      <c r="J699" s="157">
        <v>0</v>
      </c>
      <c r="K699" s="153" t="str">
        <f>CONCATENATE(D872,D699, " Curncy")</f>
        <v>EURUSD Curncy</v>
      </c>
      <c r="L699" s="153">
        <f>IF(D699 = D872,1,_xll.BDP(K699,$L$12))</f>
        <v>1</v>
      </c>
      <c r="M699" s="356">
        <f>IF(D699 = D872,1,_xll.BDP(K699,$M$12)*L699)</f>
        <v>1.1882999999999999</v>
      </c>
      <c r="N699" s="158">
        <f t="shared" si="283"/>
        <v>0</v>
      </c>
      <c r="O699" s="366">
        <f>N699 / Y872</f>
        <v>0</v>
      </c>
      <c r="P699" s="160">
        <f t="shared" si="284"/>
        <v>0</v>
      </c>
      <c r="Q699" s="374">
        <f>P699 / Y872*100</f>
        <v>0</v>
      </c>
      <c r="R699" s="161">
        <f t="shared" si="285"/>
        <v>0</v>
      </c>
      <c r="S699" s="374">
        <f t="shared" si="286"/>
        <v>0</v>
      </c>
      <c r="T699" s="153">
        <f t="shared" si="287"/>
        <v>1</v>
      </c>
      <c r="U699" s="153">
        <v>0</v>
      </c>
      <c r="V699" s="153">
        <v>1</v>
      </c>
      <c r="W699" s="159">
        <f t="shared" si="288"/>
        <v>0</v>
      </c>
      <c r="X699" s="159">
        <f t="shared" si="289"/>
        <v>0</v>
      </c>
      <c r="Y699" s="162"/>
      <c r="Z699" s="163">
        <f>_xll.BDH(C699,$Z$12,$D$1,$D$1)</f>
        <v>56.09</v>
      </c>
      <c r="AA699" s="163">
        <f t="shared" si="290"/>
        <v>2.3999999999999986</v>
      </c>
      <c r="AB699" s="164">
        <f t="shared" si="291"/>
        <v>4.278837582456763</v>
      </c>
      <c r="AC699" s="165">
        <v>0</v>
      </c>
      <c r="AD699" s="166">
        <f>IF(D699 = D872,1,_xll.BDP(K699,$AD$12)*L699)</f>
        <v>1.1873</v>
      </c>
      <c r="AE699" s="387">
        <f>AA699*AC699*T699/AD699 / AF872</f>
        <v>0</v>
      </c>
      <c r="AF699" s="167"/>
      <c r="AG699" s="69"/>
      <c r="AH699" s="61"/>
    </row>
    <row r="700" spans="1:34" x14ac:dyDescent="0.2">
      <c r="B700" s="153">
        <v>20127</v>
      </c>
      <c r="C700" s="153" t="s">
        <v>867</v>
      </c>
      <c r="D700" s="153" t="str">
        <f>_xll.BDP(C700,$D$12)</f>
        <v>USD</v>
      </c>
      <c r="E700" s="153" t="s">
        <v>935</v>
      </c>
      <c r="F700" s="154">
        <f>_xll.BDP(C700,$F$12)</f>
        <v>54.42</v>
      </c>
      <c r="G700" s="154">
        <f>_xll.BDP(C700,$G$12)</f>
        <v>54.42</v>
      </c>
      <c r="H700" s="155">
        <f t="shared" si="281"/>
        <v>0</v>
      </c>
      <c r="I700" s="156">
        <f t="shared" si="282"/>
        <v>0</v>
      </c>
      <c r="J700" s="157">
        <v>0</v>
      </c>
      <c r="K700" s="153" t="str">
        <f>CONCATENATE(D872,D700, " Curncy")</f>
        <v>EURUSD Curncy</v>
      </c>
      <c r="L700" s="153">
        <f>IF(D700 = D872,1,_xll.BDP(K700,$L$12))</f>
        <v>1</v>
      </c>
      <c r="M700" s="356">
        <f>IF(D700 = D872,1,_xll.BDP(K700,$M$12)*L700)</f>
        <v>1.1882999999999999</v>
      </c>
      <c r="N700" s="158">
        <f t="shared" si="283"/>
        <v>0</v>
      </c>
      <c r="O700" s="366">
        <f>N700 / Y872</f>
        <v>0</v>
      </c>
      <c r="P700" s="160">
        <f t="shared" si="284"/>
        <v>0</v>
      </c>
      <c r="Q700" s="374">
        <f>P700 / Y872*100</f>
        <v>0</v>
      </c>
      <c r="R700" s="161">
        <f t="shared" si="285"/>
        <v>0</v>
      </c>
      <c r="S700" s="374">
        <f t="shared" si="286"/>
        <v>0</v>
      </c>
      <c r="T700" s="153">
        <f t="shared" si="287"/>
        <v>1</v>
      </c>
      <c r="U700" s="153">
        <v>0</v>
      </c>
      <c r="V700" s="153">
        <v>1</v>
      </c>
      <c r="W700" s="159">
        <f t="shared" si="288"/>
        <v>0</v>
      </c>
      <c r="X700" s="159">
        <f t="shared" si="289"/>
        <v>0</v>
      </c>
      <c r="Y700" s="70"/>
      <c r="Z700" s="163">
        <f>_xll.BDH(C700,$Z$12,$D$1,$D$1)</f>
        <v>50.38</v>
      </c>
      <c r="AA700" s="163">
        <f t="shared" si="290"/>
        <v>4.0399999999999991</v>
      </c>
      <c r="AB700" s="164">
        <f t="shared" si="291"/>
        <v>8.0190551806272303</v>
      </c>
      <c r="AC700" s="165">
        <v>0</v>
      </c>
      <c r="AD700" s="166">
        <f>IF(D700 = D872,1,_xll.BDP(K700,$AD$12)*L700)</f>
        <v>1.1873</v>
      </c>
      <c r="AE700" s="387">
        <f>AA700*AC700*T700/AD700 / AF872</f>
        <v>0</v>
      </c>
      <c r="AF700" s="73"/>
      <c r="AG700" s="69"/>
      <c r="AH700" s="61"/>
    </row>
    <row r="701" spans="1:34" x14ac:dyDescent="0.2">
      <c r="A701" s="111"/>
      <c r="B701" s="153">
        <v>22603</v>
      </c>
      <c r="C701" s="153" t="s">
        <v>1384</v>
      </c>
      <c r="D701" s="153" t="str">
        <f>_xll.BDP(C701,$D$12)</f>
        <v>USD</v>
      </c>
      <c r="E701" s="153" t="s">
        <v>1385</v>
      </c>
      <c r="F701" s="154">
        <f>_xll.BDP(C701,$F$12)</f>
        <v>245.81</v>
      </c>
      <c r="G701" s="154">
        <f>_xll.BDP(C701,$G$12)</f>
        <v>245.81</v>
      </c>
      <c r="H701" s="155">
        <f t="shared" si="281"/>
        <v>0</v>
      </c>
      <c r="I701" s="156">
        <f t="shared" si="282"/>
        <v>0</v>
      </c>
      <c r="J701" s="157">
        <v>0</v>
      </c>
      <c r="K701" s="153" t="str">
        <f>CONCATENATE(D872,D701, " Curncy")</f>
        <v>EURUSD Curncy</v>
      </c>
      <c r="L701" s="153">
        <f>IF(D701 = D872,1,_xll.BDP(K701,$L$12))</f>
        <v>1</v>
      </c>
      <c r="M701" s="356">
        <f>IF(D701 = D872,1,_xll.BDP(K701,$M$12)*L701)</f>
        <v>1.1882999999999999</v>
      </c>
      <c r="N701" s="158">
        <f t="shared" si="283"/>
        <v>0</v>
      </c>
      <c r="O701" s="366">
        <f>N701 / Y872</f>
        <v>0</v>
      </c>
      <c r="P701" s="160">
        <f t="shared" si="284"/>
        <v>0</v>
      </c>
      <c r="Q701" s="374">
        <f>P701 / Y872*100</f>
        <v>0</v>
      </c>
      <c r="R701" s="161">
        <f t="shared" si="285"/>
        <v>0</v>
      </c>
      <c r="S701" s="374">
        <f t="shared" si="286"/>
        <v>0</v>
      </c>
      <c r="T701" s="153">
        <f t="shared" si="287"/>
        <v>1</v>
      </c>
      <c r="U701" s="153">
        <v>0</v>
      </c>
      <c r="V701" s="153">
        <v>1</v>
      </c>
      <c r="W701" s="159">
        <f t="shared" si="288"/>
        <v>0</v>
      </c>
      <c r="X701" s="159">
        <f t="shared" si="289"/>
        <v>0</v>
      </c>
      <c r="Y701" s="111"/>
      <c r="Z701" s="163">
        <f>_xll.BDH(C701,$Z$12,$D$1,$D$1)</f>
        <v>239.7</v>
      </c>
      <c r="AA701" s="163">
        <f t="shared" si="290"/>
        <v>6.1100000000000136</v>
      </c>
      <c r="AB701" s="164">
        <f t="shared" si="291"/>
        <v>2.5490196078431433</v>
      </c>
      <c r="AC701" s="165">
        <v>0</v>
      </c>
      <c r="AD701" s="166">
        <f>IF(D701 = D872,1,_xll.BDP(K701,$AD$12)*L701)</f>
        <v>1.1873</v>
      </c>
      <c r="AE701" s="387">
        <f>AA701*AC701*T701/AD701 / AF872</f>
        <v>0</v>
      </c>
      <c r="AF701" s="124"/>
      <c r="AG701" s="69"/>
      <c r="AH701" s="61"/>
    </row>
    <row r="702" spans="1:34" x14ac:dyDescent="0.2">
      <c r="A702" s="153"/>
      <c r="B702" s="153">
        <v>29526</v>
      </c>
      <c r="C702" s="153" t="s">
        <v>1495</v>
      </c>
      <c r="D702" s="153" t="str">
        <f>_xll.BDP(C702,$D$12)</f>
        <v>USD</v>
      </c>
      <c r="E702" s="153" t="s">
        <v>1496</v>
      </c>
      <c r="F702" s="154">
        <f>_xll.BDP(C702,$F$12)</f>
        <v>8.52</v>
      </c>
      <c r="G702" s="154">
        <f>_xll.BDP(C702,$G$12)</f>
        <v>8.52</v>
      </c>
      <c r="H702" s="155">
        <f t="shared" si="281"/>
        <v>0</v>
      </c>
      <c r="I702" s="156">
        <f t="shared" si="282"/>
        <v>0</v>
      </c>
      <c r="J702" s="157">
        <v>59267</v>
      </c>
      <c r="K702" s="153" t="str">
        <f>CONCATENATE(D872,D702, " Curncy")</f>
        <v>EURUSD Curncy</v>
      </c>
      <c r="L702" s="153">
        <f>IF(D702 = D872,1,_xll.BDP(K702,$L$12))</f>
        <v>1</v>
      </c>
      <c r="M702" s="356">
        <f>IF(D702 = D872,1,_xll.BDP(K702,$M$12)*L702)</f>
        <v>1.1882999999999999</v>
      </c>
      <c r="N702" s="158">
        <f t="shared" si="283"/>
        <v>0</v>
      </c>
      <c r="O702" s="366">
        <f>N702 / Y872</f>
        <v>0</v>
      </c>
      <c r="P702" s="160">
        <f t="shared" si="284"/>
        <v>424938.85382479173</v>
      </c>
      <c r="Q702" s="374">
        <f>P702 / Y872*100</f>
        <v>0.34330301661804935</v>
      </c>
      <c r="R702" s="161">
        <f t="shared" si="285"/>
        <v>0</v>
      </c>
      <c r="S702" s="374">
        <f t="shared" si="286"/>
        <v>0.34330301661804935</v>
      </c>
      <c r="T702" s="153">
        <f t="shared" si="287"/>
        <v>1</v>
      </c>
      <c r="U702" s="153">
        <v>0</v>
      </c>
      <c r="V702" s="153">
        <v>1</v>
      </c>
      <c r="W702" s="159">
        <f t="shared" si="288"/>
        <v>0</v>
      </c>
      <c r="X702" s="159">
        <f t="shared" si="289"/>
        <v>0</v>
      </c>
      <c r="Y702" s="153"/>
      <c r="Z702" s="163">
        <f>_xll.BDH(C702,$Z$12,$D$1,$D$1)</f>
        <v>8.3000000000000007</v>
      </c>
      <c r="AA702" s="163">
        <f t="shared" si="290"/>
        <v>0.21999999999999886</v>
      </c>
      <c r="AB702" s="164">
        <f t="shared" si="291"/>
        <v>2.6506024096385401</v>
      </c>
      <c r="AC702" s="165">
        <v>59267</v>
      </c>
      <c r="AD702" s="166">
        <f>IF(D702 = D872,1,_xll.BDP(K702,$AD$12)*L702)</f>
        <v>1.1873</v>
      </c>
      <c r="AE702" s="387">
        <f>AA702*AC702*T702/AD702 / AF872</f>
        <v>8.9205426533510426E-5</v>
      </c>
      <c r="AF702" s="168"/>
      <c r="AG702" s="69"/>
      <c r="AH702" s="61"/>
    </row>
    <row r="703" spans="1:34" x14ac:dyDescent="0.2">
      <c r="B703" s="153">
        <v>1418</v>
      </c>
      <c r="C703" s="153" t="s">
        <v>868</v>
      </c>
      <c r="D703" s="153" t="str">
        <f>_xll.BDP(C703,$D$12)</f>
        <v>USD</v>
      </c>
      <c r="E703" s="153" t="s">
        <v>936</v>
      </c>
      <c r="F703" s="154">
        <f>_xll.BDP(C703,$F$12)</f>
        <v>41.98</v>
      </c>
      <c r="G703" s="154">
        <f>_xll.BDP(C703,$G$12)</f>
        <v>41.98</v>
      </c>
      <c r="H703" s="155">
        <f t="shared" si="281"/>
        <v>0</v>
      </c>
      <c r="I703" s="156">
        <f t="shared" si="282"/>
        <v>0</v>
      </c>
      <c r="J703" s="157">
        <v>0</v>
      </c>
      <c r="K703" s="153" t="str">
        <f>CONCATENATE(D872,D703, " Curncy")</f>
        <v>EURUSD Curncy</v>
      </c>
      <c r="L703" s="153">
        <f>IF(D703 = D872,1,_xll.BDP(K703,$L$12))</f>
        <v>1</v>
      </c>
      <c r="M703" s="356">
        <f>IF(D703 = D872,1,_xll.BDP(K703,$M$12)*L703)</f>
        <v>1.1882999999999999</v>
      </c>
      <c r="N703" s="158">
        <f t="shared" si="283"/>
        <v>0</v>
      </c>
      <c r="O703" s="366">
        <f>N703 / Y872</f>
        <v>0</v>
      </c>
      <c r="P703" s="160">
        <f t="shared" si="284"/>
        <v>0</v>
      </c>
      <c r="Q703" s="374">
        <f>P703 / Y872*100</f>
        <v>0</v>
      </c>
      <c r="R703" s="161">
        <f t="shared" si="285"/>
        <v>0</v>
      </c>
      <c r="S703" s="374">
        <f t="shared" si="286"/>
        <v>0</v>
      </c>
      <c r="T703" s="153">
        <f t="shared" si="287"/>
        <v>1</v>
      </c>
      <c r="U703" s="153">
        <v>0</v>
      </c>
      <c r="V703" s="153">
        <v>1</v>
      </c>
      <c r="W703" s="159">
        <f t="shared" si="288"/>
        <v>0</v>
      </c>
      <c r="X703" s="159">
        <f t="shared" si="289"/>
        <v>0</v>
      </c>
      <c r="Y703" s="70"/>
      <c r="Z703" s="163">
        <f>_xll.BDH(C703,$Z$12,$D$1,$D$1)</f>
        <v>39.36</v>
      </c>
      <c r="AA703" s="163">
        <f t="shared" si="290"/>
        <v>2.6199999999999974</v>
      </c>
      <c r="AB703" s="164">
        <f t="shared" si="291"/>
        <v>6.656504065040644</v>
      </c>
      <c r="AC703" s="165">
        <v>0</v>
      </c>
      <c r="AD703" s="166">
        <f>IF(D703 = D872,1,_xll.BDP(K703,$AD$12)*L703)</f>
        <v>1.1873</v>
      </c>
      <c r="AE703" s="387">
        <f>AA703*AC703*T703/AD703 / AF872</f>
        <v>0</v>
      </c>
      <c r="AF703" s="73"/>
      <c r="AG703" s="69"/>
      <c r="AH703" s="61"/>
    </row>
    <row r="704" spans="1:34" x14ac:dyDescent="0.2">
      <c r="A704" s="153"/>
      <c r="B704" s="153">
        <v>16617</v>
      </c>
      <c r="C704" s="153" t="s">
        <v>1361</v>
      </c>
      <c r="D704" s="153" t="str">
        <f>_xll.BDP(C704,$D$12)</f>
        <v>USD</v>
      </c>
      <c r="E704" s="153" t="s">
        <v>1362</v>
      </c>
      <c r="F704" s="154">
        <f>_xll.BDP(C704,$F$12)</f>
        <v>276.92</v>
      </c>
      <c r="G704" s="154">
        <f>_xll.BDP(C704,$G$12)</f>
        <v>276.92</v>
      </c>
      <c r="H704" s="155">
        <f t="shared" si="281"/>
        <v>0</v>
      </c>
      <c r="I704" s="156">
        <f t="shared" si="282"/>
        <v>0</v>
      </c>
      <c r="J704" s="157">
        <v>0</v>
      </c>
      <c r="K704" s="153" t="str">
        <f>CONCATENATE(D872,D704, " Curncy")</f>
        <v>EURUSD Curncy</v>
      </c>
      <c r="L704" s="153">
        <f>IF(D704 = D872,1,_xll.BDP(K704,$L$12))</f>
        <v>1</v>
      </c>
      <c r="M704" s="356">
        <f>IF(D704 = D872,1,_xll.BDP(K704,$M$12)*L704)</f>
        <v>1.1882999999999999</v>
      </c>
      <c r="N704" s="158">
        <f t="shared" si="283"/>
        <v>0</v>
      </c>
      <c r="O704" s="366">
        <f>N704 / Y872</f>
        <v>0</v>
      </c>
      <c r="P704" s="160">
        <f t="shared" si="284"/>
        <v>0</v>
      </c>
      <c r="Q704" s="374">
        <f>P704 / Y872*100</f>
        <v>0</v>
      </c>
      <c r="R704" s="161">
        <f t="shared" si="285"/>
        <v>0</v>
      </c>
      <c r="S704" s="374">
        <f t="shared" si="286"/>
        <v>0</v>
      </c>
      <c r="T704" s="153">
        <f t="shared" si="287"/>
        <v>1</v>
      </c>
      <c r="U704" s="153">
        <v>0</v>
      </c>
      <c r="V704" s="153">
        <v>1</v>
      </c>
      <c r="W704" s="159">
        <f t="shared" si="288"/>
        <v>0</v>
      </c>
      <c r="X704" s="159">
        <f t="shared" si="289"/>
        <v>0</v>
      </c>
      <c r="Y704" s="162"/>
      <c r="Z704" s="163">
        <f>_xll.BDH(C704,$Z$12,$D$1,$D$1)</f>
        <v>268.43</v>
      </c>
      <c r="AA704" s="163">
        <f t="shared" si="290"/>
        <v>8.4900000000000091</v>
      </c>
      <c r="AB704" s="164">
        <f t="shared" si="291"/>
        <v>3.1628357486123049</v>
      </c>
      <c r="AC704" s="165">
        <v>0</v>
      </c>
      <c r="AD704" s="166">
        <f>IF(D704 = D872,1,_xll.BDP(K704,$AD$12)*L704)</f>
        <v>1.1873</v>
      </c>
      <c r="AE704" s="387">
        <f>AA704*AC704*T704/AD704 / AF872</f>
        <v>0</v>
      </c>
      <c r="AF704" s="167"/>
      <c r="AG704" s="69"/>
      <c r="AH704" s="61"/>
    </row>
    <row r="705" spans="1:34" x14ac:dyDescent="0.2">
      <c r="A705" s="111"/>
      <c r="B705" s="153">
        <v>20881</v>
      </c>
      <c r="C705" s="153" t="s">
        <v>1412</v>
      </c>
      <c r="D705" s="153" t="str">
        <f>_xll.BDP(C705,$D$12)</f>
        <v>USD</v>
      </c>
      <c r="E705" s="153" t="s">
        <v>1413</v>
      </c>
      <c r="F705" s="154">
        <f>_xll.BDP(C705,$F$12)</f>
        <v>319.88</v>
      </c>
      <c r="G705" s="154">
        <f>_xll.BDP(C705,$G$12)</f>
        <v>319.88</v>
      </c>
      <c r="H705" s="155">
        <f t="shared" si="281"/>
        <v>0</v>
      </c>
      <c r="I705" s="156">
        <f t="shared" si="282"/>
        <v>0</v>
      </c>
      <c r="J705" s="157">
        <v>-14130</v>
      </c>
      <c r="K705" s="153" t="str">
        <f>CONCATENATE(D872,D705, " Curncy")</f>
        <v>EURUSD Curncy</v>
      </c>
      <c r="L705" s="153">
        <f>IF(D705 = D872,1,_xll.BDP(K705,$L$12))</f>
        <v>1</v>
      </c>
      <c r="M705" s="356">
        <f>IF(D705 = D872,1,_xll.BDP(K705,$M$12)*L705)</f>
        <v>1.1882999999999999</v>
      </c>
      <c r="N705" s="158">
        <f t="shared" si="283"/>
        <v>0</v>
      </c>
      <c r="O705" s="366">
        <f>N705 / Y872</f>
        <v>0</v>
      </c>
      <c r="P705" s="160">
        <f t="shared" si="284"/>
        <v>-3803672.8098964915</v>
      </c>
      <c r="Q705" s="374">
        <f>P705 / Y872*100</f>
        <v>-3.0729417611784737</v>
      </c>
      <c r="R705" s="161">
        <f t="shared" si="285"/>
        <v>-3.0729417611784737</v>
      </c>
      <c r="S705" s="374">
        <f t="shared" si="286"/>
        <v>0</v>
      </c>
      <c r="T705" s="153">
        <f t="shared" si="287"/>
        <v>1</v>
      </c>
      <c r="U705" s="153">
        <v>0</v>
      </c>
      <c r="V705" s="153">
        <v>1</v>
      </c>
      <c r="W705" s="159">
        <f t="shared" si="288"/>
        <v>0</v>
      </c>
      <c r="X705" s="159">
        <f t="shared" si="289"/>
        <v>0</v>
      </c>
      <c r="Y705" s="111"/>
      <c r="Z705" s="163">
        <f>_xll.BDH(C705,$Z$12,$D$1,$D$1)</f>
        <v>318.88</v>
      </c>
      <c r="AA705" s="163">
        <f t="shared" si="290"/>
        <v>1</v>
      </c>
      <c r="AB705" s="164">
        <f t="shared" si="291"/>
        <v>0.31359759157049677</v>
      </c>
      <c r="AC705" s="165">
        <v>-14130</v>
      </c>
      <c r="AD705" s="166">
        <f>IF(D705 = D872,1,_xll.BDP(K705,$AD$12)*L705)</f>
        <v>1.1873</v>
      </c>
      <c r="AE705" s="387">
        <f>AA705*AC705*T705/AD705 / AF872</f>
        <v>-9.6671356045024975E-5</v>
      </c>
      <c r="AF705" s="124"/>
      <c r="AG705" s="69"/>
      <c r="AH705" s="61"/>
    </row>
    <row r="706" spans="1:34" x14ac:dyDescent="0.2">
      <c r="B706" s="153">
        <v>23211</v>
      </c>
      <c r="C706" s="153" t="s">
        <v>653</v>
      </c>
      <c r="D706" s="153" t="str">
        <f>_xll.BDP(C706,$D$12)</f>
        <v>USD</v>
      </c>
      <c r="E706" s="153" t="s">
        <v>681</v>
      </c>
      <c r="F706" s="154">
        <f>_xll.BDP(C706,$F$12)</f>
        <v>210.3</v>
      </c>
      <c r="G706" s="154">
        <f>_xll.BDP(C706,$G$12)</f>
        <v>210.3</v>
      </c>
      <c r="H706" s="155">
        <f t="shared" ref="H706:H737" si="292">IF(OR(OR(G706="#N/A N/A",G706="#N/A Real Time"),OR(F706="#N/A N/A",F706="#N/A Real Time")),0,  G706 - F706)</f>
        <v>0</v>
      </c>
      <c r="I706" s="156">
        <f t="shared" ref="I706:I737" si="293">IF(OR(F706=0,F706="#N/A N/A"),0,H706 / F706*100)</f>
        <v>0</v>
      </c>
      <c r="J706" s="157">
        <v>0</v>
      </c>
      <c r="K706" s="153" t="str">
        <f>CONCATENATE(D872,D706, " Curncy")</f>
        <v>EURUSD Curncy</v>
      </c>
      <c r="L706" s="153">
        <f>IF(D706 = D872,1,_xll.BDP(K706,$L$12))</f>
        <v>1</v>
      </c>
      <c r="M706" s="356">
        <f>IF(D706 = D872,1,_xll.BDP(K706,$M$12)*L706)</f>
        <v>1.1882999999999999</v>
      </c>
      <c r="N706" s="158">
        <f t="shared" ref="N706:N737" si="294">H706*J706*T706/M706</f>
        <v>0</v>
      </c>
      <c r="O706" s="366">
        <f>N706 / Y872</f>
        <v>0</v>
      </c>
      <c r="P706" s="160">
        <f t="shared" ref="P706:P737" si="295">IF(OR(OR(J706=0,G706 = "#N/A N/A"),G706="#N/A Real Time"),0,G706*J706*T706/M706)</f>
        <v>0</v>
      </c>
      <c r="Q706" s="374">
        <f>P706 / Y872*100</f>
        <v>0</v>
      </c>
      <c r="R706" s="161">
        <f t="shared" ref="R706:R737" si="296">IF(Q706&lt;0,Q706,0)</f>
        <v>0</v>
      </c>
      <c r="S706" s="374">
        <f t="shared" ref="S706:S737" si="297">IF(Q706&gt;0,Q706,0)</f>
        <v>0</v>
      </c>
      <c r="T706" s="153">
        <f t="shared" ref="T706:T737" si="298">IF(EXACT(D706,UPPER(D706)),1,0.01)/V706</f>
        <v>1</v>
      </c>
      <c r="U706" s="153">
        <v>0</v>
      </c>
      <c r="V706" s="153">
        <v>1</v>
      </c>
      <c r="W706" s="159">
        <f t="shared" ref="W706:W737" si="299">IF(AND(Q706&lt;0,O706&gt;0),O706,0)</f>
        <v>0</v>
      </c>
      <c r="X706" s="159">
        <f t="shared" ref="X706:X737" si="300">IF(AND(Q706&gt;0,O706&gt;0),O706,0)</f>
        <v>0</v>
      </c>
      <c r="Y706" s="70"/>
      <c r="Z706" s="163">
        <f>_xll.BDH(C706,$Z$12,$D$1,$D$1)</f>
        <v>209.96</v>
      </c>
      <c r="AA706" s="163">
        <f t="shared" ref="AA706:AA737" si="301">IF(OR(OR(F706="#N/A N/A",F706="#N/A Real Time"),OR(Z706="#N/A N/A",Z706="#N/A Real Time")),0,  F706 - Z706)</f>
        <v>0.34000000000000341</v>
      </c>
      <c r="AB706" s="164">
        <f t="shared" ref="AB706:AB737" si="302">IF(OR(Z706=0,Z706="#N/A N/A"),0,AA706 / Z706*100)</f>
        <v>0.16193560678224586</v>
      </c>
      <c r="AC706" s="165">
        <v>0</v>
      </c>
      <c r="AD706" s="166">
        <f>IF(D706 = D872,1,_xll.BDP(K706,$AD$12)*L706)</f>
        <v>1.1873</v>
      </c>
      <c r="AE706" s="387">
        <f>AA706*AC706*T706/AD706 / AF872</f>
        <v>0</v>
      </c>
      <c r="AF706" s="73"/>
      <c r="AG706" s="69"/>
      <c r="AH706" s="61"/>
    </row>
    <row r="707" spans="1:34" x14ac:dyDescent="0.2">
      <c r="B707" s="153">
        <v>17997</v>
      </c>
      <c r="C707" s="153" t="s">
        <v>869</v>
      </c>
      <c r="D707" s="153" t="str">
        <f>_xll.BDP(C707,$D$12)</f>
        <v>USD</v>
      </c>
      <c r="E707" s="153" t="s">
        <v>937</v>
      </c>
      <c r="F707" s="154">
        <f>_xll.BDP(C707,$F$12)</f>
        <v>50.42</v>
      </c>
      <c r="G707" s="154">
        <f>_xll.BDP(C707,$G$12)</f>
        <v>50.42</v>
      </c>
      <c r="H707" s="155">
        <f t="shared" si="292"/>
        <v>0</v>
      </c>
      <c r="I707" s="156">
        <f t="shared" si="293"/>
        <v>0</v>
      </c>
      <c r="J707" s="157">
        <v>0</v>
      </c>
      <c r="K707" s="153" t="str">
        <f>CONCATENATE(D872,D707, " Curncy")</f>
        <v>EURUSD Curncy</v>
      </c>
      <c r="L707" s="153">
        <f>IF(D707 = D872,1,_xll.BDP(K707,$L$12))</f>
        <v>1</v>
      </c>
      <c r="M707" s="356">
        <f>IF(D707 = D872,1,_xll.BDP(K707,$M$12)*L707)</f>
        <v>1.1882999999999999</v>
      </c>
      <c r="N707" s="158">
        <f t="shared" si="294"/>
        <v>0</v>
      </c>
      <c r="O707" s="366">
        <f>N707 / Y872</f>
        <v>0</v>
      </c>
      <c r="P707" s="160">
        <f t="shared" si="295"/>
        <v>0</v>
      </c>
      <c r="Q707" s="374">
        <f>P707 / Y872*100</f>
        <v>0</v>
      </c>
      <c r="R707" s="161">
        <f t="shared" si="296"/>
        <v>0</v>
      </c>
      <c r="S707" s="374">
        <f t="shared" si="297"/>
        <v>0</v>
      </c>
      <c r="T707" s="153">
        <f t="shared" si="298"/>
        <v>1</v>
      </c>
      <c r="U707" s="153">
        <v>0</v>
      </c>
      <c r="V707" s="153">
        <v>1</v>
      </c>
      <c r="W707" s="159">
        <f t="shared" si="299"/>
        <v>0</v>
      </c>
      <c r="X707" s="159">
        <f t="shared" si="300"/>
        <v>0</v>
      </c>
      <c r="Y707" s="70"/>
      <c r="Z707" s="163">
        <f>_xll.BDH(C707,$Z$12,$D$1,$D$1)</f>
        <v>49.95</v>
      </c>
      <c r="AA707" s="163">
        <f t="shared" si="301"/>
        <v>0.46999999999999886</v>
      </c>
      <c r="AB707" s="164">
        <f t="shared" si="302"/>
        <v>0.9409409409409385</v>
      </c>
      <c r="AC707" s="165">
        <v>0</v>
      </c>
      <c r="AD707" s="166">
        <f>IF(D707 = D872,1,_xll.BDP(K707,$AD$12)*L707)</f>
        <v>1.1873</v>
      </c>
      <c r="AE707" s="387">
        <f>AA707*AC707*T707/AD707 / AF872</f>
        <v>0</v>
      </c>
      <c r="AF707" s="73"/>
      <c r="AG707" s="69"/>
      <c r="AH707" s="61"/>
    </row>
    <row r="708" spans="1:34" x14ac:dyDescent="0.2">
      <c r="B708" s="153">
        <v>2738</v>
      </c>
      <c r="C708" s="153" t="s">
        <v>870</v>
      </c>
      <c r="D708" s="153" t="str">
        <f>_xll.BDP(C708,$D$12)</f>
        <v>USD</v>
      </c>
      <c r="E708" s="153" t="s">
        <v>938</v>
      </c>
      <c r="F708" s="154">
        <f>_xll.BDP(C708,$F$12)</f>
        <v>41.22</v>
      </c>
      <c r="G708" s="154">
        <f>_xll.BDP(C708,$G$12)</f>
        <v>41.22</v>
      </c>
      <c r="H708" s="155">
        <f t="shared" si="292"/>
        <v>0</v>
      </c>
      <c r="I708" s="156">
        <f t="shared" si="293"/>
        <v>0</v>
      </c>
      <c r="J708" s="157">
        <v>0</v>
      </c>
      <c r="K708" s="153" t="str">
        <f>CONCATENATE(D872,D708, " Curncy")</f>
        <v>EURUSD Curncy</v>
      </c>
      <c r="L708" s="153">
        <f>IF(D708 = D872,1,_xll.BDP(K708,$L$12))</f>
        <v>1</v>
      </c>
      <c r="M708" s="356">
        <f>IF(D708 = D872,1,_xll.BDP(K708,$M$12)*L708)</f>
        <v>1.1882999999999999</v>
      </c>
      <c r="N708" s="158">
        <f t="shared" si="294"/>
        <v>0</v>
      </c>
      <c r="O708" s="366">
        <f>N708 / Y872</f>
        <v>0</v>
      </c>
      <c r="P708" s="160">
        <f t="shared" si="295"/>
        <v>0</v>
      </c>
      <c r="Q708" s="374">
        <f>P708 / Y872*100</f>
        <v>0</v>
      </c>
      <c r="R708" s="161">
        <f t="shared" si="296"/>
        <v>0</v>
      </c>
      <c r="S708" s="374">
        <f t="shared" si="297"/>
        <v>0</v>
      </c>
      <c r="T708" s="153">
        <f t="shared" si="298"/>
        <v>1</v>
      </c>
      <c r="U708" s="153">
        <v>0</v>
      </c>
      <c r="V708" s="153">
        <v>1</v>
      </c>
      <c r="W708" s="159">
        <f t="shared" si="299"/>
        <v>0</v>
      </c>
      <c r="X708" s="159">
        <f t="shared" si="300"/>
        <v>0</v>
      </c>
      <c r="Y708" s="70"/>
      <c r="Z708" s="163">
        <f>_xll.BDH(C708,$Z$12,$D$1,$D$1)</f>
        <v>39.61</v>
      </c>
      <c r="AA708" s="163">
        <f t="shared" si="301"/>
        <v>1.6099999999999994</v>
      </c>
      <c r="AB708" s="164">
        <f t="shared" si="302"/>
        <v>4.0646301439030541</v>
      </c>
      <c r="AC708" s="165">
        <v>0</v>
      </c>
      <c r="AD708" s="166">
        <f>IF(D708 = D872,1,_xll.BDP(K708,$AD$12)*L708)</f>
        <v>1.1873</v>
      </c>
      <c r="AE708" s="387">
        <f>AA708*AC708*T708/AD708 / AF872</f>
        <v>0</v>
      </c>
      <c r="AF708" s="73"/>
      <c r="AG708" s="69"/>
      <c r="AH708" s="61"/>
    </row>
    <row r="709" spans="1:34" x14ac:dyDescent="0.2">
      <c r="A709" s="153"/>
      <c r="B709" s="153">
        <v>4377</v>
      </c>
      <c r="C709" s="153" t="s">
        <v>1497</v>
      </c>
      <c r="D709" s="153" t="str">
        <f>_xll.BDP(C709,$D$12)</f>
        <v>USD</v>
      </c>
      <c r="E709" s="153" t="s">
        <v>1498</v>
      </c>
      <c r="F709" s="154">
        <f>_xll.BDP(C709,$F$12)</f>
        <v>118.24</v>
      </c>
      <c r="G709" s="154">
        <f>_xll.BDP(C709,$G$12)</f>
        <v>118.24</v>
      </c>
      <c r="H709" s="155">
        <f t="shared" si="292"/>
        <v>0</v>
      </c>
      <c r="I709" s="156">
        <f t="shared" si="293"/>
        <v>0</v>
      </c>
      <c r="J709" s="157">
        <v>0</v>
      </c>
      <c r="K709" s="153" t="str">
        <f>CONCATENATE(D872,D709, " Curncy")</f>
        <v>EURUSD Curncy</v>
      </c>
      <c r="L709" s="153">
        <f>IF(D709 = D872,1,_xll.BDP(K709,$L$12))</f>
        <v>1</v>
      </c>
      <c r="M709" s="356">
        <f>IF(D709 = D872,1,_xll.BDP(K709,$M$12)*L709)</f>
        <v>1.1882999999999999</v>
      </c>
      <c r="N709" s="158">
        <f t="shared" si="294"/>
        <v>0</v>
      </c>
      <c r="O709" s="366">
        <f>N709 / Y872</f>
        <v>0</v>
      </c>
      <c r="P709" s="160">
        <f t="shared" si="295"/>
        <v>0</v>
      </c>
      <c r="Q709" s="374">
        <f>P709 / Y872*100</f>
        <v>0</v>
      </c>
      <c r="R709" s="161">
        <f t="shared" si="296"/>
        <v>0</v>
      </c>
      <c r="S709" s="374">
        <f t="shared" si="297"/>
        <v>0</v>
      </c>
      <c r="T709" s="153">
        <f t="shared" si="298"/>
        <v>1</v>
      </c>
      <c r="U709" s="153">
        <v>0</v>
      </c>
      <c r="V709" s="153">
        <v>1</v>
      </c>
      <c r="W709" s="159">
        <f t="shared" si="299"/>
        <v>0</v>
      </c>
      <c r="X709" s="159">
        <f t="shared" si="300"/>
        <v>0</v>
      </c>
      <c r="Y709" s="162"/>
      <c r="Z709" s="163">
        <f>_xll.BDH(C709,$Z$12,$D$1,$D$1)</f>
        <v>116.06</v>
      </c>
      <c r="AA709" s="163">
        <f t="shared" si="301"/>
        <v>2.1799999999999926</v>
      </c>
      <c r="AB709" s="164">
        <f t="shared" si="302"/>
        <v>1.8783387902808826</v>
      </c>
      <c r="AC709" s="165">
        <v>0</v>
      </c>
      <c r="AD709" s="166">
        <f>IF(D709 = D872,1,_xll.BDP(K709,$AD$12)*L709)</f>
        <v>1.1873</v>
      </c>
      <c r="AE709" s="387">
        <f>AA709*AC709*T709/AD709 / AF872</f>
        <v>0</v>
      </c>
      <c r="AF709" s="167"/>
      <c r="AG709" s="69"/>
      <c r="AH709" s="61"/>
    </row>
    <row r="710" spans="1:34" x14ac:dyDescent="0.2">
      <c r="B710" s="153">
        <v>8582</v>
      </c>
      <c r="C710" s="153" t="s">
        <v>871</v>
      </c>
      <c r="D710" s="153" t="str">
        <f>_xll.BDP(C710,$D$12)</f>
        <v>USD</v>
      </c>
      <c r="E710" s="153" t="s">
        <v>939</v>
      </c>
      <c r="F710" s="154">
        <f>_xll.BDP(C710,$F$12)</f>
        <v>38.93</v>
      </c>
      <c r="G710" s="154">
        <f>_xll.BDP(C710,$G$12)</f>
        <v>38.93</v>
      </c>
      <c r="H710" s="155">
        <f t="shared" si="292"/>
        <v>0</v>
      </c>
      <c r="I710" s="156">
        <f t="shared" si="293"/>
        <v>0</v>
      </c>
      <c r="J710" s="157">
        <v>0</v>
      </c>
      <c r="K710" s="153" t="str">
        <f>CONCATENATE(D872,D710, " Curncy")</f>
        <v>EURUSD Curncy</v>
      </c>
      <c r="L710" s="153">
        <f>IF(D710 = D872,1,_xll.BDP(K710,$L$12))</f>
        <v>1</v>
      </c>
      <c r="M710" s="356">
        <f>IF(D710 = D872,1,_xll.BDP(K710,$M$12)*L710)</f>
        <v>1.1882999999999999</v>
      </c>
      <c r="N710" s="158">
        <f t="shared" si="294"/>
        <v>0</v>
      </c>
      <c r="O710" s="366">
        <f>N710 / Y872</f>
        <v>0</v>
      </c>
      <c r="P710" s="160">
        <f t="shared" si="295"/>
        <v>0</v>
      </c>
      <c r="Q710" s="374">
        <f>P710 / Y872*100</f>
        <v>0</v>
      </c>
      <c r="R710" s="161">
        <f t="shared" si="296"/>
        <v>0</v>
      </c>
      <c r="S710" s="374">
        <f t="shared" si="297"/>
        <v>0</v>
      </c>
      <c r="T710" s="153">
        <f t="shared" si="298"/>
        <v>1</v>
      </c>
      <c r="U710" s="153">
        <v>0</v>
      </c>
      <c r="V710" s="153">
        <v>1</v>
      </c>
      <c r="W710" s="159">
        <f t="shared" si="299"/>
        <v>0</v>
      </c>
      <c r="X710" s="159">
        <f t="shared" si="300"/>
        <v>0</v>
      </c>
      <c r="Y710" s="70"/>
      <c r="Z710" s="163">
        <f>_xll.BDH(C710,$Z$12,$D$1,$D$1)</f>
        <v>38.26</v>
      </c>
      <c r="AA710" s="163">
        <f t="shared" si="301"/>
        <v>0.67000000000000171</v>
      </c>
      <c r="AB710" s="164">
        <f t="shared" si="302"/>
        <v>1.7511761630946203</v>
      </c>
      <c r="AC710" s="165">
        <v>0</v>
      </c>
      <c r="AD710" s="166">
        <f>IF(D710 = D872,1,_xll.BDP(K710,$AD$12)*L710)</f>
        <v>1.1873</v>
      </c>
      <c r="AE710" s="387">
        <f>AA710*AC710*T710/AD710 / AF872</f>
        <v>0</v>
      </c>
      <c r="AF710" s="73"/>
      <c r="AG710" s="69"/>
      <c r="AH710" s="61"/>
    </row>
    <row r="711" spans="1:34" x14ac:dyDescent="0.2">
      <c r="A711" s="111"/>
      <c r="B711" s="153">
        <v>29006</v>
      </c>
      <c r="C711" s="153" t="s">
        <v>1365</v>
      </c>
      <c r="D711" s="153" t="str">
        <f>_xll.BDP(C711,$D$12)</f>
        <v>USD</v>
      </c>
      <c r="E711" s="153" t="s">
        <v>1414</v>
      </c>
      <c r="F711" s="154">
        <f>_xll.BDP(C711,$F$12)</f>
        <v>29.48</v>
      </c>
      <c r="G711" s="154">
        <f>_xll.BDP(C711,$G$12)</f>
        <v>29.48</v>
      </c>
      <c r="H711" s="155">
        <f t="shared" si="292"/>
        <v>0</v>
      </c>
      <c r="I711" s="156">
        <f t="shared" si="293"/>
        <v>0</v>
      </c>
      <c r="J711" s="157">
        <v>0</v>
      </c>
      <c r="K711" s="153" t="str">
        <f>CONCATENATE(D872,D711, " Curncy")</f>
        <v>EURUSD Curncy</v>
      </c>
      <c r="L711" s="153">
        <f>IF(D711 = D872,1,_xll.BDP(K711,$L$12))</f>
        <v>1</v>
      </c>
      <c r="M711" s="356">
        <f>IF(D711 = D872,1,_xll.BDP(K711,$M$12)*L711)</f>
        <v>1.1882999999999999</v>
      </c>
      <c r="N711" s="158">
        <f t="shared" si="294"/>
        <v>0</v>
      </c>
      <c r="O711" s="366">
        <f>N711 / Y872</f>
        <v>0</v>
      </c>
      <c r="P711" s="160">
        <f t="shared" si="295"/>
        <v>0</v>
      </c>
      <c r="Q711" s="374">
        <f>P711 / Y872*100</f>
        <v>0</v>
      </c>
      <c r="R711" s="161">
        <f t="shared" si="296"/>
        <v>0</v>
      </c>
      <c r="S711" s="374">
        <f t="shared" si="297"/>
        <v>0</v>
      </c>
      <c r="T711" s="153">
        <f t="shared" si="298"/>
        <v>1</v>
      </c>
      <c r="U711" s="153">
        <v>0</v>
      </c>
      <c r="V711" s="153">
        <v>1</v>
      </c>
      <c r="W711" s="159">
        <f t="shared" si="299"/>
        <v>0</v>
      </c>
      <c r="X711" s="159">
        <f t="shared" si="300"/>
        <v>0</v>
      </c>
      <c r="Y711" s="111"/>
      <c r="Z711" s="163">
        <f>_xll.BDH(C711,$Z$12,$D$1,$D$1)</f>
        <v>28.53</v>
      </c>
      <c r="AA711" s="163">
        <f t="shared" si="301"/>
        <v>0.94999999999999929</v>
      </c>
      <c r="AB711" s="164">
        <f t="shared" si="302"/>
        <v>3.3298282509638946</v>
      </c>
      <c r="AC711" s="165">
        <v>0</v>
      </c>
      <c r="AD711" s="166">
        <f>IF(D711 = D872,1,_xll.BDP(K711,$AD$12)*L711)</f>
        <v>1.1873</v>
      </c>
      <c r="AE711" s="387">
        <f>AA711*AC711*T711/AD711 / AF872</f>
        <v>0</v>
      </c>
      <c r="AF711" s="124"/>
      <c r="AG711" s="69"/>
      <c r="AH711" s="61"/>
    </row>
    <row r="712" spans="1:34" x14ac:dyDescent="0.2">
      <c r="A712" s="111"/>
      <c r="B712" s="153">
        <v>29011</v>
      </c>
      <c r="C712" s="153" t="s">
        <v>1422</v>
      </c>
      <c r="D712" s="153" t="str">
        <f>_xll.BDP(C712,$D$12)</f>
        <v>USD</v>
      </c>
      <c r="E712" s="153" t="s">
        <v>1423</v>
      </c>
      <c r="F712" s="154">
        <f>_xll.BDP(C712,$F$12)</f>
        <v>29.21</v>
      </c>
      <c r="G712" s="154">
        <f>_xll.BDP(C712,$G$12)</f>
        <v>29.21</v>
      </c>
      <c r="H712" s="155">
        <f t="shared" si="292"/>
        <v>0</v>
      </c>
      <c r="I712" s="156">
        <f t="shared" si="293"/>
        <v>0</v>
      </c>
      <c r="J712" s="157">
        <v>0</v>
      </c>
      <c r="K712" s="153" t="str">
        <f>CONCATENATE(D872,D712, " Curncy")</f>
        <v>EURUSD Curncy</v>
      </c>
      <c r="L712" s="153">
        <f>IF(D712 = D872,1,_xll.BDP(K712,$L$12))</f>
        <v>1</v>
      </c>
      <c r="M712" s="356">
        <f>IF(D712 = D872,1,_xll.BDP(K712,$M$12)*L712)</f>
        <v>1.1882999999999999</v>
      </c>
      <c r="N712" s="158">
        <f t="shared" si="294"/>
        <v>0</v>
      </c>
      <c r="O712" s="366">
        <f>N712 / Y872</f>
        <v>0</v>
      </c>
      <c r="P712" s="160">
        <f t="shared" si="295"/>
        <v>0</v>
      </c>
      <c r="Q712" s="374">
        <f>P712 / Y872*100</f>
        <v>0</v>
      </c>
      <c r="R712" s="161">
        <f t="shared" si="296"/>
        <v>0</v>
      </c>
      <c r="S712" s="374">
        <f t="shared" si="297"/>
        <v>0</v>
      </c>
      <c r="T712" s="153">
        <f t="shared" si="298"/>
        <v>1</v>
      </c>
      <c r="U712" s="153">
        <v>0</v>
      </c>
      <c r="V712" s="153">
        <v>1</v>
      </c>
      <c r="W712" s="159">
        <f t="shared" si="299"/>
        <v>0</v>
      </c>
      <c r="X712" s="159">
        <f t="shared" si="300"/>
        <v>0</v>
      </c>
      <c r="Y712" s="111"/>
      <c r="Z712" s="163">
        <f>_xll.BDH(C712,$Z$12,$D$1,$D$1)</f>
        <v>28.04</v>
      </c>
      <c r="AA712" s="163">
        <f t="shared" si="301"/>
        <v>1.1700000000000017</v>
      </c>
      <c r="AB712" s="164">
        <f t="shared" si="302"/>
        <v>4.1726105563480802</v>
      </c>
      <c r="AC712" s="165">
        <v>0</v>
      </c>
      <c r="AD712" s="166">
        <f>IF(D712 = D872,1,_xll.BDP(K712,$AD$12)*L712)</f>
        <v>1.1873</v>
      </c>
      <c r="AE712" s="387">
        <f>AA712*AC712*T712/AD712 / AF872</f>
        <v>0</v>
      </c>
      <c r="AF712" s="124"/>
      <c r="AG712" s="69"/>
      <c r="AH712" s="61"/>
    </row>
    <row r="713" spans="1:34" x14ac:dyDescent="0.2">
      <c r="B713" s="153">
        <v>2413</v>
      </c>
      <c r="C713" s="153" t="s">
        <v>873</v>
      </c>
      <c r="D713" s="153" t="str">
        <f>_xll.BDP(C713,$D$12)</f>
        <v>USD</v>
      </c>
      <c r="E713" s="153" t="s">
        <v>941</v>
      </c>
      <c r="F713" s="154">
        <f>_xll.BDP(C713,$F$12)</f>
        <v>23.11</v>
      </c>
      <c r="G713" s="154">
        <f>_xll.BDP(C713,$G$12)</f>
        <v>23.11</v>
      </c>
      <c r="H713" s="155">
        <f t="shared" si="292"/>
        <v>0</v>
      </c>
      <c r="I713" s="156">
        <f t="shared" si="293"/>
        <v>0</v>
      </c>
      <c r="J713" s="157">
        <v>0</v>
      </c>
      <c r="K713" s="153" t="str">
        <f>CONCATENATE(D872,D713, " Curncy")</f>
        <v>EURUSD Curncy</v>
      </c>
      <c r="L713" s="153">
        <f>IF(D713 = D872,1,_xll.BDP(K713,$L$12))</f>
        <v>1</v>
      </c>
      <c r="M713" s="356">
        <f>IF(D713 = D872,1,_xll.BDP(K713,$M$12)*L713)</f>
        <v>1.1882999999999999</v>
      </c>
      <c r="N713" s="158">
        <f t="shared" si="294"/>
        <v>0</v>
      </c>
      <c r="O713" s="366">
        <f>N713 / Y872</f>
        <v>0</v>
      </c>
      <c r="P713" s="160">
        <f t="shared" si="295"/>
        <v>0</v>
      </c>
      <c r="Q713" s="374">
        <f>P713 / Y872*100</f>
        <v>0</v>
      </c>
      <c r="R713" s="161">
        <f t="shared" si="296"/>
        <v>0</v>
      </c>
      <c r="S713" s="374">
        <f t="shared" si="297"/>
        <v>0</v>
      </c>
      <c r="T713" s="153">
        <f t="shared" si="298"/>
        <v>1</v>
      </c>
      <c r="U713" s="153">
        <v>0</v>
      </c>
      <c r="V713" s="153">
        <v>1</v>
      </c>
      <c r="W713" s="159">
        <f t="shared" si="299"/>
        <v>0</v>
      </c>
      <c r="X713" s="159">
        <f t="shared" si="300"/>
        <v>0</v>
      </c>
      <c r="Y713" s="70"/>
      <c r="Z713" s="163">
        <f>_xll.BDH(C713,$Z$12,$D$1,$D$1)</f>
        <v>21.91</v>
      </c>
      <c r="AA713" s="163">
        <f t="shared" si="301"/>
        <v>1.1999999999999993</v>
      </c>
      <c r="AB713" s="164">
        <f t="shared" si="302"/>
        <v>5.4769511638521191</v>
      </c>
      <c r="AC713" s="165">
        <v>0</v>
      </c>
      <c r="AD713" s="166">
        <f>IF(D713 = D872,1,_xll.BDP(K713,$AD$12)*L713)</f>
        <v>1.1873</v>
      </c>
      <c r="AE713" s="387">
        <f>AA713*AC713*T713/AD713 / AF872</f>
        <v>0</v>
      </c>
      <c r="AF713" s="73"/>
      <c r="AG713" s="69"/>
      <c r="AH713" s="61"/>
    </row>
    <row r="714" spans="1:34" x14ac:dyDescent="0.2">
      <c r="A714" s="153"/>
      <c r="B714" s="153">
        <v>25865</v>
      </c>
      <c r="C714" s="153" t="s">
        <v>1491</v>
      </c>
      <c r="D714" s="153" t="str">
        <f>_xll.BDP(C714,$D$12)</f>
        <v>USD</v>
      </c>
      <c r="E714" s="153" t="s">
        <v>1492</v>
      </c>
      <c r="F714" s="154">
        <f>_xll.BDP(C714,$F$12)</f>
        <v>26.87</v>
      </c>
      <c r="G714" s="154">
        <f>_xll.BDP(C714,$G$12)</f>
        <v>26.87</v>
      </c>
      <c r="H714" s="155">
        <f t="shared" si="292"/>
        <v>0</v>
      </c>
      <c r="I714" s="156">
        <f t="shared" si="293"/>
        <v>0</v>
      </c>
      <c r="J714" s="157">
        <v>0</v>
      </c>
      <c r="K714" s="153" t="str">
        <f>CONCATENATE(D872,D714, " Curncy")</f>
        <v>EURUSD Curncy</v>
      </c>
      <c r="L714" s="153">
        <f>IF(D714 = D872,1,_xll.BDP(K714,$L$12))</f>
        <v>1</v>
      </c>
      <c r="M714" s="356">
        <f>IF(D714 = D872,1,_xll.BDP(K714,$M$12)*L714)</f>
        <v>1.1882999999999999</v>
      </c>
      <c r="N714" s="158">
        <f t="shared" si="294"/>
        <v>0</v>
      </c>
      <c r="O714" s="366">
        <f>N714 / Y872</f>
        <v>0</v>
      </c>
      <c r="P714" s="160">
        <f t="shared" si="295"/>
        <v>0</v>
      </c>
      <c r="Q714" s="374">
        <f>P714 / Y872*100</f>
        <v>0</v>
      </c>
      <c r="R714" s="161">
        <f t="shared" si="296"/>
        <v>0</v>
      </c>
      <c r="S714" s="374">
        <f t="shared" si="297"/>
        <v>0</v>
      </c>
      <c r="T714" s="153">
        <f t="shared" si="298"/>
        <v>1</v>
      </c>
      <c r="U714" s="153">
        <v>0</v>
      </c>
      <c r="V714" s="153">
        <v>1</v>
      </c>
      <c r="W714" s="159">
        <f t="shared" si="299"/>
        <v>0</v>
      </c>
      <c r="X714" s="159">
        <f t="shared" si="300"/>
        <v>0</v>
      </c>
      <c r="Y714" s="162"/>
      <c r="Z714" s="163">
        <f>_xll.BDH(C714,$Z$12,$D$1,$D$1)</f>
        <v>26.06</v>
      </c>
      <c r="AA714" s="163">
        <f t="shared" si="301"/>
        <v>0.81000000000000227</v>
      </c>
      <c r="AB714" s="164">
        <f t="shared" si="302"/>
        <v>3.1082118188795178</v>
      </c>
      <c r="AC714" s="165">
        <v>0</v>
      </c>
      <c r="AD714" s="166">
        <f>IF(D714 = D872,1,_xll.BDP(K714,$AD$12)*L714)</f>
        <v>1.1873</v>
      </c>
      <c r="AE714" s="387">
        <f>AA714*AC714*T714/AD714 / AF872</f>
        <v>0</v>
      </c>
      <c r="AF714" s="167"/>
      <c r="AG714" s="69"/>
      <c r="AH714" s="61"/>
    </row>
    <row r="715" spans="1:34" x14ac:dyDescent="0.2">
      <c r="B715" s="153">
        <v>11272</v>
      </c>
      <c r="C715" s="153" t="s">
        <v>874</v>
      </c>
      <c r="D715" s="153" t="str">
        <f>_xll.BDP(C715,$D$12)</f>
        <v>USD</v>
      </c>
      <c r="E715" s="153" t="s">
        <v>942</v>
      </c>
      <c r="F715" s="154">
        <f>_xll.BDP(C715,$F$12)</f>
        <v>10.45</v>
      </c>
      <c r="G715" s="154">
        <f>_xll.BDP(C715,$G$12)</f>
        <v>10.45</v>
      </c>
      <c r="H715" s="155">
        <f t="shared" si="292"/>
        <v>0</v>
      </c>
      <c r="I715" s="156">
        <f t="shared" si="293"/>
        <v>0</v>
      </c>
      <c r="J715" s="157">
        <v>0</v>
      </c>
      <c r="K715" s="153" t="str">
        <f>CONCATENATE(D872,D715, " Curncy")</f>
        <v>EURUSD Curncy</v>
      </c>
      <c r="L715" s="153">
        <f>IF(D715 = D872,1,_xll.BDP(K715,$L$12))</f>
        <v>1</v>
      </c>
      <c r="M715" s="356">
        <f>IF(D715 = D872,1,_xll.BDP(K715,$M$12)*L715)</f>
        <v>1.1882999999999999</v>
      </c>
      <c r="N715" s="158">
        <f t="shared" si="294"/>
        <v>0</v>
      </c>
      <c r="O715" s="366">
        <f>N715 / Y872</f>
        <v>0</v>
      </c>
      <c r="P715" s="160">
        <f t="shared" si="295"/>
        <v>0</v>
      </c>
      <c r="Q715" s="374">
        <f>P715 / Y872*100</f>
        <v>0</v>
      </c>
      <c r="R715" s="161">
        <f t="shared" si="296"/>
        <v>0</v>
      </c>
      <c r="S715" s="374">
        <f t="shared" si="297"/>
        <v>0</v>
      </c>
      <c r="T715" s="153">
        <f t="shared" si="298"/>
        <v>1</v>
      </c>
      <c r="U715" s="153">
        <v>0</v>
      </c>
      <c r="V715" s="153">
        <v>1</v>
      </c>
      <c r="W715" s="159">
        <f t="shared" si="299"/>
        <v>0</v>
      </c>
      <c r="X715" s="159">
        <f t="shared" si="300"/>
        <v>0</v>
      </c>
      <c r="Y715" s="70"/>
      <c r="Z715" s="163">
        <f>_xll.BDH(C715,$Z$12,$D$1,$D$1)</f>
        <v>10.07</v>
      </c>
      <c r="AA715" s="163">
        <f t="shared" si="301"/>
        <v>0.37999999999999901</v>
      </c>
      <c r="AB715" s="164">
        <f t="shared" si="302"/>
        <v>3.7735849056603676</v>
      </c>
      <c r="AC715" s="165">
        <v>0</v>
      </c>
      <c r="AD715" s="166">
        <f>IF(D715 = D872,1,_xll.BDP(K715,$AD$12)*L715)</f>
        <v>1.1873</v>
      </c>
      <c r="AE715" s="387">
        <f>AA715*AC715*T715/AD715 / AF872</f>
        <v>0</v>
      </c>
      <c r="AF715" s="73"/>
      <c r="AG715" s="69"/>
      <c r="AH715" s="61"/>
    </row>
    <row r="716" spans="1:34" x14ac:dyDescent="0.2">
      <c r="B716" s="153">
        <v>18949</v>
      </c>
      <c r="C716" s="153" t="s">
        <v>875</v>
      </c>
      <c r="D716" s="153" t="str">
        <f>_xll.BDP(C716,$D$12)</f>
        <v>USD</v>
      </c>
      <c r="E716" s="153" t="s">
        <v>943</v>
      </c>
      <c r="F716" s="154">
        <f>_xll.BDP(C716,$F$12)</f>
        <v>46.46</v>
      </c>
      <c r="G716" s="154">
        <f>_xll.BDP(C716,$G$12)</f>
        <v>46.46</v>
      </c>
      <c r="H716" s="155">
        <f t="shared" si="292"/>
        <v>0</v>
      </c>
      <c r="I716" s="156">
        <f t="shared" si="293"/>
        <v>0</v>
      </c>
      <c r="J716" s="157">
        <v>0</v>
      </c>
      <c r="K716" s="153" t="str">
        <f>CONCATENATE(D872,D716, " Curncy")</f>
        <v>EURUSD Curncy</v>
      </c>
      <c r="L716" s="153">
        <f>IF(D716 = D872,1,_xll.BDP(K716,$L$12))</f>
        <v>1</v>
      </c>
      <c r="M716" s="356">
        <f>IF(D716 = D872,1,_xll.BDP(K716,$M$12)*L716)</f>
        <v>1.1882999999999999</v>
      </c>
      <c r="N716" s="158">
        <f t="shared" si="294"/>
        <v>0</v>
      </c>
      <c r="O716" s="366">
        <f>N716 / Y872</f>
        <v>0</v>
      </c>
      <c r="P716" s="160">
        <f t="shared" si="295"/>
        <v>0</v>
      </c>
      <c r="Q716" s="374">
        <f>P716 / Y872*100</f>
        <v>0</v>
      </c>
      <c r="R716" s="161">
        <f t="shared" si="296"/>
        <v>0</v>
      </c>
      <c r="S716" s="374">
        <f t="shared" si="297"/>
        <v>0</v>
      </c>
      <c r="T716" s="153">
        <f t="shared" si="298"/>
        <v>1</v>
      </c>
      <c r="U716" s="153">
        <v>0</v>
      </c>
      <c r="V716" s="153">
        <v>1</v>
      </c>
      <c r="W716" s="159">
        <f t="shared" si="299"/>
        <v>0</v>
      </c>
      <c r="X716" s="159">
        <f t="shared" si="300"/>
        <v>0</v>
      </c>
      <c r="Y716" s="70"/>
      <c r="Z716" s="163">
        <f>_xll.BDH(C716,$Z$12,$D$1,$D$1)</f>
        <v>44.77</v>
      </c>
      <c r="AA716" s="163">
        <f t="shared" si="301"/>
        <v>1.6899999999999977</v>
      </c>
      <c r="AB716" s="164">
        <f t="shared" si="302"/>
        <v>3.7748492293946785</v>
      </c>
      <c r="AC716" s="165">
        <v>0</v>
      </c>
      <c r="AD716" s="166">
        <f>IF(D716 = D872,1,_xll.BDP(K716,$AD$12)*L716)</f>
        <v>1.1873</v>
      </c>
      <c r="AE716" s="387">
        <f>AA716*AC716*T716/AD716 / AF872</f>
        <v>0</v>
      </c>
      <c r="AF716" s="73"/>
      <c r="AG716" s="69"/>
      <c r="AH716" s="61"/>
    </row>
    <row r="717" spans="1:34" x14ac:dyDescent="0.2">
      <c r="B717" s="153">
        <v>26423</v>
      </c>
      <c r="C717" s="153" t="s">
        <v>51</v>
      </c>
      <c r="D717" s="153" t="str">
        <f>_xll.BDP(C717,$D$12)</f>
        <v>USD</v>
      </c>
      <c r="E717" s="153" t="s">
        <v>277</v>
      </c>
      <c r="F717" s="154">
        <f>_xll.BDP(C717,$F$12)</f>
        <v>10.66</v>
      </c>
      <c r="G717" s="154">
        <f>_xll.BDP(C717,$G$12)</f>
        <v>10.66</v>
      </c>
      <c r="H717" s="155">
        <f t="shared" si="292"/>
        <v>0</v>
      </c>
      <c r="I717" s="156">
        <f t="shared" si="293"/>
        <v>0</v>
      </c>
      <c r="J717" s="157">
        <v>-742641</v>
      </c>
      <c r="K717" s="153" t="str">
        <f>CONCATENATE(D872,D717, " Curncy")</f>
        <v>EURUSD Curncy</v>
      </c>
      <c r="L717" s="153">
        <f>IF(D717 = D872,1,_xll.BDP(K717,$L$12))</f>
        <v>1</v>
      </c>
      <c r="M717" s="356">
        <f>IF(D717 = D872,1,_xll.BDP(K717,$M$12)*L717)</f>
        <v>1.1882999999999999</v>
      </c>
      <c r="N717" s="158">
        <f t="shared" si="294"/>
        <v>0</v>
      </c>
      <c r="O717" s="366">
        <f>N717 / Y872</f>
        <v>0</v>
      </c>
      <c r="P717" s="160">
        <f t="shared" si="295"/>
        <v>-6662082.8578641769</v>
      </c>
      <c r="Q717" s="374">
        <f>P717 / Y872*100</f>
        <v>-5.3822170448249382</v>
      </c>
      <c r="R717" s="161">
        <f t="shared" si="296"/>
        <v>-5.3822170448249382</v>
      </c>
      <c r="S717" s="374">
        <f t="shared" si="297"/>
        <v>0</v>
      </c>
      <c r="T717" s="153">
        <f t="shared" si="298"/>
        <v>1</v>
      </c>
      <c r="U717" s="153">
        <v>0</v>
      </c>
      <c r="V717" s="153">
        <v>1</v>
      </c>
      <c r="W717" s="159">
        <f t="shared" si="299"/>
        <v>0</v>
      </c>
      <c r="X717" s="159">
        <f t="shared" si="300"/>
        <v>0</v>
      </c>
      <c r="Y717" s="70"/>
      <c r="Z717" s="163">
        <f>_xll.BDH(C717,$Z$12,$D$1,$D$1)</f>
        <v>9.9700000000000006</v>
      </c>
      <c r="AA717" s="163">
        <f t="shared" si="301"/>
        <v>0.6899999999999995</v>
      </c>
      <c r="AB717" s="164">
        <f t="shared" si="302"/>
        <v>6.9207622868605769</v>
      </c>
      <c r="AC717" s="165">
        <v>-742641</v>
      </c>
      <c r="AD717" s="166">
        <f>IF(D717 = D872,1,_xll.BDP(K717,$AD$12)*L717)</f>
        <v>1.1873</v>
      </c>
      <c r="AE717" s="387">
        <f>AA717*AC717*T717/AD717 / AF872</f>
        <v>-3.5057719491859169E-3</v>
      </c>
      <c r="AF717" s="73"/>
      <c r="AG717" s="69"/>
      <c r="AH717" s="61"/>
    </row>
    <row r="718" spans="1:34" x14ac:dyDescent="0.2">
      <c r="B718" s="153">
        <v>1635</v>
      </c>
      <c r="C718" s="153" t="s">
        <v>876</v>
      </c>
      <c r="D718" s="153" t="str">
        <f>_xll.BDP(C718,$D$12)</f>
        <v>USD</v>
      </c>
      <c r="E718" s="153" t="s">
        <v>944</v>
      </c>
      <c r="F718" s="154">
        <f>_xll.BDP(C718,$F$12)</f>
        <v>237.5</v>
      </c>
      <c r="G718" s="154">
        <f>_xll.BDP(C718,$G$12)</f>
        <v>237.5</v>
      </c>
      <c r="H718" s="155">
        <f t="shared" si="292"/>
        <v>0</v>
      </c>
      <c r="I718" s="156">
        <f t="shared" si="293"/>
        <v>0</v>
      </c>
      <c r="J718" s="157">
        <v>0</v>
      </c>
      <c r="K718" s="153" t="str">
        <f>CONCATENATE(D872,D718, " Curncy")</f>
        <v>EURUSD Curncy</v>
      </c>
      <c r="L718" s="153">
        <f>IF(D718 = D872,1,_xll.BDP(K718,$L$12))</f>
        <v>1</v>
      </c>
      <c r="M718" s="356">
        <f>IF(D718 = D872,1,_xll.BDP(K718,$M$12)*L718)</f>
        <v>1.1882999999999999</v>
      </c>
      <c r="N718" s="158">
        <f t="shared" si="294"/>
        <v>0</v>
      </c>
      <c r="O718" s="366">
        <f>N718 / Y872</f>
        <v>0</v>
      </c>
      <c r="P718" s="160">
        <f t="shared" si="295"/>
        <v>0</v>
      </c>
      <c r="Q718" s="374">
        <f>P718 / Y872*100</f>
        <v>0</v>
      </c>
      <c r="R718" s="161">
        <f t="shared" si="296"/>
        <v>0</v>
      </c>
      <c r="S718" s="374">
        <f t="shared" si="297"/>
        <v>0</v>
      </c>
      <c r="T718" s="153">
        <f t="shared" si="298"/>
        <v>1</v>
      </c>
      <c r="U718" s="153">
        <v>0</v>
      </c>
      <c r="V718" s="153">
        <v>1</v>
      </c>
      <c r="W718" s="159">
        <f t="shared" si="299"/>
        <v>0</v>
      </c>
      <c r="X718" s="159">
        <f t="shared" si="300"/>
        <v>0</v>
      </c>
      <c r="Y718" s="70"/>
      <c r="Z718" s="163">
        <f>_xll.BDH(C718,$Z$12,$D$1,$D$1)</f>
        <v>228.83</v>
      </c>
      <c r="AA718" s="163">
        <f t="shared" si="301"/>
        <v>8.6699999999999875</v>
      </c>
      <c r="AB718" s="164">
        <f t="shared" si="302"/>
        <v>3.7888388760214951</v>
      </c>
      <c r="AC718" s="165">
        <v>0</v>
      </c>
      <c r="AD718" s="166">
        <f>IF(D718 = D872,1,_xll.BDP(K718,$AD$12)*L718)</f>
        <v>1.1873</v>
      </c>
      <c r="AE718" s="387">
        <f>AA718*AC718*T718/AD718 / AF872</f>
        <v>0</v>
      </c>
      <c r="AF718" s="73"/>
      <c r="AG718" s="69"/>
      <c r="AH718" s="61"/>
    </row>
    <row r="719" spans="1:34" x14ac:dyDescent="0.2">
      <c r="A719" s="153"/>
      <c r="B719" s="153">
        <v>28735</v>
      </c>
      <c r="C719" s="153" t="s">
        <v>1522</v>
      </c>
      <c r="D719" s="153" t="str">
        <f>_xll.BDP(C719,$D$12)</f>
        <v>USD</v>
      </c>
      <c r="E719" s="153" t="s">
        <v>1523</v>
      </c>
      <c r="F719" s="154">
        <f>_xll.BDP(C719,$F$12)</f>
        <v>68.92</v>
      </c>
      <c r="G719" s="154">
        <f>_xll.BDP(C719,$G$12)</f>
        <v>68.92</v>
      </c>
      <c r="H719" s="155">
        <f t="shared" si="292"/>
        <v>0</v>
      </c>
      <c r="I719" s="156">
        <f t="shared" si="293"/>
        <v>0</v>
      </c>
      <c r="J719" s="157">
        <v>0</v>
      </c>
      <c r="K719" s="153" t="str">
        <f>CONCATENATE(D872,D719, " Curncy")</f>
        <v>EURUSD Curncy</v>
      </c>
      <c r="L719" s="153">
        <f>IF(D719 = D872,1,_xll.BDP(K719,$L$12))</f>
        <v>1</v>
      </c>
      <c r="M719" s="356">
        <f>IF(D719 = D872,1,_xll.BDP(K719,$M$12)*L719)</f>
        <v>1.1882999999999999</v>
      </c>
      <c r="N719" s="158">
        <f t="shared" si="294"/>
        <v>0</v>
      </c>
      <c r="O719" s="366">
        <f>N719 / Y872</f>
        <v>0</v>
      </c>
      <c r="P719" s="160">
        <f t="shared" si="295"/>
        <v>0</v>
      </c>
      <c r="Q719" s="374">
        <f>P719 / Y872*100</f>
        <v>0</v>
      </c>
      <c r="R719" s="161">
        <f t="shared" si="296"/>
        <v>0</v>
      </c>
      <c r="S719" s="374">
        <f t="shared" si="297"/>
        <v>0</v>
      </c>
      <c r="T719" s="153">
        <f t="shared" si="298"/>
        <v>1</v>
      </c>
      <c r="U719" s="153">
        <v>0</v>
      </c>
      <c r="V719" s="153">
        <v>1</v>
      </c>
      <c r="W719" s="159">
        <f t="shared" si="299"/>
        <v>0</v>
      </c>
      <c r="X719" s="159">
        <f t="shared" si="300"/>
        <v>0</v>
      </c>
      <c r="Y719" s="162"/>
      <c r="Z719" s="163">
        <f>_xll.BDH(C719,$Z$12,$D$1,$D$1)</f>
        <v>69.52</v>
      </c>
      <c r="AA719" s="163">
        <f t="shared" si="301"/>
        <v>-0.59999999999999432</v>
      </c>
      <c r="AB719" s="164">
        <f t="shared" si="302"/>
        <v>-0.86306098964325995</v>
      </c>
      <c r="AC719" s="165">
        <v>0</v>
      </c>
      <c r="AD719" s="166">
        <f>IF(D719 = D872,1,_xll.BDP(K719,$AD$12)*L719)</f>
        <v>1.1873</v>
      </c>
      <c r="AE719" s="387">
        <f>AA719*AC719*T719/AD719 / AF872</f>
        <v>0</v>
      </c>
      <c r="AF719" s="167"/>
      <c r="AG719" s="69"/>
      <c r="AH719" s="61"/>
    </row>
    <row r="720" spans="1:34" x14ac:dyDescent="0.2">
      <c r="B720" s="153">
        <v>19644</v>
      </c>
      <c r="C720" s="153" t="s">
        <v>50</v>
      </c>
      <c r="D720" s="153" t="str">
        <f>_xll.BDP(C720,$D$12)</f>
        <v>USD</v>
      </c>
      <c r="E720" s="153" t="s">
        <v>276</v>
      </c>
      <c r="F720" s="154">
        <f>_xll.BDP(C720,$F$12)</f>
        <v>8.82</v>
      </c>
      <c r="G720" s="154">
        <f>_xll.BDP(C720,$G$12)</f>
        <v>8.82</v>
      </c>
      <c r="H720" s="155">
        <f t="shared" si="292"/>
        <v>0</v>
      </c>
      <c r="I720" s="156">
        <f t="shared" si="293"/>
        <v>0</v>
      </c>
      <c r="J720" s="157">
        <v>0</v>
      </c>
      <c r="K720" s="153" t="str">
        <f>CONCATENATE(D872,D720, " Curncy")</f>
        <v>EURUSD Curncy</v>
      </c>
      <c r="L720" s="153">
        <f>IF(D720 = D872,1,_xll.BDP(K720,$L$12))</f>
        <v>1</v>
      </c>
      <c r="M720" s="356">
        <f>IF(D720 = D872,1,_xll.BDP(K720,$M$12)*L720)</f>
        <v>1.1882999999999999</v>
      </c>
      <c r="N720" s="158">
        <f t="shared" si="294"/>
        <v>0</v>
      </c>
      <c r="O720" s="366">
        <f>N720 / Y872</f>
        <v>0</v>
      </c>
      <c r="P720" s="160">
        <f t="shared" si="295"/>
        <v>0</v>
      </c>
      <c r="Q720" s="374">
        <f>P720 / Y872*100</f>
        <v>0</v>
      </c>
      <c r="R720" s="161">
        <f t="shared" si="296"/>
        <v>0</v>
      </c>
      <c r="S720" s="374">
        <f t="shared" si="297"/>
        <v>0</v>
      </c>
      <c r="T720" s="153">
        <f t="shared" si="298"/>
        <v>1</v>
      </c>
      <c r="U720" s="153">
        <v>0</v>
      </c>
      <c r="V720" s="153">
        <v>1</v>
      </c>
      <c r="W720" s="159">
        <f t="shared" si="299"/>
        <v>0</v>
      </c>
      <c r="X720" s="159">
        <f t="shared" si="300"/>
        <v>0</v>
      </c>
      <c r="Y720" s="70"/>
      <c r="Z720" s="163">
        <f>_xll.BDH(C720,$Z$12,$D$1,$D$1)</f>
        <v>8.31</v>
      </c>
      <c r="AA720" s="163">
        <f t="shared" si="301"/>
        <v>0.50999999999999979</v>
      </c>
      <c r="AB720" s="164">
        <f t="shared" si="302"/>
        <v>6.1371841155234623</v>
      </c>
      <c r="AC720" s="165">
        <v>0</v>
      </c>
      <c r="AD720" s="166">
        <f>IF(D720 = D872,1,_xll.BDP(K720,$AD$12)*L720)</f>
        <v>1.1873</v>
      </c>
      <c r="AE720" s="387">
        <f>AA720*AC720*T720/AD720 / AF872</f>
        <v>0</v>
      </c>
      <c r="AF720" s="73"/>
      <c r="AG720" s="69"/>
      <c r="AH720" s="61"/>
    </row>
    <row r="721" spans="1:34" x14ac:dyDescent="0.2">
      <c r="A721" s="153"/>
      <c r="B721" s="153">
        <v>28172</v>
      </c>
      <c r="C721" s="153" t="s">
        <v>1287</v>
      </c>
      <c r="D721" s="153" t="str">
        <f>_xll.BDP(C721,$D$12)</f>
        <v>USD</v>
      </c>
      <c r="E721" s="153" t="s">
        <v>1288</v>
      </c>
      <c r="F721" s="154">
        <f>_xll.BDP(C721,$F$12)</f>
        <v>1.98</v>
      </c>
      <c r="G721" s="154">
        <f>_xll.BDP(C721,$G$12)</f>
        <v>1.98</v>
      </c>
      <c r="H721" s="155">
        <f t="shared" si="292"/>
        <v>0</v>
      </c>
      <c r="I721" s="156">
        <f t="shared" si="293"/>
        <v>0</v>
      </c>
      <c r="J721" s="157">
        <v>0</v>
      </c>
      <c r="K721" s="153" t="str">
        <f>CONCATENATE(D872,D721, " Curncy")</f>
        <v>EURUSD Curncy</v>
      </c>
      <c r="L721" s="153">
        <f>IF(D721 = D872,1,_xll.BDP(K721,$L$12))</f>
        <v>1</v>
      </c>
      <c r="M721" s="356">
        <f>IF(D721 = D872,1,_xll.BDP(K721,$M$12)*L721)</f>
        <v>1.1882999999999999</v>
      </c>
      <c r="N721" s="158">
        <f t="shared" si="294"/>
        <v>0</v>
      </c>
      <c r="O721" s="366">
        <f>N721 / Y872</f>
        <v>0</v>
      </c>
      <c r="P721" s="160">
        <f t="shared" si="295"/>
        <v>0</v>
      </c>
      <c r="Q721" s="374">
        <f>P721 / Y872*100</f>
        <v>0</v>
      </c>
      <c r="R721" s="161">
        <f t="shared" si="296"/>
        <v>0</v>
      </c>
      <c r="S721" s="374">
        <f t="shared" si="297"/>
        <v>0</v>
      </c>
      <c r="T721" s="153">
        <f t="shared" si="298"/>
        <v>1</v>
      </c>
      <c r="U721" s="153">
        <v>0</v>
      </c>
      <c r="V721" s="153">
        <v>1</v>
      </c>
      <c r="W721" s="159">
        <f t="shared" si="299"/>
        <v>0</v>
      </c>
      <c r="X721" s="159">
        <f t="shared" si="300"/>
        <v>0</v>
      </c>
      <c r="Y721" s="162"/>
      <c r="Z721" s="163">
        <f>_xll.BDH(C721,$Z$12,$D$1,$D$1)</f>
        <v>1.9100000000000001</v>
      </c>
      <c r="AA721" s="163">
        <f t="shared" si="301"/>
        <v>6.999999999999984E-2</v>
      </c>
      <c r="AB721" s="164">
        <f t="shared" si="302"/>
        <v>3.6649214659685776</v>
      </c>
      <c r="AC721" s="165">
        <v>0</v>
      </c>
      <c r="AD721" s="166">
        <f>IF(D721 = D872,1,_xll.BDP(K721,$AD$12)*L721)</f>
        <v>1.1873</v>
      </c>
      <c r="AE721" s="387">
        <f>AA721*AC721*T721/AD721 / AF872</f>
        <v>0</v>
      </c>
      <c r="AF721" s="167"/>
      <c r="AG721" s="69"/>
      <c r="AH721" s="61"/>
    </row>
    <row r="722" spans="1:34" x14ac:dyDescent="0.2">
      <c r="B722" s="153">
        <v>2560</v>
      </c>
      <c r="C722" s="153" t="s">
        <v>877</v>
      </c>
      <c r="D722" s="153" t="str">
        <f>_xll.BDP(C722,$D$12)</f>
        <v>USD</v>
      </c>
      <c r="E722" s="153" t="s">
        <v>945</v>
      </c>
      <c r="F722" s="154">
        <f>_xll.BDP(C722,$F$12)</f>
        <v>17.91</v>
      </c>
      <c r="G722" s="154">
        <f>_xll.BDP(C722,$G$12)</f>
        <v>17.91</v>
      </c>
      <c r="H722" s="155">
        <f t="shared" si="292"/>
        <v>0</v>
      </c>
      <c r="I722" s="156">
        <f t="shared" si="293"/>
        <v>0</v>
      </c>
      <c r="J722" s="157">
        <v>0</v>
      </c>
      <c r="K722" s="153" t="str">
        <f>CONCATENATE(D872,D722, " Curncy")</f>
        <v>EURUSD Curncy</v>
      </c>
      <c r="L722" s="153">
        <f>IF(D722 = D872,1,_xll.BDP(K722,$L$12))</f>
        <v>1</v>
      </c>
      <c r="M722" s="356">
        <f>IF(D722 = D872,1,_xll.BDP(K722,$M$12)*L722)</f>
        <v>1.1882999999999999</v>
      </c>
      <c r="N722" s="158">
        <f t="shared" si="294"/>
        <v>0</v>
      </c>
      <c r="O722" s="366">
        <f>N722 / Y872</f>
        <v>0</v>
      </c>
      <c r="P722" s="160">
        <f t="shared" si="295"/>
        <v>0</v>
      </c>
      <c r="Q722" s="374">
        <f>P722 / Y872*100</f>
        <v>0</v>
      </c>
      <c r="R722" s="161">
        <f t="shared" si="296"/>
        <v>0</v>
      </c>
      <c r="S722" s="374">
        <f t="shared" si="297"/>
        <v>0</v>
      </c>
      <c r="T722" s="153">
        <f t="shared" si="298"/>
        <v>1</v>
      </c>
      <c r="U722" s="153">
        <v>0</v>
      </c>
      <c r="V722" s="153">
        <v>1</v>
      </c>
      <c r="W722" s="159">
        <f t="shared" si="299"/>
        <v>0</v>
      </c>
      <c r="X722" s="159">
        <f t="shared" si="300"/>
        <v>0</v>
      </c>
      <c r="Y722" s="70"/>
      <c r="Z722" s="163">
        <f>_xll.BDH(C722,$Z$12,$D$1,$D$1)</f>
        <v>17.32</v>
      </c>
      <c r="AA722" s="163">
        <f t="shared" si="301"/>
        <v>0.58999999999999986</v>
      </c>
      <c r="AB722" s="164">
        <f t="shared" si="302"/>
        <v>3.4064665127020777</v>
      </c>
      <c r="AC722" s="165">
        <v>0</v>
      </c>
      <c r="AD722" s="166">
        <f>IF(D722 = D872,1,_xll.BDP(K722,$AD$12)*L722)</f>
        <v>1.1873</v>
      </c>
      <c r="AE722" s="387">
        <f>AA722*AC722*T722/AD722 / AF872</f>
        <v>0</v>
      </c>
      <c r="AF722" s="73"/>
      <c r="AG722" s="69"/>
      <c r="AH722" s="61"/>
    </row>
    <row r="723" spans="1:34" x14ac:dyDescent="0.2">
      <c r="A723" s="153"/>
      <c r="B723" s="153">
        <v>29127</v>
      </c>
      <c r="C723" s="153" t="s">
        <v>1437</v>
      </c>
      <c r="D723" s="153" t="str">
        <f>_xll.BDP(C723,$D$12)</f>
        <v>USD</v>
      </c>
      <c r="E723" s="153" t="s">
        <v>1438</v>
      </c>
      <c r="F723" s="154">
        <f>_xll.BDP(C723,$F$12)</f>
        <v>20.8</v>
      </c>
      <c r="G723" s="154">
        <f>_xll.BDP(C723,$G$12)</f>
        <v>20.8</v>
      </c>
      <c r="H723" s="155">
        <f t="shared" si="292"/>
        <v>0</v>
      </c>
      <c r="I723" s="156">
        <f t="shared" si="293"/>
        <v>0</v>
      </c>
      <c r="J723" s="157">
        <v>0</v>
      </c>
      <c r="K723" s="153" t="str">
        <f>CONCATENATE(D872,D723, " Curncy")</f>
        <v>EURUSD Curncy</v>
      </c>
      <c r="L723" s="153">
        <f>IF(D723 = D872,1,_xll.BDP(K723,$L$12))</f>
        <v>1</v>
      </c>
      <c r="M723" s="356">
        <f>IF(D723 = D872,1,_xll.BDP(K723,$M$12)*L723)</f>
        <v>1.1882999999999999</v>
      </c>
      <c r="N723" s="158">
        <f t="shared" si="294"/>
        <v>0</v>
      </c>
      <c r="O723" s="366">
        <f>N723 / Y872</f>
        <v>0</v>
      </c>
      <c r="P723" s="160">
        <f t="shared" si="295"/>
        <v>0</v>
      </c>
      <c r="Q723" s="374">
        <f>P723 / Y872*100</f>
        <v>0</v>
      </c>
      <c r="R723" s="161">
        <f t="shared" si="296"/>
        <v>0</v>
      </c>
      <c r="S723" s="374">
        <f t="shared" si="297"/>
        <v>0</v>
      </c>
      <c r="T723" s="153">
        <f t="shared" si="298"/>
        <v>1</v>
      </c>
      <c r="U723" s="153">
        <v>0</v>
      </c>
      <c r="V723" s="153">
        <v>1</v>
      </c>
      <c r="W723" s="159">
        <f t="shared" si="299"/>
        <v>0</v>
      </c>
      <c r="X723" s="159">
        <f t="shared" si="300"/>
        <v>0</v>
      </c>
      <c r="Y723" s="162"/>
      <c r="Z723" s="163">
        <f>_xll.BDH(C723,$Z$12,$D$1,$D$1)</f>
        <v>20.23</v>
      </c>
      <c r="AA723" s="163">
        <f t="shared" si="301"/>
        <v>0.57000000000000028</v>
      </c>
      <c r="AB723" s="164">
        <f t="shared" si="302"/>
        <v>2.8175976272862098</v>
      </c>
      <c r="AC723" s="165">
        <v>0</v>
      </c>
      <c r="AD723" s="166">
        <f>IF(D723 = D872,1,_xll.BDP(K723,$AD$12)*L723)</f>
        <v>1.1873</v>
      </c>
      <c r="AE723" s="387">
        <f>AA723*AC723*T723/AD723 / AF872</f>
        <v>0</v>
      </c>
      <c r="AF723" s="167"/>
      <c r="AG723" s="69"/>
      <c r="AH723" s="61"/>
    </row>
    <row r="724" spans="1:34" x14ac:dyDescent="0.2">
      <c r="B724" s="153">
        <v>26745</v>
      </c>
      <c r="C724" s="153" t="s">
        <v>1766</v>
      </c>
      <c r="D724" s="153" t="str">
        <f>_xll.BDP(C724,$D$12)</f>
        <v>USD</v>
      </c>
      <c r="E724" s="153" t="s">
        <v>255</v>
      </c>
      <c r="F724" s="154">
        <f>_xll.BDP(C724,$F$12)</f>
        <v>1.32</v>
      </c>
      <c r="G724" s="154">
        <f>_xll.BDP(C724,$G$12)</f>
        <v>1.32</v>
      </c>
      <c r="H724" s="155">
        <f t="shared" si="292"/>
        <v>0</v>
      </c>
      <c r="I724" s="156">
        <f t="shared" si="293"/>
        <v>0</v>
      </c>
      <c r="J724" s="157">
        <v>0</v>
      </c>
      <c r="K724" s="153" t="str">
        <f>CONCATENATE(D872,D724, " Curncy")</f>
        <v>EURUSD Curncy</v>
      </c>
      <c r="L724" s="153">
        <f>IF(D724 = D872,1,_xll.BDP(K724,$L$12))</f>
        <v>1</v>
      </c>
      <c r="M724" s="356">
        <f>IF(D724 = D872,1,_xll.BDP(K724,$M$12)*L724)</f>
        <v>1.1882999999999999</v>
      </c>
      <c r="N724" s="158">
        <f t="shared" si="294"/>
        <v>0</v>
      </c>
      <c r="O724" s="366">
        <f>N724 / Y872</f>
        <v>0</v>
      </c>
      <c r="P724" s="160">
        <f t="shared" si="295"/>
        <v>0</v>
      </c>
      <c r="Q724" s="374">
        <f>P724 / Y872*100</f>
        <v>0</v>
      </c>
      <c r="R724" s="161">
        <f t="shared" si="296"/>
        <v>0</v>
      </c>
      <c r="S724" s="374">
        <f t="shared" si="297"/>
        <v>0</v>
      </c>
      <c r="T724" s="153">
        <f t="shared" si="298"/>
        <v>1</v>
      </c>
      <c r="U724" s="153">
        <v>0</v>
      </c>
      <c r="V724" s="153">
        <v>1</v>
      </c>
      <c r="W724" s="159">
        <f t="shared" si="299"/>
        <v>0</v>
      </c>
      <c r="X724" s="159">
        <f t="shared" si="300"/>
        <v>0</v>
      </c>
      <c r="Y724" s="70"/>
      <c r="Z724" s="163">
        <f>_xll.BDH(C724,$Z$12,$D$1,$D$1)</f>
        <v>1.075</v>
      </c>
      <c r="AA724" s="163">
        <f t="shared" si="301"/>
        <v>0.24500000000000011</v>
      </c>
      <c r="AB724" s="164">
        <f t="shared" si="302"/>
        <v>22.790697674418617</v>
      </c>
      <c r="AC724" s="165">
        <v>0</v>
      </c>
      <c r="AD724" s="166">
        <f>IF(D724 = D872,1,_xll.BDP(K724,$AD$12)*L724)</f>
        <v>1.1873</v>
      </c>
      <c r="AE724" s="387">
        <f>AA724*AC724*T724/AD724 / AF872</f>
        <v>0</v>
      </c>
      <c r="AF724" s="73"/>
      <c r="AG724" s="69"/>
      <c r="AH724" s="61"/>
    </row>
    <row r="725" spans="1:34" x14ac:dyDescent="0.2">
      <c r="A725" s="153"/>
      <c r="B725" s="153">
        <v>25882</v>
      </c>
      <c r="C725" s="153" t="s">
        <v>1524</v>
      </c>
      <c r="D725" s="153" t="str">
        <f>_xll.BDP(C725,$D$12)</f>
        <v>USD</v>
      </c>
      <c r="E725" s="153" t="s">
        <v>1525</v>
      </c>
      <c r="F725" s="154">
        <f>_xll.BDP(C725,$F$12)</f>
        <v>11.53</v>
      </c>
      <c r="G725" s="154">
        <f>_xll.BDP(C725,$G$12)</f>
        <v>11.53</v>
      </c>
      <c r="H725" s="155">
        <f t="shared" si="292"/>
        <v>0</v>
      </c>
      <c r="I725" s="156">
        <f t="shared" si="293"/>
        <v>0</v>
      </c>
      <c r="J725" s="157">
        <v>0</v>
      </c>
      <c r="K725" s="153" t="str">
        <f>CONCATENATE(D872,D725, " Curncy")</f>
        <v>EURUSD Curncy</v>
      </c>
      <c r="L725" s="153">
        <f>IF(D725 = D872,1,_xll.BDP(K725,$L$12))</f>
        <v>1</v>
      </c>
      <c r="M725" s="356">
        <f>IF(D725 = D872,1,_xll.BDP(K725,$M$12)*L725)</f>
        <v>1.1882999999999999</v>
      </c>
      <c r="N725" s="158">
        <f t="shared" si="294"/>
        <v>0</v>
      </c>
      <c r="O725" s="366">
        <f>N725 / Y872</f>
        <v>0</v>
      </c>
      <c r="P725" s="160">
        <f t="shared" si="295"/>
        <v>0</v>
      </c>
      <c r="Q725" s="374">
        <f>P725 / Y872*100</f>
        <v>0</v>
      </c>
      <c r="R725" s="161">
        <f t="shared" si="296"/>
        <v>0</v>
      </c>
      <c r="S725" s="374">
        <f t="shared" si="297"/>
        <v>0</v>
      </c>
      <c r="T725" s="153">
        <f t="shared" si="298"/>
        <v>1</v>
      </c>
      <c r="U725" s="153">
        <v>0</v>
      </c>
      <c r="V725" s="153">
        <v>1</v>
      </c>
      <c r="W725" s="159">
        <f t="shared" si="299"/>
        <v>0</v>
      </c>
      <c r="X725" s="159">
        <f t="shared" si="300"/>
        <v>0</v>
      </c>
      <c r="Y725" s="162"/>
      <c r="Z725" s="163">
        <f>_xll.BDH(C725,$Z$12,$D$1,$D$1)</f>
        <v>11.07</v>
      </c>
      <c r="AA725" s="163">
        <f t="shared" si="301"/>
        <v>0.45999999999999908</v>
      </c>
      <c r="AB725" s="164">
        <f t="shared" si="302"/>
        <v>4.1553748870821954</v>
      </c>
      <c r="AC725" s="165">
        <v>0</v>
      </c>
      <c r="AD725" s="166">
        <f>IF(D725 = D872,1,_xll.BDP(K725,$AD$12)*L725)</f>
        <v>1.1873</v>
      </c>
      <c r="AE725" s="387">
        <f>AA725*AC725*T725/AD725 / AF872</f>
        <v>0</v>
      </c>
      <c r="AF725" s="167"/>
      <c r="AG725" s="69"/>
      <c r="AH725" s="61"/>
    </row>
    <row r="726" spans="1:34" x14ac:dyDescent="0.2">
      <c r="A726" s="153"/>
      <c r="B726" s="153">
        <v>20554</v>
      </c>
      <c r="C726" s="153" t="s">
        <v>1289</v>
      </c>
      <c r="D726" s="153" t="str">
        <f>_xll.BDP(C726,$D$12)</f>
        <v>USD</v>
      </c>
      <c r="E726" s="153" t="s">
        <v>1290</v>
      </c>
      <c r="F726" s="154">
        <f>_xll.BDP(C726,$F$12)</f>
        <v>273.31</v>
      </c>
      <c r="G726" s="154">
        <f>_xll.BDP(C726,$G$12)</f>
        <v>273.31</v>
      </c>
      <c r="H726" s="155">
        <f t="shared" si="292"/>
        <v>0</v>
      </c>
      <c r="I726" s="156">
        <f t="shared" si="293"/>
        <v>0</v>
      </c>
      <c r="J726" s="157">
        <v>0</v>
      </c>
      <c r="K726" s="153" t="str">
        <f>CONCATENATE(D872,D726, " Curncy")</f>
        <v>EURUSD Curncy</v>
      </c>
      <c r="L726" s="153">
        <f>IF(D726 = D872,1,_xll.BDP(K726,$L$12))</f>
        <v>1</v>
      </c>
      <c r="M726" s="356">
        <f>IF(D726 = D872,1,_xll.BDP(K726,$M$12)*L726)</f>
        <v>1.1882999999999999</v>
      </c>
      <c r="N726" s="158">
        <f t="shared" si="294"/>
        <v>0</v>
      </c>
      <c r="O726" s="366">
        <f>N726 / Y872</f>
        <v>0</v>
      </c>
      <c r="P726" s="160">
        <f t="shared" si="295"/>
        <v>0</v>
      </c>
      <c r="Q726" s="374">
        <f>P726 / Y872*100</f>
        <v>0</v>
      </c>
      <c r="R726" s="161">
        <f t="shared" si="296"/>
        <v>0</v>
      </c>
      <c r="S726" s="374">
        <f t="shared" si="297"/>
        <v>0</v>
      </c>
      <c r="T726" s="153">
        <f t="shared" si="298"/>
        <v>1</v>
      </c>
      <c r="U726" s="153">
        <v>0</v>
      </c>
      <c r="V726" s="153">
        <v>1</v>
      </c>
      <c r="W726" s="159">
        <f t="shared" si="299"/>
        <v>0</v>
      </c>
      <c r="X726" s="159">
        <f t="shared" si="300"/>
        <v>0</v>
      </c>
      <c r="Y726" s="162"/>
      <c r="Z726" s="163">
        <f>_xll.BDH(C726,$Z$12,$D$1,$D$1)</f>
        <v>271.39999999999998</v>
      </c>
      <c r="AA726" s="163">
        <f t="shared" si="301"/>
        <v>1.910000000000025</v>
      </c>
      <c r="AB726" s="164">
        <f t="shared" si="302"/>
        <v>0.7037582903463615</v>
      </c>
      <c r="AC726" s="165">
        <v>0</v>
      </c>
      <c r="AD726" s="166">
        <f>IF(D726 = D872,1,_xll.BDP(K726,$AD$12)*L726)</f>
        <v>1.1873</v>
      </c>
      <c r="AE726" s="387">
        <f>AA726*AC726*T726/AD726 / AF872</f>
        <v>0</v>
      </c>
      <c r="AF726" s="167"/>
      <c r="AG726" s="69"/>
      <c r="AH726" s="61"/>
    </row>
    <row r="727" spans="1:34" x14ac:dyDescent="0.2">
      <c r="B727" s="153">
        <v>19398</v>
      </c>
      <c r="C727" s="153" t="s">
        <v>879</v>
      </c>
      <c r="D727" s="153" t="str">
        <f>_xll.BDP(C727,$D$12)</f>
        <v>USD</v>
      </c>
      <c r="E727" s="153" t="s">
        <v>947</v>
      </c>
      <c r="F727" s="154">
        <f>_xll.BDP(C727,$F$12)</f>
        <v>305.63</v>
      </c>
      <c r="G727" s="154">
        <f>_xll.BDP(C727,$G$12)</f>
        <v>305.63</v>
      </c>
      <c r="H727" s="155">
        <f t="shared" si="292"/>
        <v>0</v>
      </c>
      <c r="I727" s="156">
        <f t="shared" si="293"/>
        <v>0</v>
      </c>
      <c r="J727" s="157">
        <v>-3021</v>
      </c>
      <c r="K727" s="153" t="str">
        <f>CONCATENATE(D872,D727, " Curncy")</f>
        <v>EURUSD Curncy</v>
      </c>
      <c r="L727" s="153">
        <f>IF(D727 = D872,1,_xll.BDP(K727,$L$12))</f>
        <v>1</v>
      </c>
      <c r="M727" s="356">
        <f>IF(D727 = D872,1,_xll.BDP(K727,$M$12)*L727)</f>
        <v>1.1882999999999999</v>
      </c>
      <c r="N727" s="158">
        <f t="shared" si="294"/>
        <v>0</v>
      </c>
      <c r="O727" s="366">
        <f>N727 / Y872</f>
        <v>0</v>
      </c>
      <c r="P727" s="160">
        <f t="shared" si="295"/>
        <v>-776999.26786165114</v>
      </c>
      <c r="Q727" s="374">
        <f>P727 / Y872*100</f>
        <v>-0.6277284135493616</v>
      </c>
      <c r="R727" s="161">
        <f t="shared" si="296"/>
        <v>-0.6277284135493616</v>
      </c>
      <c r="S727" s="374">
        <f t="shared" si="297"/>
        <v>0</v>
      </c>
      <c r="T727" s="153">
        <f t="shared" si="298"/>
        <v>1</v>
      </c>
      <c r="U727" s="153">
        <v>0</v>
      </c>
      <c r="V727" s="153">
        <v>1</v>
      </c>
      <c r="W727" s="159">
        <f t="shared" si="299"/>
        <v>0</v>
      </c>
      <c r="X727" s="159">
        <f t="shared" si="300"/>
        <v>0</v>
      </c>
      <c r="Y727" s="70"/>
      <c r="Z727" s="163">
        <f>_xll.BDH(C727,$Z$12,$D$1,$D$1)</f>
        <v>301.85000000000002</v>
      </c>
      <c r="AA727" s="163">
        <f t="shared" si="301"/>
        <v>3.7799999999999727</v>
      </c>
      <c r="AB727" s="164">
        <f t="shared" si="302"/>
        <v>1.252277621335091</v>
      </c>
      <c r="AC727" s="165">
        <v>-3021</v>
      </c>
      <c r="AD727" s="166">
        <f>IF(D727 = D872,1,_xll.BDP(K727,$AD$12)*L727)</f>
        <v>1.1873</v>
      </c>
      <c r="AE727" s="387">
        <f>AA727*AC727*T727/AD727 / AF872</f>
        <v>-7.8126464953533564E-5</v>
      </c>
      <c r="AF727" s="73"/>
      <c r="AG727" s="69"/>
      <c r="AH727" s="61"/>
    </row>
    <row r="728" spans="1:34" x14ac:dyDescent="0.2">
      <c r="B728" s="153">
        <v>2967</v>
      </c>
      <c r="C728" s="153" t="s">
        <v>878</v>
      </c>
      <c r="D728" s="153" t="str">
        <f>_xll.BDP(C728,$D$12)</f>
        <v>USD</v>
      </c>
      <c r="E728" s="153" t="s">
        <v>946</v>
      </c>
      <c r="F728" s="154">
        <f>_xll.BDP(C728,$F$12)</f>
        <v>124.42</v>
      </c>
      <c r="G728" s="154">
        <f>_xll.BDP(C728,$G$12)</f>
        <v>124.42</v>
      </c>
      <c r="H728" s="155">
        <f t="shared" si="292"/>
        <v>0</v>
      </c>
      <c r="I728" s="156">
        <f t="shared" si="293"/>
        <v>0</v>
      </c>
      <c r="J728" s="157">
        <v>0</v>
      </c>
      <c r="K728" s="153" t="str">
        <f>CONCATENATE(D872,D728, " Curncy")</f>
        <v>EURUSD Curncy</v>
      </c>
      <c r="L728" s="153">
        <f>IF(D728 = D872,1,_xll.BDP(K728,$L$12))</f>
        <v>1</v>
      </c>
      <c r="M728" s="356">
        <f>IF(D728 = D872,1,_xll.BDP(K728,$M$12)*L728)</f>
        <v>1.1882999999999999</v>
      </c>
      <c r="N728" s="158">
        <f t="shared" si="294"/>
        <v>0</v>
      </c>
      <c r="O728" s="366">
        <f>N728 / Y872</f>
        <v>0</v>
      </c>
      <c r="P728" s="160">
        <f t="shared" si="295"/>
        <v>0</v>
      </c>
      <c r="Q728" s="374">
        <f>P728 / Y872*100</f>
        <v>0</v>
      </c>
      <c r="R728" s="161">
        <f t="shared" si="296"/>
        <v>0</v>
      </c>
      <c r="S728" s="374">
        <f t="shared" si="297"/>
        <v>0</v>
      </c>
      <c r="T728" s="153">
        <f t="shared" si="298"/>
        <v>1</v>
      </c>
      <c r="U728" s="153">
        <v>0</v>
      </c>
      <c r="V728" s="153">
        <v>1</v>
      </c>
      <c r="W728" s="159">
        <f t="shared" si="299"/>
        <v>0</v>
      </c>
      <c r="X728" s="159">
        <f t="shared" si="300"/>
        <v>0</v>
      </c>
      <c r="Y728" s="70"/>
      <c r="Z728" s="163">
        <f>_xll.BDH(C728,$Z$12,$D$1,$D$1)</f>
        <v>120.09</v>
      </c>
      <c r="AA728" s="163">
        <f t="shared" si="301"/>
        <v>4.3299999999999983</v>
      </c>
      <c r="AB728" s="164">
        <f t="shared" si="302"/>
        <v>3.6056291114997072</v>
      </c>
      <c r="AC728" s="165">
        <v>0</v>
      </c>
      <c r="AD728" s="166">
        <f>IF(D728 = D872,1,_xll.BDP(K728,$AD$12)*L728)</f>
        <v>1.1873</v>
      </c>
      <c r="AE728" s="387">
        <f>AA728*AC728*T728/AD728 / AF872</f>
        <v>0</v>
      </c>
      <c r="AF728" s="73"/>
      <c r="AG728" s="69"/>
      <c r="AH728" s="61"/>
    </row>
    <row r="729" spans="1:34" x14ac:dyDescent="0.2">
      <c r="B729" s="153">
        <v>20886</v>
      </c>
      <c r="C729" s="153" t="s">
        <v>49</v>
      </c>
      <c r="D729" s="153" t="str">
        <f>_xll.BDP(C729,$D$12)</f>
        <v>USD</v>
      </c>
      <c r="E729" s="153" t="s">
        <v>252</v>
      </c>
      <c r="F729" s="154">
        <f>_xll.BDP(C729,$F$12)</f>
        <v>117.79</v>
      </c>
      <c r="G729" s="154">
        <f>_xll.BDP(C729,$G$12)</f>
        <v>117.79</v>
      </c>
      <c r="H729" s="155">
        <f t="shared" si="292"/>
        <v>0</v>
      </c>
      <c r="I729" s="156">
        <f t="shared" si="293"/>
        <v>0</v>
      </c>
      <c r="J729" s="157">
        <v>0</v>
      </c>
      <c r="K729" s="153" t="str">
        <f>CONCATENATE(D872,D729, " Curncy")</f>
        <v>EURUSD Curncy</v>
      </c>
      <c r="L729" s="153">
        <f>IF(D729 = D872,1,_xll.BDP(K729,$L$12))</f>
        <v>1</v>
      </c>
      <c r="M729" s="356">
        <f>IF(D729 = D872,1,_xll.BDP(K729,$M$12)*L729)</f>
        <v>1.1882999999999999</v>
      </c>
      <c r="N729" s="158">
        <f t="shared" si="294"/>
        <v>0</v>
      </c>
      <c r="O729" s="366">
        <f>N729 / Y872</f>
        <v>0</v>
      </c>
      <c r="P729" s="160">
        <f t="shared" si="295"/>
        <v>0</v>
      </c>
      <c r="Q729" s="374">
        <f>P729 / Y872*100</f>
        <v>0</v>
      </c>
      <c r="R729" s="161">
        <f t="shared" si="296"/>
        <v>0</v>
      </c>
      <c r="S729" s="374">
        <f t="shared" si="297"/>
        <v>0</v>
      </c>
      <c r="T729" s="153">
        <f t="shared" si="298"/>
        <v>1</v>
      </c>
      <c r="U729" s="153">
        <v>0</v>
      </c>
      <c r="V729" s="153">
        <v>1</v>
      </c>
      <c r="W729" s="159">
        <f t="shared" si="299"/>
        <v>0</v>
      </c>
      <c r="X729" s="159">
        <f t="shared" si="300"/>
        <v>0</v>
      </c>
      <c r="Y729" s="70"/>
      <c r="Z729" s="163">
        <f>_xll.BDH(C729,$Z$12,$D$1,$D$1)</f>
        <v>116.05</v>
      </c>
      <c r="AA729" s="163">
        <f t="shared" si="301"/>
        <v>1.7400000000000091</v>
      </c>
      <c r="AB729" s="164">
        <f t="shared" si="302"/>
        <v>1.4993537268418864</v>
      </c>
      <c r="AC729" s="165">
        <v>0</v>
      </c>
      <c r="AD729" s="166">
        <f>IF(D729 = D872,1,_xll.BDP(K729,$AD$12)*L729)</f>
        <v>1.1873</v>
      </c>
      <c r="AE729" s="387">
        <f>AA729*AC729*T729/AD729 / AF872</f>
        <v>0</v>
      </c>
      <c r="AF729" s="73"/>
      <c r="AG729" s="69"/>
      <c r="AH729" s="61"/>
    </row>
    <row r="730" spans="1:34" x14ac:dyDescent="0.2">
      <c r="B730" s="153">
        <v>2842</v>
      </c>
      <c r="C730" s="153" t="s">
        <v>881</v>
      </c>
      <c r="D730" s="153" t="str">
        <f>_xll.BDP(C730,$D$12)</f>
        <v>USD</v>
      </c>
      <c r="E730" s="153" t="s">
        <v>948</v>
      </c>
      <c r="F730" s="154">
        <f>_xll.BDP(C730,$F$12)</f>
        <v>123.32</v>
      </c>
      <c r="G730" s="154">
        <f>_xll.BDP(C730,$G$12)</f>
        <v>123.32</v>
      </c>
      <c r="H730" s="155">
        <f t="shared" si="292"/>
        <v>0</v>
      </c>
      <c r="I730" s="156">
        <f t="shared" si="293"/>
        <v>0</v>
      </c>
      <c r="J730" s="157">
        <v>0</v>
      </c>
      <c r="K730" s="153" t="str">
        <f>CONCATENATE(D872,D730, " Curncy")</f>
        <v>EURUSD Curncy</v>
      </c>
      <c r="L730" s="153">
        <f>IF(D730 = D872,1,_xll.BDP(K730,$L$12))</f>
        <v>1</v>
      </c>
      <c r="M730" s="356">
        <f>IF(D730 = D872,1,_xll.BDP(K730,$M$12)*L730)</f>
        <v>1.1882999999999999</v>
      </c>
      <c r="N730" s="158">
        <f t="shared" si="294"/>
        <v>0</v>
      </c>
      <c r="O730" s="366">
        <f>N730 / Y872</f>
        <v>0</v>
      </c>
      <c r="P730" s="160">
        <f t="shared" si="295"/>
        <v>0</v>
      </c>
      <c r="Q730" s="374">
        <f>P730 / Y872*100</f>
        <v>0</v>
      </c>
      <c r="R730" s="161">
        <f t="shared" si="296"/>
        <v>0</v>
      </c>
      <c r="S730" s="374">
        <f t="shared" si="297"/>
        <v>0</v>
      </c>
      <c r="T730" s="153">
        <f t="shared" si="298"/>
        <v>1</v>
      </c>
      <c r="U730" s="153">
        <v>0</v>
      </c>
      <c r="V730" s="153">
        <v>1</v>
      </c>
      <c r="W730" s="159">
        <f t="shared" si="299"/>
        <v>0</v>
      </c>
      <c r="X730" s="159">
        <f t="shared" si="300"/>
        <v>0</v>
      </c>
      <c r="Y730" s="70"/>
      <c r="Z730" s="163">
        <f>_xll.BDH(C730,$Z$12,$D$1,$D$1)</f>
        <v>117.87</v>
      </c>
      <c r="AA730" s="163">
        <f t="shared" si="301"/>
        <v>5.4499999999999886</v>
      </c>
      <c r="AB730" s="164">
        <f t="shared" si="302"/>
        <v>4.6237380164588</v>
      </c>
      <c r="AC730" s="165">
        <v>0</v>
      </c>
      <c r="AD730" s="166">
        <f>IF(D730 = D872,1,_xll.BDP(K730,$AD$12)*L730)</f>
        <v>1.1873</v>
      </c>
      <c r="AE730" s="387">
        <f>AA730*AC730*T730/AD730 / AF872</f>
        <v>0</v>
      </c>
      <c r="AF730" s="73"/>
      <c r="AG730" s="69"/>
      <c r="AH730" s="61"/>
    </row>
    <row r="731" spans="1:34" x14ac:dyDescent="0.2">
      <c r="B731" s="153">
        <v>11634</v>
      </c>
      <c r="C731" s="153" t="s">
        <v>882</v>
      </c>
      <c r="D731" s="153" t="str">
        <f>_xll.BDP(C731,$D$12)</f>
        <v>USD</v>
      </c>
      <c r="E731" s="153" t="s">
        <v>949</v>
      </c>
      <c r="F731" s="154">
        <f>_xll.BDP(C731,$F$12)</f>
        <v>35.520000000000003</v>
      </c>
      <c r="G731" s="154">
        <f>_xll.BDP(C731,$G$12)</f>
        <v>35.520000000000003</v>
      </c>
      <c r="H731" s="155">
        <f t="shared" si="292"/>
        <v>0</v>
      </c>
      <c r="I731" s="156">
        <f t="shared" si="293"/>
        <v>0</v>
      </c>
      <c r="J731" s="157">
        <v>0</v>
      </c>
      <c r="K731" s="153" t="str">
        <f>CONCATENATE(D872,D731, " Curncy")</f>
        <v>EURUSD Curncy</v>
      </c>
      <c r="L731" s="153">
        <f>IF(D731 = D872,1,_xll.BDP(K731,$L$12))</f>
        <v>1</v>
      </c>
      <c r="M731" s="356">
        <f>IF(D731 = D872,1,_xll.BDP(K731,$M$12)*L731)</f>
        <v>1.1882999999999999</v>
      </c>
      <c r="N731" s="158">
        <f t="shared" si="294"/>
        <v>0</v>
      </c>
      <c r="O731" s="366">
        <f>N731 / Y872</f>
        <v>0</v>
      </c>
      <c r="P731" s="160">
        <f t="shared" si="295"/>
        <v>0</v>
      </c>
      <c r="Q731" s="374">
        <f>P731 / Y872*100</f>
        <v>0</v>
      </c>
      <c r="R731" s="161">
        <f t="shared" si="296"/>
        <v>0</v>
      </c>
      <c r="S731" s="374">
        <f t="shared" si="297"/>
        <v>0</v>
      </c>
      <c r="T731" s="153">
        <f t="shared" si="298"/>
        <v>1</v>
      </c>
      <c r="U731" s="153">
        <v>0</v>
      </c>
      <c r="V731" s="153">
        <v>1</v>
      </c>
      <c r="W731" s="159">
        <f t="shared" si="299"/>
        <v>0</v>
      </c>
      <c r="X731" s="159">
        <f t="shared" si="300"/>
        <v>0</v>
      </c>
      <c r="Y731" s="70"/>
      <c r="Z731" s="163">
        <f>_xll.BDH(C731,$Z$12,$D$1,$D$1)</f>
        <v>37.49</v>
      </c>
      <c r="AA731" s="163">
        <f t="shared" si="301"/>
        <v>-1.9699999999999989</v>
      </c>
      <c r="AB731" s="164">
        <f t="shared" si="302"/>
        <v>-5.2547345958922342</v>
      </c>
      <c r="AC731" s="165">
        <v>0</v>
      </c>
      <c r="AD731" s="166">
        <f>IF(D731 = D872,1,_xll.BDP(K731,$AD$12)*L731)</f>
        <v>1.1873</v>
      </c>
      <c r="AE731" s="387">
        <f>AA731*AC731*T731/AD731 / AF872</f>
        <v>0</v>
      </c>
      <c r="AF731" s="73"/>
      <c r="AG731" s="69"/>
      <c r="AH731" s="61"/>
    </row>
    <row r="732" spans="1:34" x14ac:dyDescent="0.2">
      <c r="B732" s="153">
        <v>2763</v>
      </c>
      <c r="C732" s="153" t="s">
        <v>48</v>
      </c>
      <c r="D732" s="153" t="str">
        <f>_xll.BDP(C732,$D$12)</f>
        <v>USD</v>
      </c>
      <c r="E732" s="153" t="s">
        <v>275</v>
      </c>
      <c r="F732" s="154">
        <f>_xll.BDP(C732,$F$12)</f>
        <v>62.47</v>
      </c>
      <c r="G732" s="154">
        <f>_xll.BDP(C732,$G$12)</f>
        <v>62.47</v>
      </c>
      <c r="H732" s="155">
        <f t="shared" si="292"/>
        <v>0</v>
      </c>
      <c r="I732" s="156">
        <f t="shared" si="293"/>
        <v>0</v>
      </c>
      <c r="J732" s="157">
        <v>-27199</v>
      </c>
      <c r="K732" s="153" t="str">
        <f>CONCATENATE(D872,D732, " Curncy")</f>
        <v>EURUSD Curncy</v>
      </c>
      <c r="L732" s="153">
        <f>IF(D732 = D872,1,_xll.BDP(K732,$L$12))</f>
        <v>1</v>
      </c>
      <c r="M732" s="356">
        <f>IF(D732 = D872,1,_xll.BDP(K732,$M$12)*L732)</f>
        <v>1.1882999999999999</v>
      </c>
      <c r="N732" s="158">
        <f t="shared" si="294"/>
        <v>0</v>
      </c>
      <c r="O732" s="366">
        <f>N732 / Y872</f>
        <v>0</v>
      </c>
      <c r="P732" s="160">
        <f t="shared" si="295"/>
        <v>-1429875.8983421696</v>
      </c>
      <c r="Q732" s="374">
        <f>P732 / Y872*100</f>
        <v>-1.1551796331919018</v>
      </c>
      <c r="R732" s="161">
        <f t="shared" si="296"/>
        <v>-1.1551796331919018</v>
      </c>
      <c r="S732" s="374">
        <f t="shared" si="297"/>
        <v>0</v>
      </c>
      <c r="T732" s="153">
        <f t="shared" si="298"/>
        <v>1</v>
      </c>
      <c r="U732" s="153">
        <v>0</v>
      </c>
      <c r="V732" s="153">
        <v>1</v>
      </c>
      <c r="W732" s="159">
        <f t="shared" si="299"/>
        <v>0</v>
      </c>
      <c r="X732" s="159">
        <f t="shared" si="300"/>
        <v>0</v>
      </c>
      <c r="Y732" s="70"/>
      <c r="Z732" s="163">
        <f>_xll.BDH(C732,$Z$12,$D$1,$D$1)</f>
        <v>63.67</v>
      </c>
      <c r="AA732" s="163">
        <f t="shared" si="301"/>
        <v>-1.2000000000000028</v>
      </c>
      <c r="AB732" s="164">
        <f t="shared" si="302"/>
        <v>-1.8847180775875654</v>
      </c>
      <c r="AC732" s="165">
        <v>-27199</v>
      </c>
      <c r="AD732" s="166">
        <f>IF(D732 = D872,1,_xll.BDP(K732,$AD$12)*L732)</f>
        <v>1.1873</v>
      </c>
      <c r="AE732" s="387">
        <f>AA732*AC732*T732/AD732 / AF872</f>
        <v>2.2330057011198644E-4</v>
      </c>
      <c r="AF732" s="73"/>
      <c r="AG732" s="69"/>
      <c r="AH732" s="61"/>
    </row>
    <row r="733" spans="1:34" x14ac:dyDescent="0.2">
      <c r="B733" s="153">
        <v>24143</v>
      </c>
      <c r="C733" s="153" t="s">
        <v>47</v>
      </c>
      <c r="D733" s="153" t="str">
        <f>_xll.BDP(C733,$D$12)</f>
        <v>USD</v>
      </c>
      <c r="E733" s="153" t="s">
        <v>274</v>
      </c>
      <c r="F733" s="154">
        <f>_xll.BDP(C733,$F$12)</f>
        <v>6.98</v>
      </c>
      <c r="G733" s="154">
        <f>_xll.BDP(C733,$G$12)</f>
        <v>6.98</v>
      </c>
      <c r="H733" s="155">
        <f t="shared" si="292"/>
        <v>0</v>
      </c>
      <c r="I733" s="156">
        <f t="shared" si="293"/>
        <v>0</v>
      </c>
      <c r="J733" s="157">
        <v>214432</v>
      </c>
      <c r="K733" s="153" t="str">
        <f>CONCATENATE(D872,D733, " Curncy")</f>
        <v>EURUSD Curncy</v>
      </c>
      <c r="L733" s="153">
        <f>IF(D733 = D872,1,_xll.BDP(K733,$L$12))</f>
        <v>1</v>
      </c>
      <c r="M733" s="356">
        <f>IF(D733 = D872,1,_xll.BDP(K733,$M$12)*L733)</f>
        <v>1.1882999999999999</v>
      </c>
      <c r="N733" s="158">
        <f t="shared" si="294"/>
        <v>0</v>
      </c>
      <c r="O733" s="366">
        <f>N733 / Y872</f>
        <v>0</v>
      </c>
      <c r="P733" s="160">
        <f t="shared" si="295"/>
        <v>1259560.1784061266</v>
      </c>
      <c r="Q733" s="374">
        <f>P733 / Y872*100</f>
        <v>1.0175836004798016</v>
      </c>
      <c r="R733" s="161">
        <f t="shared" si="296"/>
        <v>0</v>
      </c>
      <c r="S733" s="374">
        <f t="shared" si="297"/>
        <v>1.0175836004798016</v>
      </c>
      <c r="T733" s="153">
        <f t="shared" si="298"/>
        <v>1</v>
      </c>
      <c r="U733" s="153">
        <v>0</v>
      </c>
      <c r="V733" s="153">
        <v>1</v>
      </c>
      <c r="W733" s="159">
        <f t="shared" si="299"/>
        <v>0</v>
      </c>
      <c r="X733" s="159">
        <f t="shared" si="300"/>
        <v>0</v>
      </c>
      <c r="Y733" s="70"/>
      <c r="Z733" s="163">
        <f>_xll.BDH(C733,$Z$12,$D$1,$D$1)</f>
        <v>7.17</v>
      </c>
      <c r="AA733" s="163">
        <f t="shared" si="301"/>
        <v>-0.1899999999999995</v>
      </c>
      <c r="AB733" s="164">
        <f t="shared" si="302"/>
        <v>-2.6499302649930194</v>
      </c>
      <c r="AC733" s="165">
        <v>214432</v>
      </c>
      <c r="AD733" s="166">
        <f>IF(D733 = D872,1,_xll.BDP(K733,$AD$12)*L733)</f>
        <v>1.1873</v>
      </c>
      <c r="AE733" s="387">
        <f>AA733*AC733*T733/AD733 / AF872</f>
        <v>-2.7873971137260298E-4</v>
      </c>
      <c r="AF733" s="73"/>
      <c r="AG733" s="69"/>
      <c r="AH733" s="61"/>
    </row>
    <row r="734" spans="1:34" x14ac:dyDescent="0.2">
      <c r="B734" s="153">
        <v>19832</v>
      </c>
      <c r="C734" s="153" t="s">
        <v>883</v>
      </c>
      <c r="D734" s="153" t="str">
        <f>_xll.BDP(C734,$D$12)</f>
        <v>USD</v>
      </c>
      <c r="E734" s="153" t="s">
        <v>950</v>
      </c>
      <c r="F734" s="154">
        <f>_xll.BDP(C734,$F$12)</f>
        <v>41.51</v>
      </c>
      <c r="G734" s="154">
        <f>_xll.BDP(C734,$G$12)</f>
        <v>41.51</v>
      </c>
      <c r="H734" s="155">
        <f t="shared" si="292"/>
        <v>0</v>
      </c>
      <c r="I734" s="156">
        <f t="shared" si="293"/>
        <v>0</v>
      </c>
      <c r="J734" s="157">
        <v>0</v>
      </c>
      <c r="K734" s="153" t="str">
        <f>CONCATENATE(D872,D734, " Curncy")</f>
        <v>EURUSD Curncy</v>
      </c>
      <c r="L734" s="153">
        <f>IF(D734 = D872,1,_xll.BDP(K734,$L$12))</f>
        <v>1</v>
      </c>
      <c r="M734" s="356">
        <f>IF(D734 = D872,1,_xll.BDP(K734,$M$12)*L734)</f>
        <v>1.1882999999999999</v>
      </c>
      <c r="N734" s="158">
        <f t="shared" si="294"/>
        <v>0</v>
      </c>
      <c r="O734" s="366">
        <f>N734 / Y872</f>
        <v>0</v>
      </c>
      <c r="P734" s="160">
        <f t="shared" si="295"/>
        <v>0</v>
      </c>
      <c r="Q734" s="374">
        <f>P734 / Y872*100</f>
        <v>0</v>
      </c>
      <c r="R734" s="161">
        <f t="shared" si="296"/>
        <v>0</v>
      </c>
      <c r="S734" s="374">
        <f t="shared" si="297"/>
        <v>0</v>
      </c>
      <c r="T734" s="153">
        <f t="shared" si="298"/>
        <v>1</v>
      </c>
      <c r="U734" s="153">
        <v>0</v>
      </c>
      <c r="V734" s="153">
        <v>1</v>
      </c>
      <c r="W734" s="159">
        <f t="shared" si="299"/>
        <v>0</v>
      </c>
      <c r="X734" s="159">
        <f t="shared" si="300"/>
        <v>0</v>
      </c>
      <c r="Y734" s="70"/>
      <c r="Z734" s="163">
        <f>_xll.BDH(C734,$Z$12,$D$1,$D$1)</f>
        <v>40.96</v>
      </c>
      <c r="AA734" s="163">
        <f t="shared" si="301"/>
        <v>0.54999999999999716</v>
      </c>
      <c r="AB734" s="164">
        <f t="shared" si="302"/>
        <v>1.3427734374999931</v>
      </c>
      <c r="AC734" s="165">
        <v>0</v>
      </c>
      <c r="AD734" s="166">
        <f>IF(D734 = D872,1,_xll.BDP(K734,$AD$12)*L734)</f>
        <v>1.1873</v>
      </c>
      <c r="AE734" s="387">
        <f>AA734*AC734*T734/AD734 / AF872</f>
        <v>0</v>
      </c>
      <c r="AF734" s="73"/>
      <c r="AG734" s="69"/>
      <c r="AH734" s="61"/>
    </row>
    <row r="735" spans="1:34" x14ac:dyDescent="0.2">
      <c r="B735" s="153">
        <v>24542</v>
      </c>
      <c r="C735" s="153" t="s">
        <v>46</v>
      </c>
      <c r="D735" s="153" t="str">
        <f>_xll.BDP(C735,$D$12)</f>
        <v>USD</v>
      </c>
      <c r="E735" s="153" t="s">
        <v>249</v>
      </c>
      <c r="F735" s="154">
        <f>_xll.BDP(C735,$F$12)</f>
        <v>33.83</v>
      </c>
      <c r="G735" s="154">
        <f>_xll.BDP(C735,$G$12)</f>
        <v>33.83</v>
      </c>
      <c r="H735" s="155">
        <f t="shared" si="292"/>
        <v>0</v>
      </c>
      <c r="I735" s="156">
        <f t="shared" si="293"/>
        <v>0</v>
      </c>
      <c r="J735" s="157">
        <v>0</v>
      </c>
      <c r="K735" s="153" t="str">
        <f>CONCATENATE(D872,D735, " Curncy")</f>
        <v>EURUSD Curncy</v>
      </c>
      <c r="L735" s="153">
        <f>IF(D735 = D872,1,_xll.BDP(K735,$L$12))</f>
        <v>1</v>
      </c>
      <c r="M735" s="356">
        <f>IF(D735 = D872,1,_xll.BDP(K735,$M$12)*L735)</f>
        <v>1.1882999999999999</v>
      </c>
      <c r="N735" s="158">
        <f t="shared" si="294"/>
        <v>0</v>
      </c>
      <c r="O735" s="366">
        <f>N735 / Y872</f>
        <v>0</v>
      </c>
      <c r="P735" s="160">
        <f t="shared" si="295"/>
        <v>0</v>
      </c>
      <c r="Q735" s="374">
        <f>P735 / Y872*100</f>
        <v>0</v>
      </c>
      <c r="R735" s="161">
        <f t="shared" si="296"/>
        <v>0</v>
      </c>
      <c r="S735" s="374">
        <f t="shared" si="297"/>
        <v>0</v>
      </c>
      <c r="T735" s="153">
        <f t="shared" si="298"/>
        <v>1</v>
      </c>
      <c r="U735" s="153">
        <v>0</v>
      </c>
      <c r="V735" s="153">
        <v>1</v>
      </c>
      <c r="W735" s="159">
        <f t="shared" si="299"/>
        <v>0</v>
      </c>
      <c r="X735" s="159">
        <f t="shared" si="300"/>
        <v>0</v>
      </c>
      <c r="Y735" s="70"/>
      <c r="Z735" s="163">
        <f>_xll.BDH(C735,$Z$12,$D$1,$D$1)</f>
        <v>32.6</v>
      </c>
      <c r="AA735" s="163">
        <f t="shared" si="301"/>
        <v>1.2299999999999969</v>
      </c>
      <c r="AB735" s="164">
        <f t="shared" si="302"/>
        <v>3.7730061349693154</v>
      </c>
      <c r="AC735" s="165">
        <v>0</v>
      </c>
      <c r="AD735" s="166">
        <f>IF(D735 = D872,1,_xll.BDP(K735,$AD$12)*L735)</f>
        <v>1.1873</v>
      </c>
      <c r="AE735" s="387">
        <f>AA735*AC735*T735/AD735 / AF872</f>
        <v>0</v>
      </c>
      <c r="AF735" s="73"/>
      <c r="AG735" s="69"/>
      <c r="AH735" s="61"/>
    </row>
    <row r="736" spans="1:34" x14ac:dyDescent="0.2">
      <c r="B736" s="153">
        <v>18424</v>
      </c>
      <c r="C736" s="153" t="s">
        <v>45</v>
      </c>
      <c r="D736" s="153" t="str">
        <f>_xll.BDP(C736,$D$12)</f>
        <v>USD</v>
      </c>
      <c r="E736" s="153" t="s">
        <v>248</v>
      </c>
      <c r="F736" s="154">
        <f>_xll.BDP(C736,$F$12)</f>
        <v>81.02</v>
      </c>
      <c r="G736" s="154">
        <f>_xll.BDP(C736,$G$12)</f>
        <v>81.02</v>
      </c>
      <c r="H736" s="155">
        <f t="shared" si="292"/>
        <v>0</v>
      </c>
      <c r="I736" s="156">
        <f t="shared" si="293"/>
        <v>0</v>
      </c>
      <c r="J736" s="157">
        <v>0</v>
      </c>
      <c r="K736" s="153" t="str">
        <f>CONCATENATE(D872,D736, " Curncy")</f>
        <v>EURUSD Curncy</v>
      </c>
      <c r="L736" s="153">
        <f>IF(D736 = D872,1,_xll.BDP(K736,$L$12))</f>
        <v>1</v>
      </c>
      <c r="M736" s="356">
        <f>IF(D736 = D872,1,_xll.BDP(K736,$M$12)*L736)</f>
        <v>1.1882999999999999</v>
      </c>
      <c r="N736" s="158">
        <f t="shared" si="294"/>
        <v>0</v>
      </c>
      <c r="O736" s="366">
        <f>N736 / Y872</f>
        <v>0</v>
      </c>
      <c r="P736" s="160">
        <f t="shared" si="295"/>
        <v>0</v>
      </c>
      <c r="Q736" s="374">
        <f>P736 / Y872*100</f>
        <v>0</v>
      </c>
      <c r="R736" s="161">
        <f t="shared" si="296"/>
        <v>0</v>
      </c>
      <c r="S736" s="374">
        <f t="shared" si="297"/>
        <v>0</v>
      </c>
      <c r="T736" s="153">
        <f t="shared" si="298"/>
        <v>1</v>
      </c>
      <c r="U736" s="153">
        <v>0</v>
      </c>
      <c r="V736" s="153">
        <v>1</v>
      </c>
      <c r="W736" s="159">
        <f t="shared" si="299"/>
        <v>0</v>
      </c>
      <c r="X736" s="159">
        <f t="shared" si="300"/>
        <v>0</v>
      </c>
      <c r="Y736" s="70"/>
      <c r="Z736" s="163">
        <f>_xll.BDH(C736,$Z$12,$D$1,$D$1)</f>
        <v>79.599999999999994</v>
      </c>
      <c r="AA736" s="163">
        <f t="shared" si="301"/>
        <v>1.4200000000000017</v>
      </c>
      <c r="AB736" s="164">
        <f t="shared" si="302"/>
        <v>1.783919597989952</v>
      </c>
      <c r="AC736" s="165">
        <v>0</v>
      </c>
      <c r="AD736" s="166">
        <f>IF(D736 = D872,1,_xll.BDP(K736,$AD$12)*L736)</f>
        <v>1.1873</v>
      </c>
      <c r="AE736" s="387">
        <f>AA736*AC736*T736/AD736 / AF872</f>
        <v>0</v>
      </c>
      <c r="AF736" s="73"/>
      <c r="AG736" s="69"/>
      <c r="AH736" s="61"/>
    </row>
    <row r="737" spans="1:34" x14ac:dyDescent="0.2">
      <c r="B737" s="153">
        <v>1853</v>
      </c>
      <c r="C737" s="153" t="s">
        <v>44</v>
      </c>
      <c r="D737" s="153" t="str">
        <f>_xll.BDP(C737,$D$12)</f>
        <v>USD</v>
      </c>
      <c r="E737" s="153" t="s">
        <v>273</v>
      </c>
      <c r="F737" s="154">
        <f>_xll.BDP(C737,$F$12)</f>
        <v>58.08</v>
      </c>
      <c r="G737" s="154">
        <f>_xll.BDP(C737,$G$12)</f>
        <v>58.08</v>
      </c>
      <c r="H737" s="155">
        <f t="shared" si="292"/>
        <v>0</v>
      </c>
      <c r="I737" s="156">
        <f t="shared" si="293"/>
        <v>0</v>
      </c>
      <c r="J737" s="157">
        <v>0</v>
      </c>
      <c r="K737" s="153" t="str">
        <f>CONCATENATE(D872,D737, " Curncy")</f>
        <v>EURUSD Curncy</v>
      </c>
      <c r="L737" s="153">
        <f>IF(D737 = D872,1,_xll.BDP(K737,$L$12))</f>
        <v>1</v>
      </c>
      <c r="M737" s="356">
        <f>IF(D737 = D872,1,_xll.BDP(K737,$M$12)*L737)</f>
        <v>1.1882999999999999</v>
      </c>
      <c r="N737" s="158">
        <f t="shared" si="294"/>
        <v>0</v>
      </c>
      <c r="O737" s="366">
        <f>N737 / Y872</f>
        <v>0</v>
      </c>
      <c r="P737" s="160">
        <f t="shared" si="295"/>
        <v>0</v>
      </c>
      <c r="Q737" s="374">
        <f>P737 / Y872*100</f>
        <v>0</v>
      </c>
      <c r="R737" s="161">
        <f t="shared" si="296"/>
        <v>0</v>
      </c>
      <c r="S737" s="374">
        <f t="shared" si="297"/>
        <v>0</v>
      </c>
      <c r="T737" s="153">
        <f t="shared" si="298"/>
        <v>1</v>
      </c>
      <c r="U737" s="153">
        <v>0</v>
      </c>
      <c r="V737" s="153">
        <v>1</v>
      </c>
      <c r="W737" s="159">
        <f t="shared" si="299"/>
        <v>0</v>
      </c>
      <c r="X737" s="159">
        <f t="shared" si="300"/>
        <v>0</v>
      </c>
      <c r="Y737" s="70"/>
      <c r="Z737" s="163">
        <f>_xll.BDH(C737,$Z$12,$D$1,$D$1)</f>
        <v>56.69</v>
      </c>
      <c r="AA737" s="163">
        <f t="shared" si="301"/>
        <v>1.3900000000000006</v>
      </c>
      <c r="AB737" s="164">
        <f t="shared" si="302"/>
        <v>2.4519315575939329</v>
      </c>
      <c r="AC737" s="165">
        <v>0</v>
      </c>
      <c r="AD737" s="166">
        <f>IF(D737 = D872,1,_xll.BDP(K737,$AD$12)*L737)</f>
        <v>1.1873</v>
      </c>
      <c r="AE737" s="387">
        <f>AA737*AC737*T737/AD737 / AF872</f>
        <v>0</v>
      </c>
      <c r="AF737" s="73"/>
      <c r="AG737" s="69"/>
      <c r="AH737" s="61"/>
    </row>
    <row r="738" spans="1:34" x14ac:dyDescent="0.2">
      <c r="B738" s="153">
        <v>11669</v>
      </c>
      <c r="C738" s="153" t="s">
        <v>885</v>
      </c>
      <c r="D738" s="153" t="str">
        <f>_xll.BDP(C738,$D$12)</f>
        <v>USD</v>
      </c>
      <c r="E738" s="153" t="s">
        <v>952</v>
      </c>
      <c r="F738" s="154">
        <f>_xll.BDP(C738,$F$12)</f>
        <v>76.53</v>
      </c>
      <c r="G738" s="154">
        <f>_xll.BDP(C738,$G$12)</f>
        <v>76.53</v>
      </c>
      <c r="H738" s="155">
        <f t="shared" ref="H738:H768" si="303">IF(OR(OR(G738="#N/A N/A",G738="#N/A Real Time"),OR(F738="#N/A N/A",F738="#N/A Real Time")),0,  G738 - F738)</f>
        <v>0</v>
      </c>
      <c r="I738" s="156">
        <f t="shared" ref="I738:I768" si="304">IF(OR(F738=0,F738="#N/A N/A"),0,H738 / F738*100)</f>
        <v>0</v>
      </c>
      <c r="J738" s="157">
        <v>0</v>
      </c>
      <c r="K738" s="153" t="str">
        <f>CONCATENATE(D872,D738, " Curncy")</f>
        <v>EURUSD Curncy</v>
      </c>
      <c r="L738" s="153">
        <f>IF(D738 = D872,1,_xll.BDP(K738,$L$12))</f>
        <v>1</v>
      </c>
      <c r="M738" s="356">
        <f>IF(D738 = D872,1,_xll.BDP(K738,$M$12)*L738)</f>
        <v>1.1882999999999999</v>
      </c>
      <c r="N738" s="158">
        <f t="shared" ref="N738:N768" si="305">H738*J738*T738/M738</f>
        <v>0</v>
      </c>
      <c r="O738" s="366">
        <f>N738 / Y872</f>
        <v>0</v>
      </c>
      <c r="P738" s="160">
        <f t="shared" ref="P738:P768" si="306">IF(OR(OR(J738=0,G738 = "#N/A N/A"),G738="#N/A Real Time"),0,G738*J738*T738/M738)</f>
        <v>0</v>
      </c>
      <c r="Q738" s="374">
        <f>P738 / Y872*100</f>
        <v>0</v>
      </c>
      <c r="R738" s="161">
        <f t="shared" ref="R738:R768" si="307">IF(Q738&lt;0,Q738,0)</f>
        <v>0</v>
      </c>
      <c r="S738" s="374">
        <f t="shared" ref="S738:S768" si="308">IF(Q738&gt;0,Q738,0)</f>
        <v>0</v>
      </c>
      <c r="T738" s="153">
        <f t="shared" ref="T738:T768" si="309">IF(EXACT(D738,UPPER(D738)),1,0.01)/V738</f>
        <v>1</v>
      </c>
      <c r="U738" s="153">
        <v>0</v>
      </c>
      <c r="V738" s="153">
        <v>1</v>
      </c>
      <c r="W738" s="159">
        <f t="shared" ref="W738:W768" si="310">IF(AND(Q738&lt;0,O738&gt;0),O738,0)</f>
        <v>0</v>
      </c>
      <c r="X738" s="159">
        <f t="shared" ref="X738:X768" si="311">IF(AND(Q738&gt;0,O738&gt;0),O738,0)</f>
        <v>0</v>
      </c>
      <c r="Y738" s="70"/>
      <c r="Z738" s="163">
        <f>_xll.BDH(C738,$Z$12,$D$1,$D$1)</f>
        <v>78.23</v>
      </c>
      <c r="AA738" s="163">
        <f t="shared" ref="AA738:AA768" si="312">IF(OR(OR(F738="#N/A N/A",F738="#N/A Real Time"),OR(Z738="#N/A N/A",Z738="#N/A Real Time")),0,  F738 - Z738)</f>
        <v>-1.7000000000000028</v>
      </c>
      <c r="AB738" s="164">
        <f t="shared" ref="AB738:AB768" si="313">IF(OR(Z738=0,Z738="#N/A N/A"),0,AA738 / Z738*100)</f>
        <v>-2.173079381311521</v>
      </c>
      <c r="AC738" s="165">
        <v>0</v>
      </c>
      <c r="AD738" s="166">
        <f>IF(D738 = D872,1,_xll.BDP(K738,$AD$12)*L738)</f>
        <v>1.1873</v>
      </c>
      <c r="AE738" s="387">
        <f>AA738*AC738*T738/AD738 / AF872</f>
        <v>0</v>
      </c>
      <c r="AF738" s="73"/>
      <c r="AG738" s="69"/>
      <c r="AH738" s="61"/>
    </row>
    <row r="739" spans="1:34" x14ac:dyDescent="0.2">
      <c r="B739" s="153">
        <v>18531</v>
      </c>
      <c r="C739" s="153" t="s">
        <v>884</v>
      </c>
      <c r="D739" s="153" t="str">
        <f>_xll.BDP(C739,$D$12)</f>
        <v>USD</v>
      </c>
      <c r="E739" s="153" t="s">
        <v>951</v>
      </c>
      <c r="F739" s="154">
        <f>_xll.BDP(C739,$F$12)</f>
        <v>23.2</v>
      </c>
      <c r="G739" s="154">
        <f>_xll.BDP(C739,$G$12)</f>
        <v>23.2</v>
      </c>
      <c r="H739" s="155">
        <f t="shared" si="303"/>
        <v>0</v>
      </c>
      <c r="I739" s="156">
        <f t="shared" si="304"/>
        <v>0</v>
      </c>
      <c r="J739" s="157">
        <v>0</v>
      </c>
      <c r="K739" s="153" t="str">
        <f>CONCATENATE(D872,D739, " Curncy")</f>
        <v>EURUSD Curncy</v>
      </c>
      <c r="L739" s="153">
        <f>IF(D739 = D872,1,_xll.BDP(K739,$L$12))</f>
        <v>1</v>
      </c>
      <c r="M739" s="356">
        <f>IF(D739 = D872,1,_xll.BDP(K739,$M$12)*L739)</f>
        <v>1.1882999999999999</v>
      </c>
      <c r="N739" s="158">
        <f t="shared" si="305"/>
        <v>0</v>
      </c>
      <c r="O739" s="366">
        <f>N739 / Y872</f>
        <v>0</v>
      </c>
      <c r="P739" s="160">
        <f t="shared" si="306"/>
        <v>0</v>
      </c>
      <c r="Q739" s="374">
        <f>P739 / Y872*100</f>
        <v>0</v>
      </c>
      <c r="R739" s="161">
        <f t="shared" si="307"/>
        <v>0</v>
      </c>
      <c r="S739" s="374">
        <f t="shared" si="308"/>
        <v>0</v>
      </c>
      <c r="T739" s="153">
        <f t="shared" si="309"/>
        <v>1</v>
      </c>
      <c r="U739" s="153">
        <v>0</v>
      </c>
      <c r="V739" s="153">
        <v>1</v>
      </c>
      <c r="W739" s="159">
        <f t="shared" si="310"/>
        <v>0</v>
      </c>
      <c r="X739" s="159">
        <f t="shared" si="311"/>
        <v>0</v>
      </c>
      <c r="Y739" s="70"/>
      <c r="Z739" s="163">
        <f>_xll.BDH(C739,$Z$12,$D$1,$D$1)</f>
        <v>22.73</v>
      </c>
      <c r="AA739" s="163">
        <f t="shared" si="312"/>
        <v>0.46999999999999886</v>
      </c>
      <c r="AB739" s="164">
        <f t="shared" si="313"/>
        <v>2.0677518697756221</v>
      </c>
      <c r="AC739" s="165">
        <v>0</v>
      </c>
      <c r="AD739" s="166">
        <f>IF(D739 = D872,1,_xll.BDP(K739,$AD$12)*L739)</f>
        <v>1.1873</v>
      </c>
      <c r="AE739" s="387">
        <f>AA739*AC739*T739/AD739 / AF872</f>
        <v>0</v>
      </c>
      <c r="AF739" s="73"/>
      <c r="AG739" s="69"/>
      <c r="AH739" s="61"/>
    </row>
    <row r="740" spans="1:34" x14ac:dyDescent="0.2">
      <c r="B740" s="153">
        <v>24621</v>
      </c>
      <c r="C740" s="153" t="s">
        <v>43</v>
      </c>
      <c r="D740" s="153" t="str">
        <f>_xll.BDP(C740,$D$12)</f>
        <v>USD</v>
      </c>
      <c r="E740" s="153" t="s">
        <v>247</v>
      </c>
      <c r="F740" s="154">
        <f>_xll.BDP(C740,$F$12)</f>
        <v>42.3</v>
      </c>
      <c r="G740" s="154">
        <f>_xll.BDP(C740,$G$12)</f>
        <v>42.3</v>
      </c>
      <c r="H740" s="155">
        <f t="shared" si="303"/>
        <v>0</v>
      </c>
      <c r="I740" s="156">
        <f t="shared" si="304"/>
        <v>0</v>
      </c>
      <c r="J740" s="157">
        <v>0</v>
      </c>
      <c r="K740" s="153" t="str">
        <f>CONCATENATE(D872,D740, " Curncy")</f>
        <v>EURUSD Curncy</v>
      </c>
      <c r="L740" s="153">
        <f>IF(D740 = D872,1,_xll.BDP(K740,$L$12))</f>
        <v>1</v>
      </c>
      <c r="M740" s="356">
        <f>IF(D740 = D872,1,_xll.BDP(K740,$M$12)*L740)</f>
        <v>1.1882999999999999</v>
      </c>
      <c r="N740" s="158">
        <f t="shared" si="305"/>
        <v>0</v>
      </c>
      <c r="O740" s="366">
        <f>N740 / Y872</f>
        <v>0</v>
      </c>
      <c r="P740" s="160">
        <f t="shared" si="306"/>
        <v>0</v>
      </c>
      <c r="Q740" s="374">
        <f>P740 / Y872*100</f>
        <v>0</v>
      </c>
      <c r="R740" s="161">
        <f t="shared" si="307"/>
        <v>0</v>
      </c>
      <c r="S740" s="374">
        <f t="shared" si="308"/>
        <v>0</v>
      </c>
      <c r="T740" s="153">
        <f t="shared" si="309"/>
        <v>1</v>
      </c>
      <c r="U740" s="153">
        <v>0</v>
      </c>
      <c r="V740" s="153">
        <v>1</v>
      </c>
      <c r="W740" s="159">
        <f t="shared" si="310"/>
        <v>0</v>
      </c>
      <c r="X740" s="159">
        <f t="shared" si="311"/>
        <v>0</v>
      </c>
      <c r="Y740" s="70"/>
      <c r="Z740" s="163">
        <f>_xll.BDH(C740,$Z$12,$D$1,$D$1)</f>
        <v>42.23</v>
      </c>
      <c r="AA740" s="163">
        <f t="shared" si="312"/>
        <v>7.0000000000000284E-2</v>
      </c>
      <c r="AB740" s="164">
        <f t="shared" si="313"/>
        <v>0.16575893914279016</v>
      </c>
      <c r="AC740" s="165">
        <v>0</v>
      </c>
      <c r="AD740" s="166">
        <f>IF(D740 = D872,1,_xll.BDP(K740,$AD$12)*L740)</f>
        <v>1.1873</v>
      </c>
      <c r="AE740" s="387">
        <f>AA740*AC740*T740/AD740 / AF872</f>
        <v>0</v>
      </c>
      <c r="AF740" s="73"/>
      <c r="AG740" s="69"/>
      <c r="AH740" s="61"/>
    </row>
    <row r="741" spans="1:34" x14ac:dyDescent="0.2">
      <c r="A741" s="153"/>
      <c r="B741" s="153">
        <v>791</v>
      </c>
      <c r="C741" s="153" t="s">
        <v>1556</v>
      </c>
      <c r="D741" s="153" t="str">
        <f>_xll.BDP(C741,$D$12)</f>
        <v>USD</v>
      </c>
      <c r="E741" s="153" t="s">
        <v>1557</v>
      </c>
      <c r="F741" s="154">
        <f>_xll.BDP(C741,$F$12)</f>
        <v>69.31</v>
      </c>
      <c r="G741" s="154">
        <f>_xll.BDP(C741,$G$12)</f>
        <v>69.31</v>
      </c>
      <c r="H741" s="155">
        <f t="shared" si="303"/>
        <v>0</v>
      </c>
      <c r="I741" s="156">
        <f t="shared" si="304"/>
        <v>0</v>
      </c>
      <c r="J741" s="157">
        <v>0</v>
      </c>
      <c r="K741" s="153" t="str">
        <f>CONCATENATE(D872,D741, " Curncy")</f>
        <v>EURUSD Curncy</v>
      </c>
      <c r="L741" s="153">
        <f>IF(D741 = D872,1,_xll.BDP(K741,$L$12))</f>
        <v>1</v>
      </c>
      <c r="M741" s="356">
        <f>IF(D741 = D872,1,_xll.BDP(K741,$M$12)*L741)</f>
        <v>1.1882999999999999</v>
      </c>
      <c r="N741" s="158">
        <f t="shared" si="305"/>
        <v>0</v>
      </c>
      <c r="O741" s="366">
        <f>N741 / Y872</f>
        <v>0</v>
      </c>
      <c r="P741" s="160">
        <f t="shared" si="306"/>
        <v>0</v>
      </c>
      <c r="Q741" s="374">
        <f>P741 / Y872*100</f>
        <v>0</v>
      </c>
      <c r="R741" s="161">
        <f t="shared" si="307"/>
        <v>0</v>
      </c>
      <c r="S741" s="374">
        <f t="shared" si="308"/>
        <v>0</v>
      </c>
      <c r="T741" s="153">
        <f t="shared" si="309"/>
        <v>1</v>
      </c>
      <c r="U741" s="153">
        <v>0</v>
      </c>
      <c r="V741" s="153">
        <v>1</v>
      </c>
      <c r="W741" s="159">
        <f t="shared" si="310"/>
        <v>0</v>
      </c>
      <c r="X741" s="159">
        <f t="shared" si="311"/>
        <v>0</v>
      </c>
      <c r="Y741" s="162"/>
      <c r="Z741" s="163">
        <f>_xll.BDH(C741,$Z$12,$D$1,$D$1)</f>
        <v>68.3</v>
      </c>
      <c r="AA741" s="163">
        <f t="shared" si="312"/>
        <v>1.0100000000000051</v>
      </c>
      <c r="AB741" s="164">
        <f t="shared" si="313"/>
        <v>1.4787701317716033</v>
      </c>
      <c r="AC741" s="165">
        <v>0</v>
      </c>
      <c r="AD741" s="166">
        <f>IF(D741 = D872,1,_xll.BDP(K741,$AD$12)*L741)</f>
        <v>1.1873</v>
      </c>
      <c r="AE741" s="387">
        <f>AA741*AC741*T741/AD741 / AF872</f>
        <v>0</v>
      </c>
      <c r="AF741" s="167"/>
      <c r="AG741" s="69"/>
      <c r="AH741" s="61"/>
    </row>
    <row r="742" spans="1:34" x14ac:dyDescent="0.2">
      <c r="B742" s="153">
        <v>8613</v>
      </c>
      <c r="C742" s="153" t="s">
        <v>886</v>
      </c>
      <c r="D742" s="153" t="str">
        <f>_xll.BDP(C742,$D$12)</f>
        <v>USD</v>
      </c>
      <c r="E742" s="153" t="s">
        <v>953</v>
      </c>
      <c r="F742" s="154">
        <f>_xll.BDP(C742,$F$12)</f>
        <v>35</v>
      </c>
      <c r="G742" s="154">
        <f>_xll.BDP(C742,$G$12)</f>
        <v>35</v>
      </c>
      <c r="H742" s="155">
        <f t="shared" si="303"/>
        <v>0</v>
      </c>
      <c r="I742" s="156">
        <f t="shared" si="304"/>
        <v>0</v>
      </c>
      <c r="J742" s="157">
        <v>0</v>
      </c>
      <c r="K742" s="153" t="str">
        <f>CONCATENATE(D872,D742, " Curncy")</f>
        <v>EURUSD Curncy</v>
      </c>
      <c r="L742" s="153">
        <f>IF(D742 = D872,1,_xll.BDP(K742,$L$12))</f>
        <v>1</v>
      </c>
      <c r="M742" s="356">
        <f>IF(D742 = D872,1,_xll.BDP(K742,$M$12)*L742)</f>
        <v>1.1882999999999999</v>
      </c>
      <c r="N742" s="158">
        <f t="shared" si="305"/>
        <v>0</v>
      </c>
      <c r="O742" s="366">
        <f>N742 / Y872</f>
        <v>0</v>
      </c>
      <c r="P742" s="160">
        <f t="shared" si="306"/>
        <v>0</v>
      </c>
      <c r="Q742" s="374">
        <f>P742 / Y872*100</f>
        <v>0</v>
      </c>
      <c r="R742" s="161">
        <f t="shared" si="307"/>
        <v>0</v>
      </c>
      <c r="S742" s="374">
        <f t="shared" si="308"/>
        <v>0</v>
      </c>
      <c r="T742" s="153">
        <f t="shared" si="309"/>
        <v>1</v>
      </c>
      <c r="U742" s="153">
        <v>0</v>
      </c>
      <c r="V742" s="153">
        <v>1</v>
      </c>
      <c r="W742" s="159">
        <f t="shared" si="310"/>
        <v>0</v>
      </c>
      <c r="X742" s="159">
        <f t="shared" si="311"/>
        <v>0</v>
      </c>
      <c r="Y742" s="70"/>
      <c r="Z742" s="163">
        <f>_xll.BDH(C742,$Z$12,$D$1,$D$1)</f>
        <v>35.29</v>
      </c>
      <c r="AA742" s="163">
        <f t="shared" si="312"/>
        <v>-0.28999999999999915</v>
      </c>
      <c r="AB742" s="164">
        <f t="shared" si="313"/>
        <v>-0.82176253896287665</v>
      </c>
      <c r="AC742" s="165">
        <v>0</v>
      </c>
      <c r="AD742" s="166">
        <f>IF(D742 = D872,1,_xll.BDP(K742,$AD$12)*L742)</f>
        <v>1.1873</v>
      </c>
      <c r="AE742" s="387">
        <f>AA742*AC742*T742/AD742 / AF872</f>
        <v>0</v>
      </c>
      <c r="AF742" s="73"/>
      <c r="AG742" s="69"/>
      <c r="AH742" s="61"/>
    </row>
    <row r="743" spans="1:34" x14ac:dyDescent="0.2">
      <c r="B743" s="153">
        <v>23981</v>
      </c>
      <c r="C743" s="153" t="s">
        <v>42</v>
      </c>
      <c r="D743" s="153" t="str">
        <f>_xll.BDP(C743,$D$12)</f>
        <v>USD</v>
      </c>
      <c r="E743" s="153" t="s">
        <v>272</v>
      </c>
      <c r="F743" s="154">
        <f>_xll.BDP(C743,$F$12)</f>
        <v>349.55</v>
      </c>
      <c r="G743" s="154">
        <f>_xll.BDP(C743,$G$12)</f>
        <v>349.55</v>
      </c>
      <c r="H743" s="155">
        <f t="shared" si="303"/>
        <v>0</v>
      </c>
      <c r="I743" s="156">
        <f t="shared" si="304"/>
        <v>0</v>
      </c>
      <c r="J743" s="157">
        <v>0</v>
      </c>
      <c r="K743" s="153" t="str">
        <f>CONCATENATE(D872,D743, " Curncy")</f>
        <v>EURUSD Curncy</v>
      </c>
      <c r="L743" s="153">
        <f>IF(D743 = D872,1,_xll.BDP(K743,$L$12))</f>
        <v>1</v>
      </c>
      <c r="M743" s="356">
        <f>IF(D743 = D872,1,_xll.BDP(K743,$M$12)*L743)</f>
        <v>1.1882999999999999</v>
      </c>
      <c r="N743" s="158">
        <f t="shared" si="305"/>
        <v>0</v>
      </c>
      <c r="O743" s="366">
        <f>N743 / Y872</f>
        <v>0</v>
      </c>
      <c r="P743" s="160">
        <f t="shared" si="306"/>
        <v>0</v>
      </c>
      <c r="Q743" s="374">
        <f>P743 / Y872*100</f>
        <v>0</v>
      </c>
      <c r="R743" s="161">
        <f t="shared" si="307"/>
        <v>0</v>
      </c>
      <c r="S743" s="374">
        <f t="shared" si="308"/>
        <v>0</v>
      </c>
      <c r="T743" s="153">
        <f t="shared" si="309"/>
        <v>1</v>
      </c>
      <c r="U743" s="153">
        <v>0</v>
      </c>
      <c r="V743" s="153">
        <v>1</v>
      </c>
      <c r="W743" s="159">
        <f t="shared" si="310"/>
        <v>0</v>
      </c>
      <c r="X743" s="159">
        <f t="shared" si="311"/>
        <v>0</v>
      </c>
      <c r="Y743" s="70"/>
      <c r="Z743" s="163">
        <f>_xll.BDH(C743,$Z$12,$D$1,$D$1)</f>
        <v>348.53</v>
      </c>
      <c r="AA743" s="163">
        <f t="shared" si="312"/>
        <v>1.0200000000000387</v>
      </c>
      <c r="AB743" s="164">
        <f t="shared" si="313"/>
        <v>0.29265773391100874</v>
      </c>
      <c r="AC743" s="165">
        <v>0</v>
      </c>
      <c r="AD743" s="166">
        <f>IF(D743 = D872,1,_xll.BDP(K743,$AD$12)*L743)</f>
        <v>1.1873</v>
      </c>
      <c r="AE743" s="387">
        <f>AA743*AC743*T743/AD743 / AF872</f>
        <v>0</v>
      </c>
      <c r="AF743" s="73"/>
      <c r="AG743" s="69"/>
      <c r="AH743" s="61"/>
    </row>
    <row r="744" spans="1:34" x14ac:dyDescent="0.2">
      <c r="B744" s="153">
        <v>19592</v>
      </c>
      <c r="C744" s="153" t="s">
        <v>887</v>
      </c>
      <c r="D744" s="153" t="str">
        <f>_xll.BDP(C744,$D$12)</f>
        <v>USD</v>
      </c>
      <c r="E744" s="153" t="s">
        <v>954</v>
      </c>
      <c r="F744" s="154">
        <f>_xll.BDP(C744,$F$12)</f>
        <v>90.85</v>
      </c>
      <c r="G744" s="154">
        <f>_xll.BDP(C744,$G$12)</f>
        <v>90.85</v>
      </c>
      <c r="H744" s="155">
        <f t="shared" si="303"/>
        <v>0</v>
      </c>
      <c r="I744" s="156">
        <f t="shared" si="304"/>
        <v>0</v>
      </c>
      <c r="J744" s="157">
        <v>0</v>
      </c>
      <c r="K744" s="153" t="str">
        <f>CONCATENATE(D872,D744, " Curncy")</f>
        <v>EURUSD Curncy</v>
      </c>
      <c r="L744" s="153">
        <f>IF(D744 = D872,1,_xll.BDP(K744,$L$12))</f>
        <v>1</v>
      </c>
      <c r="M744" s="356">
        <f>IF(D744 = D872,1,_xll.BDP(K744,$M$12)*L744)</f>
        <v>1.1882999999999999</v>
      </c>
      <c r="N744" s="158">
        <f t="shared" si="305"/>
        <v>0</v>
      </c>
      <c r="O744" s="366">
        <f>N744 / Y872</f>
        <v>0</v>
      </c>
      <c r="P744" s="160">
        <f t="shared" si="306"/>
        <v>0</v>
      </c>
      <c r="Q744" s="374">
        <f>P744 / Y872*100</f>
        <v>0</v>
      </c>
      <c r="R744" s="161">
        <f t="shared" si="307"/>
        <v>0</v>
      </c>
      <c r="S744" s="374">
        <f t="shared" si="308"/>
        <v>0</v>
      </c>
      <c r="T744" s="153">
        <f t="shared" si="309"/>
        <v>1</v>
      </c>
      <c r="U744" s="153">
        <v>0</v>
      </c>
      <c r="V744" s="153">
        <v>1</v>
      </c>
      <c r="W744" s="159">
        <f t="shared" si="310"/>
        <v>0</v>
      </c>
      <c r="X744" s="159">
        <f t="shared" si="311"/>
        <v>0</v>
      </c>
      <c r="Y744" s="70"/>
      <c r="Z744" s="163">
        <f>_xll.BDH(C744,$Z$12,$D$1,$D$1)</f>
        <v>85.17</v>
      </c>
      <c r="AA744" s="163">
        <f t="shared" si="312"/>
        <v>5.6799999999999926</v>
      </c>
      <c r="AB744" s="164">
        <f t="shared" si="313"/>
        <v>6.669014911353754</v>
      </c>
      <c r="AC744" s="165">
        <v>0</v>
      </c>
      <c r="AD744" s="166">
        <f>IF(D744 = D872,1,_xll.BDP(K744,$AD$12)*L744)</f>
        <v>1.1873</v>
      </c>
      <c r="AE744" s="387">
        <f>AA744*AC744*T744/AD744 / AF872</f>
        <v>0</v>
      </c>
      <c r="AF744" s="73"/>
      <c r="AG744" s="69"/>
      <c r="AH744" s="61"/>
    </row>
    <row r="745" spans="1:34" x14ac:dyDescent="0.2">
      <c r="A745" s="153"/>
      <c r="B745" s="153">
        <v>30068</v>
      </c>
      <c r="C745" s="153" t="s">
        <v>1751</v>
      </c>
      <c r="D745" s="153" t="str">
        <f>_xll.BDP(C745,$D$12)</f>
        <v>USD</v>
      </c>
      <c r="E745" s="153" t="s">
        <v>1569</v>
      </c>
      <c r="F745" s="154">
        <f>_xll.BDP(C745,$F$12)</f>
        <v>175.23</v>
      </c>
      <c r="G745" s="154">
        <f>_xll.BDP(C745,$G$12)</f>
        <v>175.23</v>
      </c>
      <c r="H745" s="155">
        <f t="shared" si="303"/>
        <v>0</v>
      </c>
      <c r="I745" s="156">
        <f t="shared" si="304"/>
        <v>0</v>
      </c>
      <c r="J745" s="157">
        <v>0</v>
      </c>
      <c r="K745" s="153" t="str">
        <f>CONCATENATE(D872,D745, " Curncy")</f>
        <v>EURUSD Curncy</v>
      </c>
      <c r="L745" s="153">
        <f>IF(D745 = D872,1,_xll.BDP(K745,$L$12))</f>
        <v>1</v>
      </c>
      <c r="M745" s="356">
        <f>IF(D745 = D872,1,_xll.BDP(K745,$M$12)*L745)</f>
        <v>1.1882999999999999</v>
      </c>
      <c r="N745" s="158">
        <f t="shared" si="305"/>
        <v>0</v>
      </c>
      <c r="O745" s="366">
        <f>N745 / Y872</f>
        <v>0</v>
      </c>
      <c r="P745" s="160">
        <f t="shared" si="306"/>
        <v>0</v>
      </c>
      <c r="Q745" s="374">
        <f>P745 / Y872*100</f>
        <v>0</v>
      </c>
      <c r="R745" s="161">
        <f t="shared" si="307"/>
        <v>0</v>
      </c>
      <c r="S745" s="374">
        <f t="shared" si="308"/>
        <v>0</v>
      </c>
      <c r="T745" s="153">
        <f t="shared" si="309"/>
        <v>1</v>
      </c>
      <c r="U745" s="153">
        <v>0</v>
      </c>
      <c r="V745" s="153">
        <v>1</v>
      </c>
      <c r="W745" s="159">
        <f t="shared" si="310"/>
        <v>0</v>
      </c>
      <c r="X745" s="159">
        <f t="shared" si="311"/>
        <v>0</v>
      </c>
      <c r="Y745" s="162"/>
      <c r="Z745" s="163">
        <f>_xll.BDH(C745,$Z$12,$D$1,$D$1)</f>
        <v>171.68</v>
      </c>
      <c r="AA745" s="163">
        <f t="shared" si="312"/>
        <v>3.5499999999999829</v>
      </c>
      <c r="AB745" s="164">
        <f t="shared" si="313"/>
        <v>2.0678005591798594</v>
      </c>
      <c r="AC745" s="165">
        <v>0</v>
      </c>
      <c r="AD745" s="166">
        <f>IF(D745 = D872,1,_xll.BDP(K745,$AD$12)*L745)</f>
        <v>1.1873</v>
      </c>
      <c r="AE745" s="387">
        <f>AA745*AC745*T745/AD745 / AF872</f>
        <v>0</v>
      </c>
      <c r="AF745" s="167"/>
      <c r="AG745" s="69"/>
      <c r="AH745" s="61"/>
    </row>
    <row r="746" spans="1:34" x14ac:dyDescent="0.2">
      <c r="A746" s="153"/>
      <c r="B746" s="153">
        <v>28641</v>
      </c>
      <c r="C746" s="153"/>
      <c r="D746" s="153" t="s">
        <v>31</v>
      </c>
      <c r="E746" s="153" t="s">
        <v>1363</v>
      </c>
      <c r="F746" s="154">
        <v>5</v>
      </c>
      <c r="G746" s="154">
        <v>5</v>
      </c>
      <c r="H746" s="155">
        <f t="shared" si="303"/>
        <v>0</v>
      </c>
      <c r="I746" s="156">
        <f t="shared" si="304"/>
        <v>0</v>
      </c>
      <c r="J746" s="157">
        <v>210367</v>
      </c>
      <c r="K746" s="153" t="str">
        <f>CONCATENATE(D872,D746, " Curncy")</f>
        <v>EURUSD Curncy</v>
      </c>
      <c r="L746" s="153">
        <f>IF(D746 = D872,1,_xll.BDP(K746,$L$12))</f>
        <v>1</v>
      </c>
      <c r="M746" s="356">
        <f>IF(D746 = D872,1,_xll.BDP(K746,$M$12)*L746)</f>
        <v>1.1882999999999999</v>
      </c>
      <c r="N746" s="158">
        <f t="shared" si="305"/>
        <v>0</v>
      </c>
      <c r="O746" s="366">
        <f>N746 / Y872</f>
        <v>0</v>
      </c>
      <c r="P746" s="160">
        <f t="shared" si="306"/>
        <v>885159.47151392756</v>
      </c>
      <c r="Q746" s="374">
        <f>P746 / Y872*100</f>
        <v>0.71510974819935569</v>
      </c>
      <c r="R746" s="161">
        <f t="shared" si="307"/>
        <v>0</v>
      </c>
      <c r="S746" s="374">
        <f t="shared" si="308"/>
        <v>0.71510974819935569</v>
      </c>
      <c r="T746" s="153">
        <f t="shared" si="309"/>
        <v>1</v>
      </c>
      <c r="U746" s="153">
        <v>1</v>
      </c>
      <c r="V746" s="153">
        <v>1</v>
      </c>
      <c r="W746" s="159">
        <f t="shared" si="310"/>
        <v>0</v>
      </c>
      <c r="X746" s="159">
        <f t="shared" si="311"/>
        <v>0</v>
      </c>
      <c r="Y746" s="162"/>
      <c r="Z746" s="163">
        <v>5</v>
      </c>
      <c r="AA746" s="163">
        <f t="shared" si="312"/>
        <v>0</v>
      </c>
      <c r="AB746" s="164">
        <f t="shared" si="313"/>
        <v>0</v>
      </c>
      <c r="AC746" s="165">
        <v>210367</v>
      </c>
      <c r="AD746" s="166">
        <f>IF(D746 = D872,1,_xll.BDP(K746,$AD$12)*L746)</f>
        <v>1.1873</v>
      </c>
      <c r="AE746" s="387">
        <f>AA746*AC746*T746/AD746 / AF872</f>
        <v>0</v>
      </c>
      <c r="AF746" s="167"/>
      <c r="AG746" s="69"/>
      <c r="AH746" s="61"/>
    </row>
    <row r="747" spans="1:34" x14ac:dyDescent="0.2">
      <c r="B747" s="153">
        <v>3205</v>
      </c>
      <c r="C747" s="153" t="s">
        <v>888</v>
      </c>
      <c r="D747" s="153" t="str">
        <f>_xll.BDP(C747,$D$12)</f>
        <v>USD</v>
      </c>
      <c r="E747" s="153" t="s">
        <v>955</v>
      </c>
      <c r="F747" s="154">
        <f>_xll.BDP(C747,$F$12)</f>
        <v>54.63</v>
      </c>
      <c r="G747" s="154">
        <f>_xll.BDP(C747,$G$12)</f>
        <v>54.63</v>
      </c>
      <c r="H747" s="155">
        <f t="shared" si="303"/>
        <v>0</v>
      </c>
      <c r="I747" s="156">
        <f t="shared" si="304"/>
        <v>0</v>
      </c>
      <c r="J747" s="157">
        <v>0</v>
      </c>
      <c r="K747" s="153" t="str">
        <f>CONCATENATE(D872,D747, " Curncy")</f>
        <v>EURUSD Curncy</v>
      </c>
      <c r="L747" s="153">
        <f>IF(D747 = D872,1,_xll.BDP(K747,$L$12))</f>
        <v>1</v>
      </c>
      <c r="M747" s="356">
        <f>IF(D747 = D872,1,_xll.BDP(K747,$M$12)*L747)</f>
        <v>1.1882999999999999</v>
      </c>
      <c r="N747" s="158">
        <f t="shared" si="305"/>
        <v>0</v>
      </c>
      <c r="O747" s="366">
        <f>N747 / Y872</f>
        <v>0</v>
      </c>
      <c r="P747" s="160">
        <f t="shared" si="306"/>
        <v>0</v>
      </c>
      <c r="Q747" s="374">
        <f>P747 / Y872*100</f>
        <v>0</v>
      </c>
      <c r="R747" s="161">
        <f t="shared" si="307"/>
        <v>0</v>
      </c>
      <c r="S747" s="374">
        <f t="shared" si="308"/>
        <v>0</v>
      </c>
      <c r="T747" s="153">
        <f t="shared" si="309"/>
        <v>1</v>
      </c>
      <c r="U747" s="153">
        <v>0</v>
      </c>
      <c r="V747" s="153">
        <v>1</v>
      </c>
      <c r="W747" s="159">
        <f t="shared" si="310"/>
        <v>0</v>
      </c>
      <c r="X747" s="159">
        <f t="shared" si="311"/>
        <v>0</v>
      </c>
      <c r="Y747" s="70"/>
      <c r="Z747" s="163">
        <f>_xll.BDH(C747,$Z$12,$D$1,$D$1)</f>
        <v>55.2</v>
      </c>
      <c r="AA747" s="163">
        <f t="shared" si="312"/>
        <v>-0.57000000000000028</v>
      </c>
      <c r="AB747" s="164">
        <f t="shared" si="313"/>
        <v>-1.0326086956521743</v>
      </c>
      <c r="AC747" s="165">
        <v>0</v>
      </c>
      <c r="AD747" s="166">
        <f>IF(D747 = D872,1,_xll.BDP(K747,$AD$12)*L747)</f>
        <v>1.1873</v>
      </c>
      <c r="AE747" s="387">
        <f>AA747*AC747*T747/AD747 / AF872</f>
        <v>0</v>
      </c>
      <c r="AF747" s="73"/>
      <c r="AG747" s="69"/>
      <c r="AH747" s="61"/>
    </row>
    <row r="748" spans="1:34" x14ac:dyDescent="0.2">
      <c r="A748" s="153"/>
      <c r="B748" s="153">
        <v>9994</v>
      </c>
      <c r="C748" s="153" t="s">
        <v>1475</v>
      </c>
      <c r="D748" s="153" t="str">
        <f>_xll.BDP(C748,$D$12)</f>
        <v>USD</v>
      </c>
      <c r="E748" s="153" t="s">
        <v>1476</v>
      </c>
      <c r="F748" s="154">
        <f>_xll.BDP(C748,$F$12)</f>
        <v>342.39</v>
      </c>
      <c r="G748" s="154">
        <f>_xll.BDP(C748,$G$12)</f>
        <v>342.39</v>
      </c>
      <c r="H748" s="155">
        <f t="shared" si="303"/>
        <v>0</v>
      </c>
      <c r="I748" s="156">
        <f t="shared" si="304"/>
        <v>0</v>
      </c>
      <c r="J748" s="157">
        <v>0</v>
      </c>
      <c r="K748" s="153" t="str">
        <f>CONCATENATE(D872,D748, " Curncy")</f>
        <v>EURUSD Curncy</v>
      </c>
      <c r="L748" s="153">
        <f>IF(D748 = D872,1,_xll.BDP(K748,$L$12))</f>
        <v>1</v>
      </c>
      <c r="M748" s="356">
        <f>IF(D748 = D872,1,_xll.BDP(K748,$M$12)*L748)</f>
        <v>1.1882999999999999</v>
      </c>
      <c r="N748" s="158">
        <f t="shared" si="305"/>
        <v>0</v>
      </c>
      <c r="O748" s="366">
        <f>N748 / Y872</f>
        <v>0</v>
      </c>
      <c r="P748" s="160">
        <f t="shared" si="306"/>
        <v>0</v>
      </c>
      <c r="Q748" s="374">
        <f>P748 / Y872*100</f>
        <v>0</v>
      </c>
      <c r="R748" s="161">
        <f t="shared" si="307"/>
        <v>0</v>
      </c>
      <c r="S748" s="374">
        <f t="shared" si="308"/>
        <v>0</v>
      </c>
      <c r="T748" s="153">
        <f t="shared" si="309"/>
        <v>1</v>
      </c>
      <c r="U748" s="153">
        <v>0</v>
      </c>
      <c r="V748" s="153">
        <v>1</v>
      </c>
      <c r="W748" s="159">
        <f t="shared" si="310"/>
        <v>0</v>
      </c>
      <c r="X748" s="159">
        <f t="shared" si="311"/>
        <v>0</v>
      </c>
      <c r="Y748" s="162"/>
      <c r="Z748" s="163">
        <f>_xll.BDH(C748,$Z$12,$D$1,$D$1)</f>
        <v>332.04</v>
      </c>
      <c r="AA748" s="163">
        <f t="shared" si="312"/>
        <v>10.349999999999966</v>
      </c>
      <c r="AB748" s="164">
        <f t="shared" si="313"/>
        <v>3.117094325984811</v>
      </c>
      <c r="AC748" s="165">
        <v>0</v>
      </c>
      <c r="AD748" s="166">
        <f>IF(D748 = D872,1,_xll.BDP(K748,$AD$12)*L748)</f>
        <v>1.1873</v>
      </c>
      <c r="AE748" s="387">
        <f>AA748*AC748*T748/AD748 / AF872</f>
        <v>0</v>
      </c>
      <c r="AF748" s="167"/>
      <c r="AG748" s="69"/>
      <c r="AH748" s="61"/>
    </row>
    <row r="749" spans="1:34" x14ac:dyDescent="0.2">
      <c r="A749" s="153"/>
      <c r="B749" s="153">
        <v>29731</v>
      </c>
      <c r="C749" s="153" t="s">
        <v>1526</v>
      </c>
      <c r="D749" s="153" t="str">
        <f>_xll.BDP(C749,$D$12)</f>
        <v>USD</v>
      </c>
      <c r="E749" s="153" t="s">
        <v>1527</v>
      </c>
      <c r="F749" s="154">
        <f>_xll.BDP(C749,$F$12)</f>
        <v>11.66</v>
      </c>
      <c r="G749" s="154">
        <f>_xll.BDP(C749,$G$12)</f>
        <v>11.66</v>
      </c>
      <c r="H749" s="155">
        <f t="shared" si="303"/>
        <v>0</v>
      </c>
      <c r="I749" s="156">
        <f t="shared" si="304"/>
        <v>0</v>
      </c>
      <c r="J749" s="157">
        <v>0</v>
      </c>
      <c r="K749" s="153" t="str">
        <f>CONCATENATE(D872,D749, " Curncy")</f>
        <v>EURUSD Curncy</v>
      </c>
      <c r="L749" s="153">
        <f>IF(D749 = D872,1,_xll.BDP(K749,$L$12))</f>
        <v>1</v>
      </c>
      <c r="M749" s="356">
        <f>IF(D749 = D872,1,_xll.BDP(K749,$M$12)*L749)</f>
        <v>1.1882999999999999</v>
      </c>
      <c r="N749" s="158">
        <f t="shared" si="305"/>
        <v>0</v>
      </c>
      <c r="O749" s="366">
        <f>N749 / Y872</f>
        <v>0</v>
      </c>
      <c r="P749" s="160">
        <f t="shared" si="306"/>
        <v>0</v>
      </c>
      <c r="Q749" s="374">
        <f>P749 / Y872*100</f>
        <v>0</v>
      </c>
      <c r="R749" s="161">
        <f t="shared" si="307"/>
        <v>0</v>
      </c>
      <c r="S749" s="374">
        <f t="shared" si="308"/>
        <v>0</v>
      </c>
      <c r="T749" s="153">
        <f t="shared" si="309"/>
        <v>1</v>
      </c>
      <c r="U749" s="153">
        <v>0</v>
      </c>
      <c r="V749" s="153">
        <v>1</v>
      </c>
      <c r="W749" s="159">
        <f t="shared" si="310"/>
        <v>0</v>
      </c>
      <c r="X749" s="159">
        <f t="shared" si="311"/>
        <v>0</v>
      </c>
      <c r="Y749" s="162"/>
      <c r="Z749" s="163">
        <f>_xll.BDH(C749,$Z$12,$D$1,$D$1)</f>
        <v>10.63</v>
      </c>
      <c r="AA749" s="163">
        <f t="shared" si="312"/>
        <v>1.0299999999999994</v>
      </c>
      <c r="AB749" s="164">
        <f t="shared" si="313"/>
        <v>9.6895578551269921</v>
      </c>
      <c r="AC749" s="165">
        <v>0</v>
      </c>
      <c r="AD749" s="166">
        <f>IF(D749 = D872,1,_xll.BDP(K749,$AD$12)*L749)</f>
        <v>1.1873</v>
      </c>
      <c r="AE749" s="387">
        <f>AA749*AC749*T749/AD749 / AF872</f>
        <v>0</v>
      </c>
      <c r="AF749" s="167"/>
      <c r="AG749" s="69"/>
      <c r="AH749" s="61"/>
    </row>
    <row r="750" spans="1:34" x14ac:dyDescent="0.2">
      <c r="A750" s="111"/>
      <c r="B750" s="153">
        <v>25963</v>
      </c>
      <c r="C750" s="153" t="s">
        <v>1417</v>
      </c>
      <c r="D750" s="153" t="str">
        <f>_xll.BDP(C750,$D$12)</f>
        <v>USD</v>
      </c>
      <c r="E750" s="153" t="s">
        <v>1418</v>
      </c>
      <c r="F750" s="154">
        <f>_xll.BDP(C750,$F$12)</f>
        <v>1439.28</v>
      </c>
      <c r="G750" s="154">
        <f>_xll.BDP(C750,$G$12)</f>
        <v>1439.28</v>
      </c>
      <c r="H750" s="155">
        <f t="shared" si="303"/>
        <v>0</v>
      </c>
      <c r="I750" s="156">
        <f t="shared" si="304"/>
        <v>0</v>
      </c>
      <c r="J750" s="157">
        <v>0</v>
      </c>
      <c r="K750" s="153" t="str">
        <f>CONCATENATE(D872,D750, " Curncy")</f>
        <v>EURUSD Curncy</v>
      </c>
      <c r="L750" s="153">
        <f>IF(D750 = D872,1,_xll.BDP(K750,$L$12))</f>
        <v>1</v>
      </c>
      <c r="M750" s="356">
        <f>IF(D750 = D872,1,_xll.BDP(K750,$M$12)*L750)</f>
        <v>1.1882999999999999</v>
      </c>
      <c r="N750" s="158">
        <f t="shared" si="305"/>
        <v>0</v>
      </c>
      <c r="O750" s="366">
        <f>N750 / Y872</f>
        <v>0</v>
      </c>
      <c r="P750" s="160">
        <f t="shared" si="306"/>
        <v>0</v>
      </c>
      <c r="Q750" s="374">
        <f>P750 / Y872*100</f>
        <v>0</v>
      </c>
      <c r="R750" s="161">
        <f t="shared" si="307"/>
        <v>0</v>
      </c>
      <c r="S750" s="374">
        <f t="shared" si="308"/>
        <v>0</v>
      </c>
      <c r="T750" s="153">
        <f t="shared" si="309"/>
        <v>1</v>
      </c>
      <c r="U750" s="153">
        <v>0</v>
      </c>
      <c r="V750" s="153">
        <v>1</v>
      </c>
      <c r="W750" s="159">
        <f t="shared" si="310"/>
        <v>0</v>
      </c>
      <c r="X750" s="159">
        <f t="shared" si="311"/>
        <v>0</v>
      </c>
      <c r="Y750" s="111"/>
      <c r="Z750" s="163">
        <f>_xll.BDH(C750,$Z$12,$D$1,$D$1)</f>
        <v>1451.77</v>
      </c>
      <c r="AA750" s="163">
        <f t="shared" si="312"/>
        <v>-12.490000000000009</v>
      </c>
      <c r="AB750" s="164">
        <f t="shared" si="313"/>
        <v>-0.86032911549350166</v>
      </c>
      <c r="AC750" s="165">
        <v>0</v>
      </c>
      <c r="AD750" s="166">
        <f>IF(D750 = D872,1,_xll.BDP(K750,$AD$12)*L750)</f>
        <v>1.1873</v>
      </c>
      <c r="AE750" s="387">
        <f>AA750*AC750*T750/AD750 / AF872</f>
        <v>0</v>
      </c>
      <c r="AF750" s="124"/>
      <c r="AG750" s="69"/>
      <c r="AH750" s="61"/>
    </row>
    <row r="751" spans="1:34" x14ac:dyDescent="0.2">
      <c r="B751" s="153">
        <v>2230</v>
      </c>
      <c r="C751" s="153" t="s">
        <v>889</v>
      </c>
      <c r="D751" s="153" t="str">
        <f>_xll.BDP(C751,$D$12)</f>
        <v>USD</v>
      </c>
      <c r="E751" s="153" t="s">
        <v>956</v>
      </c>
      <c r="F751" s="154">
        <f>_xll.BDP(C751,$F$12)</f>
        <v>63.95</v>
      </c>
      <c r="G751" s="154">
        <f>_xll.BDP(C751,$G$12)</f>
        <v>63.95</v>
      </c>
      <c r="H751" s="155">
        <f t="shared" si="303"/>
        <v>0</v>
      </c>
      <c r="I751" s="156">
        <f t="shared" si="304"/>
        <v>0</v>
      </c>
      <c r="J751" s="157">
        <v>0</v>
      </c>
      <c r="K751" s="153" t="str">
        <f>CONCATENATE(D872,D751, " Curncy")</f>
        <v>EURUSD Curncy</v>
      </c>
      <c r="L751" s="153">
        <f>IF(D751 = D872,1,_xll.BDP(K751,$L$12))</f>
        <v>1</v>
      </c>
      <c r="M751" s="356">
        <f>IF(D751 = D872,1,_xll.BDP(K751,$M$12)*L751)</f>
        <v>1.1882999999999999</v>
      </c>
      <c r="N751" s="158">
        <f t="shared" si="305"/>
        <v>0</v>
      </c>
      <c r="O751" s="366">
        <f>N751 / Y872</f>
        <v>0</v>
      </c>
      <c r="P751" s="160">
        <f t="shared" si="306"/>
        <v>0</v>
      </c>
      <c r="Q751" s="374">
        <f>P751 / Y872*100</f>
        <v>0</v>
      </c>
      <c r="R751" s="161">
        <f t="shared" si="307"/>
        <v>0</v>
      </c>
      <c r="S751" s="374">
        <f t="shared" si="308"/>
        <v>0</v>
      </c>
      <c r="T751" s="153">
        <f t="shared" si="309"/>
        <v>1</v>
      </c>
      <c r="U751" s="153">
        <v>0</v>
      </c>
      <c r="V751" s="153">
        <v>1</v>
      </c>
      <c r="W751" s="159">
        <f t="shared" si="310"/>
        <v>0</v>
      </c>
      <c r="X751" s="159">
        <f t="shared" si="311"/>
        <v>0</v>
      </c>
      <c r="Y751" s="70"/>
      <c r="Z751" s="163">
        <f>_xll.BDH(C751,$Z$12,$D$1,$D$1)</f>
        <v>64.180000000000007</v>
      </c>
      <c r="AA751" s="163">
        <f t="shared" si="312"/>
        <v>-0.23000000000000398</v>
      </c>
      <c r="AB751" s="164">
        <f t="shared" si="313"/>
        <v>-0.35836709255220311</v>
      </c>
      <c r="AC751" s="165">
        <v>0</v>
      </c>
      <c r="AD751" s="166">
        <f>IF(D751 = D872,1,_xll.BDP(K751,$AD$12)*L751)</f>
        <v>1.1873</v>
      </c>
      <c r="AE751" s="387">
        <f>AA751*AC751*T751/AD751 / AF872</f>
        <v>0</v>
      </c>
      <c r="AF751" s="73"/>
      <c r="AG751" s="69"/>
      <c r="AH751" s="61"/>
    </row>
    <row r="752" spans="1:34" x14ac:dyDescent="0.2">
      <c r="A752" s="111"/>
      <c r="B752" s="153">
        <v>2804</v>
      </c>
      <c r="C752" s="153" t="s">
        <v>1430</v>
      </c>
      <c r="D752" s="153" t="str">
        <f>_xll.BDP(C752,$D$12)</f>
        <v>USD</v>
      </c>
      <c r="E752" s="153" t="s">
        <v>1431</v>
      </c>
      <c r="F752" s="154">
        <f>_xll.BDP(C752,$F$12)</f>
        <v>213.86</v>
      </c>
      <c r="G752" s="154">
        <f>_xll.BDP(C752,$G$12)</f>
        <v>213.86</v>
      </c>
      <c r="H752" s="155">
        <f t="shared" si="303"/>
        <v>0</v>
      </c>
      <c r="I752" s="156">
        <f t="shared" si="304"/>
        <v>0</v>
      </c>
      <c r="J752" s="157">
        <v>0</v>
      </c>
      <c r="K752" s="153" t="str">
        <f>CONCATENATE(D872,D752, " Curncy")</f>
        <v>EURUSD Curncy</v>
      </c>
      <c r="L752" s="153">
        <f>IF(D752 = D872,1,_xll.BDP(K752,$L$12))</f>
        <v>1</v>
      </c>
      <c r="M752" s="356">
        <f>IF(D752 = D872,1,_xll.BDP(K752,$M$12)*L752)</f>
        <v>1.1882999999999999</v>
      </c>
      <c r="N752" s="158">
        <f t="shared" si="305"/>
        <v>0</v>
      </c>
      <c r="O752" s="366">
        <f>N752 / Y872</f>
        <v>0</v>
      </c>
      <c r="P752" s="160">
        <f t="shared" si="306"/>
        <v>0</v>
      </c>
      <c r="Q752" s="374">
        <f>P752 / Y872*100</f>
        <v>0</v>
      </c>
      <c r="R752" s="161">
        <f t="shared" si="307"/>
        <v>0</v>
      </c>
      <c r="S752" s="374">
        <f t="shared" si="308"/>
        <v>0</v>
      </c>
      <c r="T752" s="153">
        <f t="shared" si="309"/>
        <v>1</v>
      </c>
      <c r="U752" s="153">
        <v>0</v>
      </c>
      <c r="V752" s="153">
        <v>1</v>
      </c>
      <c r="W752" s="159">
        <f t="shared" si="310"/>
        <v>0</v>
      </c>
      <c r="X752" s="159">
        <f t="shared" si="311"/>
        <v>0</v>
      </c>
      <c r="Y752" s="111"/>
      <c r="Z752" s="163">
        <f>_xll.BDH(C752,$Z$12,$D$1,$D$1)</f>
        <v>210.11</v>
      </c>
      <c r="AA752" s="163">
        <f t="shared" si="312"/>
        <v>3.75</v>
      </c>
      <c r="AB752" s="164">
        <f t="shared" si="313"/>
        <v>1.7847794012660032</v>
      </c>
      <c r="AC752" s="165">
        <v>0</v>
      </c>
      <c r="AD752" s="166">
        <f>IF(D752 = D872,1,_xll.BDP(K752,$AD$12)*L752)</f>
        <v>1.1873</v>
      </c>
      <c r="AE752" s="387">
        <f>AA752*AC752*T752/AD752 / AF872</f>
        <v>0</v>
      </c>
      <c r="AF752" s="124"/>
      <c r="AG752" s="69"/>
      <c r="AH752" s="61"/>
    </row>
    <row r="753" spans="1:34" x14ac:dyDescent="0.2">
      <c r="B753" s="153">
        <v>2200</v>
      </c>
      <c r="C753" s="153" t="s">
        <v>890</v>
      </c>
      <c r="D753" s="153" t="str">
        <f>_xll.BDP(C753,$D$12)</f>
        <v>USD</v>
      </c>
      <c r="E753" s="153" t="s">
        <v>957</v>
      </c>
      <c r="F753" s="154">
        <f>_xll.BDP(C753,$F$12)</f>
        <v>63.6</v>
      </c>
      <c r="G753" s="154">
        <f>_xll.BDP(C753,$G$12)</f>
        <v>63.6</v>
      </c>
      <c r="H753" s="155">
        <f t="shared" si="303"/>
        <v>0</v>
      </c>
      <c r="I753" s="156">
        <f t="shared" si="304"/>
        <v>0</v>
      </c>
      <c r="J753" s="157">
        <v>0</v>
      </c>
      <c r="K753" s="153" t="str">
        <f>CONCATENATE(D872,D753, " Curncy")</f>
        <v>EURUSD Curncy</v>
      </c>
      <c r="L753" s="153">
        <f>IF(D753 = D872,1,_xll.BDP(K753,$L$12))</f>
        <v>1</v>
      </c>
      <c r="M753" s="356">
        <f>IF(D753 = D872,1,_xll.BDP(K753,$M$12)*L753)</f>
        <v>1.1882999999999999</v>
      </c>
      <c r="N753" s="158">
        <f t="shared" si="305"/>
        <v>0</v>
      </c>
      <c r="O753" s="366">
        <f>N753 / Y872</f>
        <v>0</v>
      </c>
      <c r="P753" s="160">
        <f t="shared" si="306"/>
        <v>0</v>
      </c>
      <c r="Q753" s="374">
        <f>P753 / Y872*100</f>
        <v>0</v>
      </c>
      <c r="R753" s="161">
        <f t="shared" si="307"/>
        <v>0</v>
      </c>
      <c r="S753" s="374">
        <f t="shared" si="308"/>
        <v>0</v>
      </c>
      <c r="T753" s="153">
        <f t="shared" si="309"/>
        <v>1</v>
      </c>
      <c r="U753" s="153">
        <v>0</v>
      </c>
      <c r="V753" s="153">
        <v>1</v>
      </c>
      <c r="W753" s="159">
        <f t="shared" si="310"/>
        <v>0</v>
      </c>
      <c r="X753" s="159">
        <f t="shared" si="311"/>
        <v>0</v>
      </c>
      <c r="Y753" s="70"/>
      <c r="Z753" s="163">
        <f>_xll.BDH(C753,$Z$12,$D$1,$D$1)</f>
        <v>60.27</v>
      </c>
      <c r="AA753" s="163">
        <f t="shared" si="312"/>
        <v>3.3299999999999983</v>
      </c>
      <c r="AB753" s="164">
        <f t="shared" si="313"/>
        <v>5.5251368840218982</v>
      </c>
      <c r="AC753" s="165">
        <v>0</v>
      </c>
      <c r="AD753" s="166">
        <f>IF(D753 = D872,1,_xll.BDP(K753,$AD$12)*L753)</f>
        <v>1.1873</v>
      </c>
      <c r="AE753" s="387">
        <f>AA753*AC753*T753/AD753 / AF872</f>
        <v>0</v>
      </c>
      <c r="AF753" s="73"/>
      <c r="AG753" s="69"/>
      <c r="AH753" s="61"/>
    </row>
    <row r="754" spans="1:34" x14ac:dyDescent="0.2">
      <c r="A754" s="153"/>
      <c r="B754" s="153">
        <v>29837</v>
      </c>
      <c r="C754" s="153" t="s">
        <v>1528</v>
      </c>
      <c r="D754" s="153" t="str">
        <f>_xll.BDP(C754,$D$12)</f>
        <v>USD</v>
      </c>
      <c r="E754" s="153" t="s">
        <v>1529</v>
      </c>
      <c r="F754" s="154">
        <f>_xll.BDP(C754,$F$12)</f>
        <v>17.940000000000001</v>
      </c>
      <c r="G754" s="154">
        <f>_xll.BDP(C754,$G$12)</f>
        <v>17.940000000000001</v>
      </c>
      <c r="H754" s="155">
        <f t="shared" si="303"/>
        <v>0</v>
      </c>
      <c r="I754" s="156">
        <f t="shared" si="304"/>
        <v>0</v>
      </c>
      <c r="J754" s="157">
        <v>0</v>
      </c>
      <c r="K754" s="153" t="str">
        <f>CONCATENATE(D872,D754, " Curncy")</f>
        <v>EURUSD Curncy</v>
      </c>
      <c r="L754" s="153">
        <f>IF(D754 = D872,1,_xll.BDP(K754,$L$12))</f>
        <v>1</v>
      </c>
      <c r="M754" s="356">
        <f>IF(D754 = D872,1,_xll.BDP(K754,$M$12)*L754)</f>
        <v>1.1882999999999999</v>
      </c>
      <c r="N754" s="158">
        <f t="shared" si="305"/>
        <v>0</v>
      </c>
      <c r="O754" s="366">
        <f>N754 / Y872</f>
        <v>0</v>
      </c>
      <c r="P754" s="160">
        <f t="shared" si="306"/>
        <v>0</v>
      </c>
      <c r="Q754" s="374">
        <f>P754 / Y872*100</f>
        <v>0</v>
      </c>
      <c r="R754" s="161">
        <f t="shared" si="307"/>
        <v>0</v>
      </c>
      <c r="S754" s="374">
        <f t="shared" si="308"/>
        <v>0</v>
      </c>
      <c r="T754" s="153">
        <f t="shared" si="309"/>
        <v>1</v>
      </c>
      <c r="U754" s="153">
        <v>0</v>
      </c>
      <c r="V754" s="153">
        <v>1</v>
      </c>
      <c r="W754" s="159">
        <f t="shared" si="310"/>
        <v>0</v>
      </c>
      <c r="X754" s="159">
        <f t="shared" si="311"/>
        <v>0</v>
      </c>
      <c r="Y754" s="162"/>
      <c r="Z754" s="163">
        <f>_xll.BDH(C754,$Z$12,$D$1,$D$1)</f>
        <v>17.61</v>
      </c>
      <c r="AA754" s="163">
        <f t="shared" si="312"/>
        <v>0.33000000000000185</v>
      </c>
      <c r="AB754" s="164">
        <f t="shared" si="313"/>
        <v>1.873935264054525</v>
      </c>
      <c r="AC754" s="165">
        <v>0</v>
      </c>
      <c r="AD754" s="166">
        <f>IF(D754 = D872,1,_xll.BDP(K754,$AD$12)*L754)</f>
        <v>1.1873</v>
      </c>
      <c r="AE754" s="387">
        <f>AA754*AC754*T754/AD754 / AF872</f>
        <v>0</v>
      </c>
      <c r="AF754" s="167"/>
      <c r="AG754" s="69"/>
      <c r="AH754" s="61"/>
    </row>
    <row r="755" spans="1:34" x14ac:dyDescent="0.2">
      <c r="B755" s="153">
        <v>18529</v>
      </c>
      <c r="C755" s="153" t="s">
        <v>41</v>
      </c>
      <c r="D755" s="153" t="str">
        <f>_xll.BDP(C755,$D$12)</f>
        <v>USD</v>
      </c>
      <c r="E755" s="153" t="s">
        <v>245</v>
      </c>
      <c r="F755" s="154">
        <f>_xll.BDP(C755,$F$12)</f>
        <v>44</v>
      </c>
      <c r="G755" s="154">
        <f>_xll.BDP(C755,$G$12)</f>
        <v>44</v>
      </c>
      <c r="H755" s="155">
        <f t="shared" si="303"/>
        <v>0</v>
      </c>
      <c r="I755" s="156">
        <f t="shared" si="304"/>
        <v>0</v>
      </c>
      <c r="J755" s="157">
        <v>0</v>
      </c>
      <c r="K755" s="153" t="str">
        <f>CONCATENATE(D872,D755, " Curncy")</f>
        <v>EURUSD Curncy</v>
      </c>
      <c r="L755" s="153">
        <f>IF(D755 = D872,1,_xll.BDP(K755,$L$12))</f>
        <v>1</v>
      </c>
      <c r="M755" s="356">
        <f>IF(D755 = D872,1,_xll.BDP(K755,$M$12)*L755)</f>
        <v>1.1882999999999999</v>
      </c>
      <c r="N755" s="158">
        <f t="shared" si="305"/>
        <v>0</v>
      </c>
      <c r="O755" s="366">
        <f>N755 / Y872</f>
        <v>0</v>
      </c>
      <c r="P755" s="160">
        <f t="shared" si="306"/>
        <v>0</v>
      </c>
      <c r="Q755" s="374">
        <f>P755 / Y872*100</f>
        <v>0</v>
      </c>
      <c r="R755" s="161">
        <f t="shared" si="307"/>
        <v>0</v>
      </c>
      <c r="S755" s="374">
        <f t="shared" si="308"/>
        <v>0</v>
      </c>
      <c r="T755" s="153">
        <f t="shared" si="309"/>
        <v>1</v>
      </c>
      <c r="U755" s="153">
        <v>0</v>
      </c>
      <c r="V755" s="153">
        <v>1</v>
      </c>
      <c r="W755" s="159">
        <f t="shared" si="310"/>
        <v>0</v>
      </c>
      <c r="X755" s="159">
        <f t="shared" si="311"/>
        <v>0</v>
      </c>
      <c r="Y755" s="70"/>
      <c r="Z755" s="163">
        <f>_xll.BDH(C755,$Z$12,$D$1,$D$1)</f>
        <v>43.97</v>
      </c>
      <c r="AA755" s="163">
        <f t="shared" si="312"/>
        <v>3.0000000000001137E-2</v>
      </c>
      <c r="AB755" s="164">
        <f t="shared" si="313"/>
        <v>6.8228337502845432E-2</v>
      </c>
      <c r="AC755" s="165">
        <v>0</v>
      </c>
      <c r="AD755" s="166">
        <f>IF(D755 = D872,1,_xll.BDP(K755,$AD$12)*L755)</f>
        <v>1.1873</v>
      </c>
      <c r="AE755" s="387">
        <f>AA755*AC755*T755/AD755 / AF872</f>
        <v>0</v>
      </c>
      <c r="AF755" s="73"/>
      <c r="AG755" s="69"/>
      <c r="AH755" s="61"/>
    </row>
    <row r="756" spans="1:34" x14ac:dyDescent="0.2">
      <c r="B756" s="153">
        <v>19538</v>
      </c>
      <c r="C756" s="153" t="s">
        <v>40</v>
      </c>
      <c r="D756" s="153" t="str">
        <f>_xll.BDP(C756,$D$12)</f>
        <v>USD</v>
      </c>
      <c r="E756" s="153" t="s">
        <v>271</v>
      </c>
      <c r="F756" s="154">
        <f>_xll.BDP(C756,$F$12)</f>
        <v>482.88</v>
      </c>
      <c r="G756" s="154">
        <f>_xll.BDP(C756,$G$12)</f>
        <v>482.88</v>
      </c>
      <c r="H756" s="155">
        <f t="shared" si="303"/>
        <v>0</v>
      </c>
      <c r="I756" s="156">
        <f t="shared" si="304"/>
        <v>0</v>
      </c>
      <c r="J756" s="157">
        <v>-9790</v>
      </c>
      <c r="K756" s="153" t="str">
        <f>CONCATENATE(D872,D756, " Curncy")</f>
        <v>EURUSD Curncy</v>
      </c>
      <c r="L756" s="153">
        <f>IF(D756 = D872,1,_xll.BDP(K756,$L$12))</f>
        <v>1</v>
      </c>
      <c r="M756" s="356">
        <f>IF(D756 = D872,1,_xll.BDP(K756,$M$12)*L756)</f>
        <v>1.1882999999999999</v>
      </c>
      <c r="N756" s="158">
        <f t="shared" si="305"/>
        <v>0</v>
      </c>
      <c r="O756" s="366">
        <f>N756 / Y872</f>
        <v>0</v>
      </c>
      <c r="P756" s="160">
        <f t="shared" si="306"/>
        <v>-3978284.2716485742</v>
      </c>
      <c r="Q756" s="374">
        <f>P756 / Y872*100</f>
        <v>-3.2140082723153753</v>
      </c>
      <c r="R756" s="161">
        <f t="shared" si="307"/>
        <v>-3.2140082723153753</v>
      </c>
      <c r="S756" s="374">
        <f t="shared" si="308"/>
        <v>0</v>
      </c>
      <c r="T756" s="153">
        <f t="shared" si="309"/>
        <v>1</v>
      </c>
      <c r="U756" s="153">
        <v>0</v>
      </c>
      <c r="V756" s="153">
        <v>1</v>
      </c>
      <c r="W756" s="159">
        <f t="shared" si="310"/>
        <v>0</v>
      </c>
      <c r="X756" s="159">
        <f t="shared" si="311"/>
        <v>0</v>
      </c>
      <c r="Y756" s="70"/>
      <c r="Z756" s="163">
        <f>_xll.BDH(C756,$Z$12,$D$1,$D$1)</f>
        <v>476.62</v>
      </c>
      <c r="AA756" s="163">
        <f t="shared" si="312"/>
        <v>6.2599999999999909</v>
      </c>
      <c r="AB756" s="164">
        <f t="shared" si="313"/>
        <v>1.3134152993999393</v>
      </c>
      <c r="AC756" s="165">
        <v>-9790</v>
      </c>
      <c r="AD756" s="166">
        <f>IF(D756 = D872,1,_xll.BDP(K756,$AD$12)*L756)</f>
        <v>1.1873</v>
      </c>
      <c r="AE756" s="387">
        <f>AA756*AC756*T756/AD756 / AF872</f>
        <v>-4.1928823239644484E-4</v>
      </c>
      <c r="AF756" s="73"/>
      <c r="AG756" s="69"/>
      <c r="AH756" s="61"/>
    </row>
    <row r="757" spans="1:34" x14ac:dyDescent="0.2">
      <c r="B757" s="153">
        <v>18214</v>
      </c>
      <c r="C757" s="153" t="s">
        <v>891</v>
      </c>
      <c r="D757" s="153" t="str">
        <f>_xll.BDP(C757,$D$12)</f>
        <v>USD</v>
      </c>
      <c r="E757" s="153" t="s">
        <v>958</v>
      </c>
      <c r="F757" s="154">
        <f>_xll.BDP(C757,$F$12)</f>
        <v>21.46</v>
      </c>
      <c r="G757" s="154">
        <f>_xll.BDP(C757,$G$12)</f>
        <v>21.46</v>
      </c>
      <c r="H757" s="155">
        <f t="shared" si="303"/>
        <v>0</v>
      </c>
      <c r="I757" s="156">
        <f t="shared" si="304"/>
        <v>0</v>
      </c>
      <c r="J757" s="157">
        <v>0</v>
      </c>
      <c r="K757" s="153" t="str">
        <f>CONCATENATE(D872,D757, " Curncy")</f>
        <v>EURUSD Curncy</v>
      </c>
      <c r="L757" s="153">
        <f>IF(D757 = D872,1,_xll.BDP(K757,$L$12))</f>
        <v>1</v>
      </c>
      <c r="M757" s="356">
        <f>IF(D757 = D872,1,_xll.BDP(K757,$M$12)*L757)</f>
        <v>1.1882999999999999</v>
      </c>
      <c r="N757" s="158">
        <f t="shared" si="305"/>
        <v>0</v>
      </c>
      <c r="O757" s="366">
        <f>N757 / Y872</f>
        <v>0</v>
      </c>
      <c r="P757" s="160">
        <f t="shared" si="306"/>
        <v>0</v>
      </c>
      <c r="Q757" s="374">
        <f>P757 / Y872*100</f>
        <v>0</v>
      </c>
      <c r="R757" s="161">
        <f t="shared" si="307"/>
        <v>0</v>
      </c>
      <c r="S757" s="374">
        <f t="shared" si="308"/>
        <v>0</v>
      </c>
      <c r="T757" s="153">
        <f t="shared" si="309"/>
        <v>1</v>
      </c>
      <c r="U757" s="153">
        <v>0</v>
      </c>
      <c r="V757" s="153">
        <v>1</v>
      </c>
      <c r="W757" s="159">
        <f t="shared" si="310"/>
        <v>0</v>
      </c>
      <c r="X757" s="159">
        <f t="shared" si="311"/>
        <v>0</v>
      </c>
      <c r="Y757" s="70"/>
      <c r="Z757" s="163">
        <f>_xll.BDH(C757,$Z$12,$D$1,$D$1)</f>
        <v>20.51</v>
      </c>
      <c r="AA757" s="163">
        <f t="shared" si="312"/>
        <v>0.94999999999999929</v>
      </c>
      <c r="AB757" s="164">
        <f t="shared" si="313"/>
        <v>4.6318868844466072</v>
      </c>
      <c r="AC757" s="165">
        <v>0</v>
      </c>
      <c r="AD757" s="166">
        <f>IF(D757 = D872,1,_xll.BDP(K757,$AD$12)*L757)</f>
        <v>1.1873</v>
      </c>
      <c r="AE757" s="387">
        <f>AA757*AC757*T757/AD757 / AF872</f>
        <v>0</v>
      </c>
      <c r="AF757" s="73"/>
      <c r="AG757" s="69"/>
      <c r="AH757" s="61"/>
    </row>
    <row r="758" spans="1:34" x14ac:dyDescent="0.2">
      <c r="B758" s="153">
        <v>25283</v>
      </c>
      <c r="C758" s="153" t="s">
        <v>39</v>
      </c>
      <c r="D758" s="153" t="str">
        <f>_xll.BDP(C758,$D$12)</f>
        <v>USD</v>
      </c>
      <c r="E758" s="153" t="s">
        <v>243</v>
      </c>
      <c r="F758" s="154">
        <f>_xll.BDP(C758,$F$12)</f>
        <v>16.61</v>
      </c>
      <c r="G758" s="154">
        <f>_xll.BDP(C758,$G$12)</f>
        <v>16.61</v>
      </c>
      <c r="H758" s="155">
        <f t="shared" si="303"/>
        <v>0</v>
      </c>
      <c r="I758" s="156">
        <f t="shared" si="304"/>
        <v>0</v>
      </c>
      <c r="J758" s="157">
        <v>0</v>
      </c>
      <c r="K758" s="153" t="str">
        <f>CONCATENATE(D872,D758, " Curncy")</f>
        <v>EURUSD Curncy</v>
      </c>
      <c r="L758" s="153">
        <f>IF(D758 = D872,1,_xll.BDP(K758,$L$12))</f>
        <v>1</v>
      </c>
      <c r="M758" s="356">
        <f>IF(D758 = D872,1,_xll.BDP(K758,$M$12)*L758)</f>
        <v>1.1882999999999999</v>
      </c>
      <c r="N758" s="158">
        <f t="shared" si="305"/>
        <v>0</v>
      </c>
      <c r="O758" s="366">
        <f>N758 / Y872</f>
        <v>0</v>
      </c>
      <c r="P758" s="160">
        <f t="shared" si="306"/>
        <v>0</v>
      </c>
      <c r="Q758" s="374">
        <f>P758 / Y872*100</f>
        <v>0</v>
      </c>
      <c r="R758" s="161">
        <f t="shared" si="307"/>
        <v>0</v>
      </c>
      <c r="S758" s="374">
        <f t="shared" si="308"/>
        <v>0</v>
      </c>
      <c r="T758" s="153">
        <f t="shared" si="309"/>
        <v>1</v>
      </c>
      <c r="U758" s="153">
        <v>0</v>
      </c>
      <c r="V758" s="153">
        <v>1</v>
      </c>
      <c r="W758" s="159">
        <f t="shared" si="310"/>
        <v>0</v>
      </c>
      <c r="X758" s="159">
        <f t="shared" si="311"/>
        <v>0</v>
      </c>
      <c r="Y758" s="70"/>
      <c r="Z758" s="163">
        <f>_xll.BDH(C758,$Z$12,$D$1,$D$1)</f>
        <v>16.149999999999999</v>
      </c>
      <c r="AA758" s="163">
        <f t="shared" si="312"/>
        <v>0.46000000000000085</v>
      </c>
      <c r="AB758" s="164">
        <f t="shared" si="313"/>
        <v>2.8482972136222964</v>
      </c>
      <c r="AC758" s="165">
        <v>0</v>
      </c>
      <c r="AD758" s="166">
        <f>IF(D758 = D872,1,_xll.BDP(K758,$AD$12)*L758)</f>
        <v>1.1873</v>
      </c>
      <c r="AE758" s="387">
        <f>AA758*AC758*T758/AD758 / AF872</f>
        <v>0</v>
      </c>
      <c r="AF758" s="73"/>
      <c r="AG758" s="69"/>
      <c r="AH758" s="61"/>
    </row>
    <row r="759" spans="1:34" x14ac:dyDescent="0.2">
      <c r="B759" s="153">
        <v>675</v>
      </c>
      <c r="C759" s="153" t="s">
        <v>892</v>
      </c>
      <c r="D759" s="153" t="str">
        <f>_xll.BDP(C759,$D$12)</f>
        <v>USD</v>
      </c>
      <c r="E759" s="153" t="s">
        <v>959</v>
      </c>
      <c r="F759" s="154">
        <f>_xll.BDP(C759,$F$12)</f>
        <v>518.30999999999995</v>
      </c>
      <c r="G759" s="154">
        <f>_xll.BDP(C759,$G$12)</f>
        <v>518.30999999999995</v>
      </c>
      <c r="H759" s="155">
        <f t="shared" si="303"/>
        <v>0</v>
      </c>
      <c r="I759" s="156">
        <f t="shared" si="304"/>
        <v>0</v>
      </c>
      <c r="J759" s="157">
        <v>0</v>
      </c>
      <c r="K759" s="153" t="str">
        <f>CONCATENATE(D872,D759, " Curncy")</f>
        <v>EURUSD Curncy</v>
      </c>
      <c r="L759" s="153">
        <f>IF(D759 = D872,1,_xll.BDP(K759,$L$12))</f>
        <v>1</v>
      </c>
      <c r="M759" s="356">
        <f>IF(D759 = D872,1,_xll.BDP(K759,$M$12)*L759)</f>
        <v>1.1882999999999999</v>
      </c>
      <c r="N759" s="158">
        <f t="shared" si="305"/>
        <v>0</v>
      </c>
      <c r="O759" s="366">
        <f>N759 / Y872</f>
        <v>0</v>
      </c>
      <c r="P759" s="160">
        <f t="shared" si="306"/>
        <v>0</v>
      </c>
      <c r="Q759" s="374">
        <f>P759 / Y872*100</f>
        <v>0</v>
      </c>
      <c r="R759" s="161">
        <f t="shared" si="307"/>
        <v>0</v>
      </c>
      <c r="S759" s="374">
        <f t="shared" si="308"/>
        <v>0</v>
      </c>
      <c r="T759" s="153">
        <f t="shared" si="309"/>
        <v>1</v>
      </c>
      <c r="U759" s="153">
        <v>0</v>
      </c>
      <c r="V759" s="153">
        <v>1</v>
      </c>
      <c r="W759" s="159">
        <f t="shared" si="310"/>
        <v>0</v>
      </c>
      <c r="X759" s="159">
        <f t="shared" si="311"/>
        <v>0</v>
      </c>
      <c r="Y759" s="70"/>
      <c r="Z759" s="163">
        <f>_xll.BDH(C759,$Z$12,$D$1,$D$1)</f>
        <v>525.6</v>
      </c>
      <c r="AA759" s="163">
        <f t="shared" si="312"/>
        <v>-7.2900000000000773</v>
      </c>
      <c r="AB759" s="164">
        <f t="shared" si="313"/>
        <v>-1.3869863013698776</v>
      </c>
      <c r="AC759" s="165">
        <v>0</v>
      </c>
      <c r="AD759" s="166">
        <f>IF(D759 = D872,1,_xll.BDP(K759,$AD$12)*L759)</f>
        <v>1.1873</v>
      </c>
      <c r="AE759" s="387">
        <f>AA759*AC759*T759/AD759 / AF872</f>
        <v>0</v>
      </c>
      <c r="AF759" s="73"/>
      <c r="AG759" s="69"/>
      <c r="AH759" s="61"/>
    </row>
    <row r="760" spans="1:34" x14ac:dyDescent="0.2">
      <c r="B760" s="153">
        <v>10022</v>
      </c>
      <c r="C760" s="153" t="s">
        <v>893</v>
      </c>
      <c r="D760" s="153" t="str">
        <f>_xll.BDP(C760,$D$12)</f>
        <v>USD</v>
      </c>
      <c r="E760" s="153" t="s">
        <v>960</v>
      </c>
      <c r="F760" s="154">
        <f>_xll.BDP(C760,$F$12)</f>
        <v>4162.03</v>
      </c>
      <c r="G760" s="154">
        <f>_xll.BDP(C760,$G$12)</f>
        <v>4162.03</v>
      </c>
      <c r="H760" s="155">
        <f t="shared" si="303"/>
        <v>0</v>
      </c>
      <c r="I760" s="156">
        <f t="shared" si="304"/>
        <v>0</v>
      </c>
      <c r="J760" s="157">
        <v>0</v>
      </c>
      <c r="K760" s="153" t="str">
        <f>CONCATENATE(D872,D760, " Curncy")</f>
        <v>EURUSD Curncy</v>
      </c>
      <c r="L760" s="153">
        <f>IF(D760 = D872,1,_xll.BDP(K760,$L$12))</f>
        <v>1</v>
      </c>
      <c r="M760" s="356">
        <f>IF(D760 = D872,1,_xll.BDP(K760,$M$12)*L760)</f>
        <v>1.1882999999999999</v>
      </c>
      <c r="N760" s="158">
        <f t="shared" si="305"/>
        <v>0</v>
      </c>
      <c r="O760" s="366">
        <f>N760 / Y872</f>
        <v>0</v>
      </c>
      <c r="P760" s="160">
        <f t="shared" si="306"/>
        <v>0</v>
      </c>
      <c r="Q760" s="374">
        <f>P760 / Y872*100</f>
        <v>0</v>
      </c>
      <c r="R760" s="161">
        <f t="shared" si="307"/>
        <v>0</v>
      </c>
      <c r="S760" s="374">
        <f t="shared" si="308"/>
        <v>0</v>
      </c>
      <c r="T760" s="153">
        <f t="shared" si="309"/>
        <v>1</v>
      </c>
      <c r="U760" s="153">
        <v>0</v>
      </c>
      <c r="V760" s="153">
        <v>1</v>
      </c>
      <c r="W760" s="159">
        <f t="shared" si="310"/>
        <v>0</v>
      </c>
      <c r="X760" s="159">
        <f t="shared" si="311"/>
        <v>0</v>
      </c>
      <c r="Y760" s="70"/>
      <c r="Z760" s="163">
        <f>_xll.BDH(C760,$Z$12,$D$1,$D$1)</f>
        <v>4194.58</v>
      </c>
      <c r="AA760" s="163">
        <f t="shared" si="312"/>
        <v>-32.550000000000182</v>
      </c>
      <c r="AB760" s="164">
        <f t="shared" si="313"/>
        <v>-0.77600141134512113</v>
      </c>
      <c r="AC760" s="165">
        <v>0</v>
      </c>
      <c r="AD760" s="166">
        <f>IF(D760 = D872,1,_xll.BDP(K760,$AD$12)*L760)</f>
        <v>1.1873</v>
      </c>
      <c r="AE760" s="387">
        <f>AA760*AC760*T760/AD760 / AF872</f>
        <v>0</v>
      </c>
      <c r="AF760" s="73"/>
      <c r="AG760" s="69"/>
      <c r="AH760" s="61"/>
    </row>
    <row r="761" spans="1:34" x14ac:dyDescent="0.2">
      <c r="A761" s="153"/>
      <c r="B761" s="153">
        <v>20170</v>
      </c>
      <c r="C761" s="153" t="s">
        <v>1314</v>
      </c>
      <c r="D761" s="153" t="str">
        <f>_xll.BDP(C761,$D$12)</f>
        <v>USD</v>
      </c>
      <c r="E761" s="153" t="s">
        <v>1315</v>
      </c>
      <c r="F761" s="154">
        <f>_xll.BDP(C761,$F$12)</f>
        <v>16.78</v>
      </c>
      <c r="G761" s="154">
        <f>_xll.BDP(C761,$G$12)</f>
        <v>16.78</v>
      </c>
      <c r="H761" s="155">
        <f t="shared" si="303"/>
        <v>0</v>
      </c>
      <c r="I761" s="156">
        <f t="shared" si="304"/>
        <v>0</v>
      </c>
      <c r="J761" s="157">
        <v>0</v>
      </c>
      <c r="K761" s="153" t="str">
        <f>CONCATENATE(D872,D761, " Curncy")</f>
        <v>EURUSD Curncy</v>
      </c>
      <c r="L761" s="153">
        <f>IF(D761 = D872,1,_xll.BDP(K761,$L$12))</f>
        <v>1</v>
      </c>
      <c r="M761" s="356">
        <f>IF(D761 = D872,1,_xll.BDP(K761,$M$12)*L761)</f>
        <v>1.1882999999999999</v>
      </c>
      <c r="N761" s="158">
        <f t="shared" si="305"/>
        <v>0</v>
      </c>
      <c r="O761" s="366">
        <f>N761 / Y872</f>
        <v>0</v>
      </c>
      <c r="P761" s="160">
        <f t="shared" si="306"/>
        <v>0</v>
      </c>
      <c r="Q761" s="374">
        <f>P761 / Y872*100</f>
        <v>0</v>
      </c>
      <c r="R761" s="161">
        <f t="shared" si="307"/>
        <v>0</v>
      </c>
      <c r="S761" s="374">
        <f t="shared" si="308"/>
        <v>0</v>
      </c>
      <c r="T761" s="153">
        <f t="shared" si="309"/>
        <v>1</v>
      </c>
      <c r="U761" s="153">
        <v>0</v>
      </c>
      <c r="V761" s="153">
        <v>1</v>
      </c>
      <c r="W761" s="159">
        <f t="shared" si="310"/>
        <v>0</v>
      </c>
      <c r="X761" s="159">
        <f t="shared" si="311"/>
        <v>0</v>
      </c>
      <c r="Y761" s="162"/>
      <c r="Z761" s="163">
        <f>_xll.BDH(C761,$Z$12,$D$1,$D$1)</f>
        <v>15.76</v>
      </c>
      <c r="AA761" s="163">
        <f t="shared" si="312"/>
        <v>1.0200000000000014</v>
      </c>
      <c r="AB761" s="164">
        <f t="shared" si="313"/>
        <v>6.4720812182741199</v>
      </c>
      <c r="AC761" s="165">
        <v>0</v>
      </c>
      <c r="AD761" s="166">
        <f>IF(D761 = D872,1,_xll.BDP(K761,$AD$12)*L761)</f>
        <v>1.1873</v>
      </c>
      <c r="AE761" s="387">
        <f>AA761*AC761*T761/AD761 / AF872</f>
        <v>0</v>
      </c>
      <c r="AF761" s="167"/>
      <c r="AG761" s="69"/>
      <c r="AH761" s="61"/>
    </row>
    <row r="762" spans="1:34" x14ac:dyDescent="0.2">
      <c r="A762" s="153"/>
      <c r="B762" s="153">
        <v>24350</v>
      </c>
      <c r="C762" s="153" t="s">
        <v>1293</v>
      </c>
      <c r="D762" s="153" t="str">
        <f>_xll.BDP(C762,$D$12)</f>
        <v>USD</v>
      </c>
      <c r="E762" s="153" t="s">
        <v>1294</v>
      </c>
      <c r="F762" s="154">
        <f>_xll.BDP(C762,$F$12)</f>
        <v>28.61</v>
      </c>
      <c r="G762" s="154">
        <f>_xll.BDP(C762,$G$12)</f>
        <v>28.61</v>
      </c>
      <c r="H762" s="155">
        <f t="shared" si="303"/>
        <v>0</v>
      </c>
      <c r="I762" s="156">
        <f t="shared" si="304"/>
        <v>0</v>
      </c>
      <c r="J762" s="157">
        <v>0</v>
      </c>
      <c r="K762" s="153" t="str">
        <f>CONCATENATE(D872,D762, " Curncy")</f>
        <v>EURUSD Curncy</v>
      </c>
      <c r="L762" s="153">
        <f>IF(D762 = D872,1,_xll.BDP(K762,$L$12))</f>
        <v>1</v>
      </c>
      <c r="M762" s="356">
        <f>IF(D762 = D872,1,_xll.BDP(K762,$M$12)*L762)</f>
        <v>1.1882999999999999</v>
      </c>
      <c r="N762" s="158">
        <f t="shared" si="305"/>
        <v>0</v>
      </c>
      <c r="O762" s="366">
        <f>N762 / Y872</f>
        <v>0</v>
      </c>
      <c r="P762" s="160">
        <f t="shared" si="306"/>
        <v>0</v>
      </c>
      <c r="Q762" s="374">
        <f>P762 / Y872*100</f>
        <v>0</v>
      </c>
      <c r="R762" s="161">
        <f t="shared" si="307"/>
        <v>0</v>
      </c>
      <c r="S762" s="374">
        <f t="shared" si="308"/>
        <v>0</v>
      </c>
      <c r="T762" s="153">
        <f t="shared" si="309"/>
        <v>1</v>
      </c>
      <c r="U762" s="153">
        <v>0</v>
      </c>
      <c r="V762" s="153">
        <v>1</v>
      </c>
      <c r="W762" s="159">
        <f t="shared" si="310"/>
        <v>0</v>
      </c>
      <c r="X762" s="159">
        <f t="shared" si="311"/>
        <v>0</v>
      </c>
      <c r="Y762" s="162"/>
      <c r="Z762" s="163">
        <f>_xll.BDH(C762,$Z$12,$D$1,$D$1)</f>
        <v>28.41</v>
      </c>
      <c r="AA762" s="163">
        <f t="shared" si="312"/>
        <v>0.19999999999999929</v>
      </c>
      <c r="AB762" s="164">
        <f t="shared" si="313"/>
        <v>0.70397747272087041</v>
      </c>
      <c r="AC762" s="165">
        <v>0</v>
      </c>
      <c r="AD762" s="166">
        <f>IF(D762 = D872,1,_xll.BDP(K762,$AD$12)*L762)</f>
        <v>1.1873</v>
      </c>
      <c r="AE762" s="387">
        <f>AA762*AC762*T762/AD762 / AF872</f>
        <v>0</v>
      </c>
      <c r="AF762" s="167"/>
      <c r="AG762" s="69"/>
      <c r="AH762" s="61"/>
    </row>
    <row r="763" spans="1:34" x14ac:dyDescent="0.2">
      <c r="B763" s="153">
        <v>18242</v>
      </c>
      <c r="C763" s="153" t="s">
        <v>894</v>
      </c>
      <c r="D763" s="153" t="str">
        <f>_xll.BDP(C763,$D$12)</f>
        <v>USD</v>
      </c>
      <c r="E763" s="153" t="s">
        <v>961</v>
      </c>
      <c r="F763" s="154">
        <f>_xll.BDP(C763,$F$12)</f>
        <v>57.57</v>
      </c>
      <c r="G763" s="154">
        <f>_xll.BDP(C763,$G$12)</f>
        <v>57.57</v>
      </c>
      <c r="H763" s="155">
        <f t="shared" si="303"/>
        <v>0</v>
      </c>
      <c r="I763" s="156">
        <f t="shared" si="304"/>
        <v>0</v>
      </c>
      <c r="J763" s="157">
        <v>0</v>
      </c>
      <c r="K763" s="153" t="str">
        <f>CONCATENATE(D872,D763, " Curncy")</f>
        <v>EURUSD Curncy</v>
      </c>
      <c r="L763" s="153">
        <f>IF(D763 = D872,1,_xll.BDP(K763,$L$12))</f>
        <v>1</v>
      </c>
      <c r="M763" s="356">
        <f>IF(D763 = D872,1,_xll.BDP(K763,$M$12)*L763)</f>
        <v>1.1882999999999999</v>
      </c>
      <c r="N763" s="158">
        <f t="shared" si="305"/>
        <v>0</v>
      </c>
      <c r="O763" s="366">
        <f>N763 / Y872</f>
        <v>0</v>
      </c>
      <c r="P763" s="160">
        <f t="shared" si="306"/>
        <v>0</v>
      </c>
      <c r="Q763" s="374">
        <f>P763 / Y872*100</f>
        <v>0</v>
      </c>
      <c r="R763" s="161">
        <f t="shared" si="307"/>
        <v>0</v>
      </c>
      <c r="S763" s="374">
        <f t="shared" si="308"/>
        <v>0</v>
      </c>
      <c r="T763" s="153">
        <f t="shared" si="309"/>
        <v>1</v>
      </c>
      <c r="U763" s="153">
        <v>0</v>
      </c>
      <c r="V763" s="153">
        <v>1</v>
      </c>
      <c r="W763" s="159">
        <f t="shared" si="310"/>
        <v>0</v>
      </c>
      <c r="X763" s="159">
        <f t="shared" si="311"/>
        <v>0</v>
      </c>
      <c r="Y763" s="70"/>
      <c r="Z763" s="163">
        <f>_xll.BDH(C763,$Z$12,$D$1,$D$1)</f>
        <v>56.08</v>
      </c>
      <c r="AA763" s="163">
        <f t="shared" si="312"/>
        <v>1.490000000000002</v>
      </c>
      <c r="AB763" s="164">
        <f t="shared" si="313"/>
        <v>2.6569186875891622</v>
      </c>
      <c r="AC763" s="165">
        <v>0</v>
      </c>
      <c r="AD763" s="166">
        <f>IF(D763 = D872,1,_xll.BDP(K763,$AD$12)*L763)</f>
        <v>1.1873</v>
      </c>
      <c r="AE763" s="387">
        <f>AA763*AC763*T763/AD763 / AF872</f>
        <v>0</v>
      </c>
      <c r="AF763" s="73"/>
      <c r="AG763" s="69"/>
      <c r="AH763" s="61"/>
    </row>
    <row r="764" spans="1:34" x14ac:dyDescent="0.2">
      <c r="B764" s="153">
        <v>21176</v>
      </c>
      <c r="C764" s="153"/>
      <c r="D764" s="153" t="s">
        <v>31</v>
      </c>
      <c r="E764" s="153" t="s">
        <v>38</v>
      </c>
      <c r="F764" s="154">
        <v>0</v>
      </c>
      <c r="G764" s="154">
        <v>0</v>
      </c>
      <c r="H764" s="155">
        <f t="shared" si="303"/>
        <v>0</v>
      </c>
      <c r="I764" s="156">
        <f t="shared" si="304"/>
        <v>0</v>
      </c>
      <c r="J764" s="157">
        <v>5806659</v>
      </c>
      <c r="K764" s="153" t="str">
        <f>CONCATENATE(D872,D764, " Curncy")</f>
        <v>EURUSD Curncy</v>
      </c>
      <c r="L764" s="153">
        <f>IF(D764 = D872,1,_xll.BDP(K764,$L$12))</f>
        <v>1</v>
      </c>
      <c r="M764" s="356">
        <f>IF(D764 = D872,1,_xll.BDP(K764,$M$12)*L764)</f>
        <v>1.1882999999999999</v>
      </c>
      <c r="N764" s="158">
        <f t="shared" si="305"/>
        <v>0</v>
      </c>
      <c r="O764" s="366">
        <f>N764 / Y872</f>
        <v>0</v>
      </c>
      <c r="P764" s="160">
        <f t="shared" si="306"/>
        <v>0</v>
      </c>
      <c r="Q764" s="374">
        <f>P764 / Y872*100</f>
        <v>0</v>
      </c>
      <c r="R764" s="161">
        <f t="shared" si="307"/>
        <v>0</v>
      </c>
      <c r="S764" s="374">
        <f t="shared" si="308"/>
        <v>0</v>
      </c>
      <c r="T764" s="153">
        <f t="shared" si="309"/>
        <v>1</v>
      </c>
      <c r="U764" s="153">
        <v>1</v>
      </c>
      <c r="V764" s="153">
        <v>1</v>
      </c>
      <c r="W764" s="159">
        <f t="shared" si="310"/>
        <v>0</v>
      </c>
      <c r="X764" s="159">
        <f t="shared" si="311"/>
        <v>0</v>
      </c>
      <c r="Y764" s="70"/>
      <c r="Z764" s="163">
        <v>0</v>
      </c>
      <c r="AA764" s="163">
        <f t="shared" si="312"/>
        <v>0</v>
      </c>
      <c r="AB764" s="164">
        <f t="shared" si="313"/>
        <v>0</v>
      </c>
      <c r="AC764" s="165">
        <v>5806659</v>
      </c>
      <c r="AD764" s="166">
        <f>IF(D764 = D872,1,_xll.BDP(K764,$AD$12)*L764)</f>
        <v>1.1873</v>
      </c>
      <c r="AE764" s="387">
        <f>AA764*AC764*T764/AD764 / AF872</f>
        <v>0</v>
      </c>
      <c r="AF764" s="73"/>
      <c r="AG764" s="69"/>
      <c r="AH764" s="61"/>
    </row>
    <row r="765" spans="1:34" x14ac:dyDescent="0.2">
      <c r="B765" s="153">
        <v>18241</v>
      </c>
      <c r="C765" s="153" t="s">
        <v>895</v>
      </c>
      <c r="D765" s="153" t="str">
        <f>_xll.BDP(C765,$D$12)</f>
        <v>USD</v>
      </c>
      <c r="E765" s="153" t="s">
        <v>962</v>
      </c>
      <c r="F765" s="154">
        <f>_xll.BDP(C765,$F$12)</f>
        <v>90.41</v>
      </c>
      <c r="G765" s="154">
        <f>_xll.BDP(C765,$G$12)</f>
        <v>90.41</v>
      </c>
      <c r="H765" s="155">
        <f t="shared" si="303"/>
        <v>0</v>
      </c>
      <c r="I765" s="156">
        <f t="shared" si="304"/>
        <v>0</v>
      </c>
      <c r="J765" s="157">
        <v>0</v>
      </c>
      <c r="K765" s="153" t="str">
        <f>CONCATENATE(D872,D765, " Curncy")</f>
        <v>EURUSD Curncy</v>
      </c>
      <c r="L765" s="153">
        <f>IF(D765 = D872,1,_xll.BDP(K765,$L$12))</f>
        <v>1</v>
      </c>
      <c r="M765" s="356">
        <f>IF(D765 = D872,1,_xll.BDP(K765,$M$12)*L765)</f>
        <v>1.1882999999999999</v>
      </c>
      <c r="N765" s="158">
        <f t="shared" si="305"/>
        <v>0</v>
      </c>
      <c r="O765" s="366">
        <f>N765 / Y872</f>
        <v>0</v>
      </c>
      <c r="P765" s="160">
        <f t="shared" si="306"/>
        <v>0</v>
      </c>
      <c r="Q765" s="374">
        <f>P765 / Y872*100</f>
        <v>0</v>
      </c>
      <c r="R765" s="161">
        <f t="shared" si="307"/>
        <v>0</v>
      </c>
      <c r="S765" s="374">
        <f t="shared" si="308"/>
        <v>0</v>
      </c>
      <c r="T765" s="153">
        <f t="shared" si="309"/>
        <v>1</v>
      </c>
      <c r="U765" s="153">
        <v>0</v>
      </c>
      <c r="V765" s="153">
        <v>1</v>
      </c>
      <c r="W765" s="159">
        <f t="shared" si="310"/>
        <v>0</v>
      </c>
      <c r="X765" s="159">
        <f t="shared" si="311"/>
        <v>0</v>
      </c>
      <c r="Y765" s="70"/>
      <c r="Z765" s="163">
        <f>_xll.BDH(C765,$Z$12,$D$1,$D$1)</f>
        <v>89.56</v>
      </c>
      <c r="AA765" s="163">
        <f t="shared" si="312"/>
        <v>0.84999999999999432</v>
      </c>
      <c r="AB765" s="164">
        <f t="shared" si="313"/>
        <v>0.94908441268422761</v>
      </c>
      <c r="AC765" s="165">
        <v>0</v>
      </c>
      <c r="AD765" s="166">
        <f>IF(D765 = D872,1,_xll.BDP(K765,$AD$12)*L765)</f>
        <v>1.1873</v>
      </c>
      <c r="AE765" s="387">
        <f>AA765*AC765*T765/AD765 / AF872</f>
        <v>0</v>
      </c>
      <c r="AF765" s="73"/>
      <c r="AG765" s="69"/>
      <c r="AH765" s="61"/>
    </row>
    <row r="766" spans="1:34" x14ac:dyDescent="0.2">
      <c r="B766" s="153">
        <v>17965</v>
      </c>
      <c r="C766" s="153" t="s">
        <v>896</v>
      </c>
      <c r="D766" s="153" t="str">
        <f>_xll.BDP(C766,$D$12)</f>
        <v>USD</v>
      </c>
      <c r="E766" s="153" t="s">
        <v>963</v>
      </c>
      <c r="F766" s="154">
        <f>_xll.BDP(C766,$F$12)</f>
        <v>297.17</v>
      </c>
      <c r="G766" s="154">
        <f>_xll.BDP(C766,$G$12)</f>
        <v>297.17</v>
      </c>
      <c r="H766" s="155">
        <f t="shared" si="303"/>
        <v>0</v>
      </c>
      <c r="I766" s="156">
        <f t="shared" si="304"/>
        <v>0</v>
      </c>
      <c r="J766" s="157">
        <v>0</v>
      </c>
      <c r="K766" s="153" t="str">
        <f>CONCATENATE(D872,D766, " Curncy")</f>
        <v>EURUSD Curncy</v>
      </c>
      <c r="L766" s="153">
        <f>IF(D766 = D872,1,_xll.BDP(K766,$L$12))</f>
        <v>1</v>
      </c>
      <c r="M766" s="356">
        <f>IF(D766 = D872,1,_xll.BDP(K766,$M$12)*L766)</f>
        <v>1.1882999999999999</v>
      </c>
      <c r="N766" s="158">
        <f t="shared" si="305"/>
        <v>0</v>
      </c>
      <c r="O766" s="366">
        <f>N766 / Y872</f>
        <v>0</v>
      </c>
      <c r="P766" s="160">
        <f t="shared" si="306"/>
        <v>0</v>
      </c>
      <c r="Q766" s="374">
        <f>P766 / Y872*100</f>
        <v>0</v>
      </c>
      <c r="R766" s="161">
        <f t="shared" si="307"/>
        <v>0</v>
      </c>
      <c r="S766" s="374">
        <f t="shared" si="308"/>
        <v>0</v>
      </c>
      <c r="T766" s="153">
        <f t="shared" si="309"/>
        <v>1</v>
      </c>
      <c r="U766" s="153">
        <v>0</v>
      </c>
      <c r="V766" s="153">
        <v>1</v>
      </c>
      <c r="W766" s="159">
        <f t="shared" si="310"/>
        <v>0</v>
      </c>
      <c r="X766" s="159">
        <f t="shared" si="311"/>
        <v>0</v>
      </c>
      <c r="Y766" s="70"/>
      <c r="Z766" s="163">
        <f>_xll.BDH(C766,$Z$12,$D$1,$D$1)</f>
        <v>296.04000000000002</v>
      </c>
      <c r="AA766" s="163">
        <f t="shared" si="312"/>
        <v>1.1299999999999955</v>
      </c>
      <c r="AB766" s="164">
        <f t="shared" si="313"/>
        <v>0.38170517497635298</v>
      </c>
      <c r="AC766" s="165">
        <v>0</v>
      </c>
      <c r="AD766" s="166">
        <f>IF(D766 = D872,1,_xll.BDP(K766,$AD$12)*L766)</f>
        <v>1.1873</v>
      </c>
      <c r="AE766" s="387">
        <f>AA766*AC766*T766/AD766 / AF872</f>
        <v>0</v>
      </c>
      <c r="AF766" s="73"/>
      <c r="AG766" s="69"/>
      <c r="AH766" s="61"/>
    </row>
    <row r="767" spans="1:34" x14ac:dyDescent="0.2">
      <c r="A767" s="153"/>
      <c r="B767" s="153">
        <v>22361</v>
      </c>
      <c r="C767" s="153" t="s">
        <v>1570</v>
      </c>
      <c r="D767" s="153" t="str">
        <f>_xll.BDP(C767,$D$12)</f>
        <v>USD</v>
      </c>
      <c r="E767" s="153" t="s">
        <v>1571</v>
      </c>
      <c r="F767" s="154">
        <f>_xll.BDP(C767,$F$12)</f>
        <v>4.84</v>
      </c>
      <c r="G767" s="154">
        <f>_xll.BDP(C767,$G$12)</f>
        <v>4.84</v>
      </c>
      <c r="H767" s="155">
        <f t="shared" si="303"/>
        <v>0</v>
      </c>
      <c r="I767" s="156">
        <f t="shared" si="304"/>
        <v>0</v>
      </c>
      <c r="J767" s="157">
        <v>0</v>
      </c>
      <c r="K767" s="153" t="str">
        <f>CONCATENATE(D872,D767, " Curncy")</f>
        <v>EURUSD Curncy</v>
      </c>
      <c r="L767" s="153">
        <f>IF(D767 = D872,1,_xll.BDP(K767,$L$12))</f>
        <v>1</v>
      </c>
      <c r="M767" s="356">
        <f>IF(D767 = D872,1,_xll.BDP(K767,$M$12)*L767)</f>
        <v>1.1882999999999999</v>
      </c>
      <c r="N767" s="158">
        <f t="shared" si="305"/>
        <v>0</v>
      </c>
      <c r="O767" s="366">
        <f>N767 / Y872</f>
        <v>0</v>
      </c>
      <c r="P767" s="160">
        <f t="shared" si="306"/>
        <v>0</v>
      </c>
      <c r="Q767" s="374">
        <f>P767 / Y872*100</f>
        <v>0</v>
      </c>
      <c r="R767" s="161">
        <f t="shared" si="307"/>
        <v>0</v>
      </c>
      <c r="S767" s="374">
        <f t="shared" si="308"/>
        <v>0</v>
      </c>
      <c r="T767" s="153">
        <f t="shared" si="309"/>
        <v>1</v>
      </c>
      <c r="U767" s="153">
        <v>0</v>
      </c>
      <c r="V767" s="153">
        <v>1</v>
      </c>
      <c r="W767" s="159">
        <f t="shared" si="310"/>
        <v>0</v>
      </c>
      <c r="X767" s="159">
        <f t="shared" si="311"/>
        <v>0</v>
      </c>
      <c r="Y767" s="162"/>
      <c r="Z767" s="163">
        <f>_xll.BDH(C767,$Z$12,$D$1,$D$1)</f>
        <v>4.5</v>
      </c>
      <c r="AA767" s="163">
        <f t="shared" si="312"/>
        <v>0.33999999999999986</v>
      </c>
      <c r="AB767" s="164">
        <f t="shared" si="313"/>
        <v>7.5555555555555527</v>
      </c>
      <c r="AC767" s="165">
        <v>0</v>
      </c>
      <c r="AD767" s="166">
        <f>IF(D767 = D872,1,_xll.BDP(K767,$AD$12)*L767)</f>
        <v>1.1873</v>
      </c>
      <c r="AE767" s="387">
        <f>AA767*AC767*T767/AD767 / AF872</f>
        <v>0</v>
      </c>
      <c r="AF767" s="167"/>
      <c r="AG767" s="69"/>
      <c r="AH767" s="61"/>
    </row>
    <row r="768" spans="1:34" x14ac:dyDescent="0.2">
      <c r="A768" s="153"/>
      <c r="B768" s="153">
        <v>29234</v>
      </c>
      <c r="C768" s="153" t="s">
        <v>1592</v>
      </c>
      <c r="D768" s="153" t="str">
        <f>_xll.BDP(C768,$D$12)</f>
        <v>USD</v>
      </c>
      <c r="E768" s="153" t="s">
        <v>1593</v>
      </c>
      <c r="F768" s="154">
        <f>_xll.BDP(C768,$F$12)</f>
        <v>400.48</v>
      </c>
      <c r="G768" s="154">
        <f>_xll.BDP(C768,$G$12)</f>
        <v>400.48</v>
      </c>
      <c r="H768" s="155">
        <f t="shared" si="303"/>
        <v>0</v>
      </c>
      <c r="I768" s="156">
        <f t="shared" si="304"/>
        <v>0</v>
      </c>
      <c r="J768" s="157">
        <v>0</v>
      </c>
      <c r="K768" s="153" t="str">
        <f>CONCATENATE(D872,D768, " Curncy")</f>
        <v>EURUSD Curncy</v>
      </c>
      <c r="L768" s="153">
        <f>IF(D768 = D872,1,_xll.BDP(K768,$L$12))</f>
        <v>1</v>
      </c>
      <c r="M768" s="356">
        <f>IF(D768 = D872,1,_xll.BDP(K768,$M$12)*L768)</f>
        <v>1.1882999999999999</v>
      </c>
      <c r="N768" s="158">
        <f t="shared" si="305"/>
        <v>0</v>
      </c>
      <c r="O768" s="366">
        <f>N768 / Y872</f>
        <v>0</v>
      </c>
      <c r="P768" s="160">
        <f t="shared" si="306"/>
        <v>0</v>
      </c>
      <c r="Q768" s="374">
        <f>P768 / Y872*100</f>
        <v>0</v>
      </c>
      <c r="R768" s="161">
        <f t="shared" si="307"/>
        <v>0</v>
      </c>
      <c r="S768" s="374">
        <f t="shared" si="308"/>
        <v>0</v>
      </c>
      <c r="T768" s="153">
        <f t="shared" si="309"/>
        <v>1</v>
      </c>
      <c r="U768" s="153">
        <v>0</v>
      </c>
      <c r="V768" s="153">
        <v>1</v>
      </c>
      <c r="W768" s="159">
        <f t="shared" si="310"/>
        <v>0</v>
      </c>
      <c r="X768" s="159">
        <f t="shared" si="311"/>
        <v>0</v>
      </c>
      <c r="Y768" s="162"/>
      <c r="Z768" s="163">
        <f>_xll.BDH(C768,$Z$12,$D$1,$D$1)</f>
        <v>402.49</v>
      </c>
      <c r="AA768" s="163">
        <f t="shared" si="312"/>
        <v>-2.0099999999999909</v>
      </c>
      <c r="AB768" s="164">
        <f t="shared" si="313"/>
        <v>-0.49939128922457476</v>
      </c>
      <c r="AC768" s="165">
        <v>0</v>
      </c>
      <c r="AD768" s="166">
        <f>IF(D768 = D872,1,_xll.BDP(K768,$AD$12)*L768)</f>
        <v>1.1873</v>
      </c>
      <c r="AE768" s="387">
        <f>AA768*AC768*T768/AD768 / AF872</f>
        <v>0</v>
      </c>
      <c r="AF768" s="167"/>
      <c r="AG768" s="69"/>
      <c r="AH768" s="61"/>
    </row>
    <row r="769" spans="1:34" x14ac:dyDescent="0.2">
      <c r="A769" s="153"/>
      <c r="B769" s="153">
        <v>29530</v>
      </c>
      <c r="C769" s="153" t="s">
        <v>1530</v>
      </c>
      <c r="D769" s="153" t="str">
        <f>_xll.BDP(C769,$D$12)</f>
        <v>USD</v>
      </c>
      <c r="E769" s="153" t="s">
        <v>1531</v>
      </c>
      <c r="F769" s="154">
        <f>_xll.BDP(C769,$F$12)</f>
        <v>105.42</v>
      </c>
      <c r="G769" s="154">
        <f>_xll.BDP(C769,$G$12)</f>
        <v>105.42</v>
      </c>
      <c r="H769" s="155">
        <f t="shared" ref="H769:H800" si="314">IF(OR(OR(G769="#N/A N/A",G769="#N/A Real Time"),OR(F769="#N/A N/A",F769="#N/A Real Time")),0,  G769 - F769)</f>
        <v>0</v>
      </c>
      <c r="I769" s="156">
        <f t="shared" ref="I769:I800" si="315">IF(OR(F769=0,F769="#N/A N/A"),0,H769 / F769*100)</f>
        <v>0</v>
      </c>
      <c r="J769" s="157">
        <v>0</v>
      </c>
      <c r="K769" s="153" t="str">
        <f>CONCATENATE(D872,D769, " Curncy")</f>
        <v>EURUSD Curncy</v>
      </c>
      <c r="L769" s="153">
        <f>IF(D769 = D872,1,_xll.BDP(K769,$L$12))</f>
        <v>1</v>
      </c>
      <c r="M769" s="356">
        <f>IF(D769 = D872,1,_xll.BDP(K769,$M$12)*L769)</f>
        <v>1.1882999999999999</v>
      </c>
      <c r="N769" s="158">
        <f t="shared" ref="N769:N800" si="316">H769*J769*T769/M769</f>
        <v>0</v>
      </c>
      <c r="O769" s="366">
        <f>N769 / Y872</f>
        <v>0</v>
      </c>
      <c r="P769" s="160">
        <f t="shared" ref="P769:P800" si="317">IF(OR(OR(J769=0,G769 = "#N/A N/A"),G769="#N/A Real Time"),0,G769*J769*T769/M769)</f>
        <v>0</v>
      </c>
      <c r="Q769" s="374">
        <f>P769 / Y872*100</f>
        <v>0</v>
      </c>
      <c r="R769" s="161">
        <f t="shared" ref="R769:R800" si="318">IF(Q769&lt;0,Q769,0)</f>
        <v>0</v>
      </c>
      <c r="S769" s="374">
        <f t="shared" ref="S769:S800" si="319">IF(Q769&gt;0,Q769,0)</f>
        <v>0</v>
      </c>
      <c r="T769" s="153">
        <f t="shared" ref="T769:T800" si="320">IF(EXACT(D769,UPPER(D769)),1,0.01)/V769</f>
        <v>1</v>
      </c>
      <c r="U769" s="153">
        <v>0</v>
      </c>
      <c r="V769" s="153">
        <v>1</v>
      </c>
      <c r="W769" s="159">
        <f t="shared" ref="W769:W800" si="321">IF(AND(Q769&lt;0,O769&gt;0),O769,0)</f>
        <v>0</v>
      </c>
      <c r="X769" s="159">
        <f t="shared" ref="X769:X800" si="322">IF(AND(Q769&gt;0,O769&gt;0),O769,0)</f>
        <v>0</v>
      </c>
      <c r="Y769" s="162"/>
      <c r="Z769" s="163">
        <f>_xll.BDH(C769,$Z$12,$D$1,$D$1)</f>
        <v>112.05</v>
      </c>
      <c r="AA769" s="163">
        <f t="shared" ref="AA769:AA800" si="323">IF(OR(OR(F769="#N/A N/A",F769="#N/A Real Time"),OR(Z769="#N/A N/A",Z769="#N/A Real Time")),0,  F769 - Z769)</f>
        <v>-6.6299999999999955</v>
      </c>
      <c r="AB769" s="164">
        <f t="shared" ref="AB769:AB800" si="324">IF(OR(Z769=0,Z769="#N/A N/A"),0,AA769 / Z769*100)</f>
        <v>-5.917001338688082</v>
      </c>
      <c r="AC769" s="165">
        <v>0</v>
      </c>
      <c r="AD769" s="166">
        <f>IF(D769 = D872,1,_xll.BDP(K769,$AD$12)*L769)</f>
        <v>1.1873</v>
      </c>
      <c r="AE769" s="387">
        <f>AA769*AC769*T769/AD769 / AF872</f>
        <v>0</v>
      </c>
      <c r="AF769" s="167"/>
      <c r="AG769" s="69"/>
      <c r="AH769" s="61"/>
    </row>
    <row r="770" spans="1:34" x14ac:dyDescent="0.2">
      <c r="B770" s="153">
        <v>2088</v>
      </c>
      <c r="C770" s="153" t="s">
        <v>897</v>
      </c>
      <c r="D770" s="153" t="str">
        <f>_xll.BDP(C770,$D$12)</f>
        <v>USD</v>
      </c>
      <c r="E770" s="153" t="s">
        <v>964</v>
      </c>
      <c r="F770" s="154">
        <f>_xll.BDP(C770,$F$12)</f>
        <v>10</v>
      </c>
      <c r="G770" s="154">
        <f>_xll.BDP(C770,$G$12)</f>
        <v>10</v>
      </c>
      <c r="H770" s="155">
        <f t="shared" si="314"/>
        <v>0</v>
      </c>
      <c r="I770" s="156">
        <f t="shared" si="315"/>
        <v>0</v>
      </c>
      <c r="J770" s="157">
        <v>0</v>
      </c>
      <c r="K770" s="153" t="str">
        <f>CONCATENATE(D872,D770, " Curncy")</f>
        <v>EURUSD Curncy</v>
      </c>
      <c r="L770" s="153">
        <f>IF(D770 = D872,1,_xll.BDP(K770,$L$12))</f>
        <v>1</v>
      </c>
      <c r="M770" s="356">
        <f>IF(D770 = D872,1,_xll.BDP(K770,$M$12)*L770)</f>
        <v>1.1882999999999999</v>
      </c>
      <c r="N770" s="158">
        <f t="shared" si="316"/>
        <v>0</v>
      </c>
      <c r="O770" s="366">
        <f>N770 / Y872</f>
        <v>0</v>
      </c>
      <c r="P770" s="160">
        <f t="shared" si="317"/>
        <v>0</v>
      </c>
      <c r="Q770" s="374">
        <f>P770 / Y872*100</f>
        <v>0</v>
      </c>
      <c r="R770" s="161">
        <f t="shared" si="318"/>
        <v>0</v>
      </c>
      <c r="S770" s="374">
        <f t="shared" si="319"/>
        <v>0</v>
      </c>
      <c r="T770" s="153">
        <f t="shared" si="320"/>
        <v>1</v>
      </c>
      <c r="U770" s="153">
        <v>0</v>
      </c>
      <c r="V770" s="153">
        <v>1</v>
      </c>
      <c r="W770" s="159">
        <f t="shared" si="321"/>
        <v>0</v>
      </c>
      <c r="X770" s="159">
        <f t="shared" si="322"/>
        <v>0</v>
      </c>
      <c r="Y770" s="70"/>
      <c r="Z770" s="163">
        <f>_xll.BDH(C770,$Z$12,$D$1,$D$1)</f>
        <v>9.35</v>
      </c>
      <c r="AA770" s="163">
        <f t="shared" si="323"/>
        <v>0.65000000000000036</v>
      </c>
      <c r="AB770" s="164">
        <f t="shared" si="324"/>
        <v>6.9518716577540145</v>
      </c>
      <c r="AC770" s="165">
        <v>0</v>
      </c>
      <c r="AD770" s="166">
        <f>IF(D770 = D872,1,_xll.BDP(K770,$AD$12)*L770)</f>
        <v>1.1873</v>
      </c>
      <c r="AE770" s="387">
        <f>AA770*AC770*T770/AD770 / AF872</f>
        <v>0</v>
      </c>
      <c r="AF770" s="73"/>
      <c r="AG770" s="69"/>
      <c r="AH770" s="61"/>
    </row>
    <row r="771" spans="1:34" x14ac:dyDescent="0.2">
      <c r="B771" s="153">
        <v>19400</v>
      </c>
      <c r="C771" s="153" t="s">
        <v>898</v>
      </c>
      <c r="D771" s="153" t="str">
        <f>_xll.BDP(C771,$D$12)</f>
        <v>USD</v>
      </c>
      <c r="E771" s="153" t="s">
        <v>965</v>
      </c>
      <c r="F771" s="154">
        <f>_xll.BDP(C771,$F$12)</f>
        <v>111.35</v>
      </c>
      <c r="G771" s="154">
        <f>_xll.BDP(C771,$G$12)</f>
        <v>111.35</v>
      </c>
      <c r="H771" s="155">
        <f t="shared" si="314"/>
        <v>0</v>
      </c>
      <c r="I771" s="156">
        <f t="shared" si="315"/>
        <v>0</v>
      </c>
      <c r="J771" s="157">
        <v>0</v>
      </c>
      <c r="K771" s="153" t="str">
        <f>CONCATENATE(D872,D771, " Curncy")</f>
        <v>EURUSD Curncy</v>
      </c>
      <c r="L771" s="153">
        <f>IF(D771 = D872,1,_xll.BDP(K771,$L$12))</f>
        <v>1</v>
      </c>
      <c r="M771" s="356">
        <f>IF(D771 = D872,1,_xll.BDP(K771,$M$12)*L771)</f>
        <v>1.1882999999999999</v>
      </c>
      <c r="N771" s="158">
        <f t="shared" si="316"/>
        <v>0</v>
      </c>
      <c r="O771" s="366">
        <f>N771 / Y872</f>
        <v>0</v>
      </c>
      <c r="P771" s="160">
        <f t="shared" si="317"/>
        <v>0</v>
      </c>
      <c r="Q771" s="374">
        <f>P771 / Y872*100</f>
        <v>0</v>
      </c>
      <c r="R771" s="161">
        <f t="shared" si="318"/>
        <v>0</v>
      </c>
      <c r="S771" s="374">
        <f t="shared" si="319"/>
        <v>0</v>
      </c>
      <c r="T771" s="153">
        <f t="shared" si="320"/>
        <v>1</v>
      </c>
      <c r="U771" s="153">
        <v>0</v>
      </c>
      <c r="V771" s="153">
        <v>1</v>
      </c>
      <c r="W771" s="159">
        <f t="shared" si="321"/>
        <v>0</v>
      </c>
      <c r="X771" s="159">
        <f t="shared" si="322"/>
        <v>0</v>
      </c>
      <c r="Y771" s="70"/>
      <c r="Z771" s="163">
        <f>_xll.BDH(C771,$Z$12,$D$1,$D$1)</f>
        <v>104.5</v>
      </c>
      <c r="AA771" s="163">
        <f t="shared" si="323"/>
        <v>6.8499999999999943</v>
      </c>
      <c r="AB771" s="164">
        <f t="shared" si="324"/>
        <v>6.5550239234449705</v>
      </c>
      <c r="AC771" s="165">
        <v>0</v>
      </c>
      <c r="AD771" s="166">
        <f>IF(D771 = D872,1,_xll.BDP(K771,$AD$12)*L771)</f>
        <v>1.1873</v>
      </c>
      <c r="AE771" s="387">
        <f>AA771*AC771*T771/AD771 / AF872</f>
        <v>0</v>
      </c>
      <c r="AF771" s="73"/>
      <c r="AG771" s="69"/>
      <c r="AH771" s="61"/>
    </row>
    <row r="772" spans="1:34" x14ac:dyDescent="0.2">
      <c r="A772" s="153"/>
      <c r="B772" s="153">
        <v>27304</v>
      </c>
      <c r="C772" s="153" t="s">
        <v>1532</v>
      </c>
      <c r="D772" s="153" t="str">
        <f>_xll.BDP(C772,$D$12)</f>
        <v>USD</v>
      </c>
      <c r="E772" s="153" t="s">
        <v>1533</v>
      </c>
      <c r="F772" s="154">
        <f>_xll.BDP(C772,$F$12)</f>
        <v>26.72</v>
      </c>
      <c r="G772" s="154">
        <f>_xll.BDP(C772,$G$12)</f>
        <v>26.72</v>
      </c>
      <c r="H772" s="155">
        <f t="shared" si="314"/>
        <v>0</v>
      </c>
      <c r="I772" s="156">
        <f t="shared" si="315"/>
        <v>0</v>
      </c>
      <c r="J772" s="157">
        <v>0</v>
      </c>
      <c r="K772" s="153" t="str">
        <f>CONCATENATE(D872,D772, " Curncy")</f>
        <v>EURUSD Curncy</v>
      </c>
      <c r="L772" s="153">
        <f>IF(D772 = D872,1,_xll.BDP(K772,$L$12))</f>
        <v>1</v>
      </c>
      <c r="M772" s="356">
        <f>IF(D772 = D872,1,_xll.BDP(K772,$M$12)*L772)</f>
        <v>1.1882999999999999</v>
      </c>
      <c r="N772" s="158">
        <f t="shared" si="316"/>
        <v>0</v>
      </c>
      <c r="O772" s="366">
        <f>N772 / Y872</f>
        <v>0</v>
      </c>
      <c r="P772" s="160">
        <f t="shared" si="317"/>
        <v>0</v>
      </c>
      <c r="Q772" s="374">
        <f>P772 / Y872*100</f>
        <v>0</v>
      </c>
      <c r="R772" s="161">
        <f t="shared" si="318"/>
        <v>0</v>
      </c>
      <c r="S772" s="374">
        <f t="shared" si="319"/>
        <v>0</v>
      </c>
      <c r="T772" s="153">
        <f t="shared" si="320"/>
        <v>1</v>
      </c>
      <c r="U772" s="153">
        <v>0</v>
      </c>
      <c r="V772" s="153">
        <v>1</v>
      </c>
      <c r="W772" s="159">
        <f t="shared" si="321"/>
        <v>0</v>
      </c>
      <c r="X772" s="159">
        <f t="shared" si="322"/>
        <v>0</v>
      </c>
      <c r="Y772" s="162"/>
      <c r="Z772" s="163">
        <f>_xll.BDH(C772,$Z$12,$D$1,$D$1)</f>
        <v>26.87</v>
      </c>
      <c r="AA772" s="163">
        <f t="shared" si="323"/>
        <v>-0.15000000000000213</v>
      </c>
      <c r="AB772" s="164">
        <f t="shared" si="324"/>
        <v>-0.55824339411984414</v>
      </c>
      <c r="AC772" s="165">
        <v>0</v>
      </c>
      <c r="AD772" s="166">
        <f>IF(D772 = D872,1,_xll.BDP(K772,$AD$12)*L772)</f>
        <v>1.1873</v>
      </c>
      <c r="AE772" s="387">
        <f>AA772*AC772*T772/AD772 / AF872</f>
        <v>0</v>
      </c>
      <c r="AF772" s="167"/>
      <c r="AG772" s="69"/>
      <c r="AH772" s="61"/>
    </row>
    <row r="773" spans="1:34" x14ac:dyDescent="0.2">
      <c r="B773" s="153">
        <v>17873</v>
      </c>
      <c r="C773" s="153" t="s">
        <v>1668</v>
      </c>
      <c r="D773" s="153" t="str">
        <f>_xll.BDP(C773,$D$12)</f>
        <v>USD</v>
      </c>
      <c r="E773" s="153" t="s">
        <v>966</v>
      </c>
      <c r="F773" s="154">
        <f>_xll.BDP(C773,$F$12)</f>
        <v>38.5</v>
      </c>
      <c r="G773" s="154">
        <f>_xll.BDP(C773,$G$12)</f>
        <v>38.5</v>
      </c>
      <c r="H773" s="155">
        <f t="shared" si="314"/>
        <v>0</v>
      </c>
      <c r="I773" s="156">
        <f t="shared" si="315"/>
        <v>0</v>
      </c>
      <c r="J773" s="157">
        <v>0</v>
      </c>
      <c r="K773" s="153" t="str">
        <f>CONCATENATE(D872,D773, " Curncy")</f>
        <v>EURUSD Curncy</v>
      </c>
      <c r="L773" s="153">
        <f>IF(D773 = D872,1,_xll.BDP(K773,$L$12))</f>
        <v>1</v>
      </c>
      <c r="M773" s="356">
        <f>IF(D773 = D872,1,_xll.BDP(K773,$M$12)*L773)</f>
        <v>1.1882999999999999</v>
      </c>
      <c r="N773" s="158">
        <f t="shared" si="316"/>
        <v>0</v>
      </c>
      <c r="O773" s="366">
        <f>N773 / Y872</f>
        <v>0</v>
      </c>
      <c r="P773" s="160">
        <f t="shared" si="317"/>
        <v>0</v>
      </c>
      <c r="Q773" s="374">
        <f>P773 / Y872*100</f>
        <v>0</v>
      </c>
      <c r="R773" s="161">
        <f t="shared" si="318"/>
        <v>0</v>
      </c>
      <c r="S773" s="374">
        <f t="shared" si="319"/>
        <v>0</v>
      </c>
      <c r="T773" s="153">
        <f t="shared" si="320"/>
        <v>1</v>
      </c>
      <c r="U773" s="153">
        <v>0</v>
      </c>
      <c r="V773" s="153">
        <v>1</v>
      </c>
      <c r="W773" s="159">
        <f t="shared" si="321"/>
        <v>0</v>
      </c>
      <c r="X773" s="159">
        <f t="shared" si="322"/>
        <v>0</v>
      </c>
      <c r="Y773" s="70"/>
      <c r="Z773" s="163">
        <f>_xll.BDH(C773,$Z$12,$D$1,$D$1)</f>
        <v>36.47</v>
      </c>
      <c r="AA773" s="163">
        <f t="shared" si="323"/>
        <v>2.0300000000000011</v>
      </c>
      <c r="AB773" s="164">
        <f t="shared" si="324"/>
        <v>5.5662188099808096</v>
      </c>
      <c r="AC773" s="165">
        <v>0</v>
      </c>
      <c r="AD773" s="166">
        <f>IF(D773 = D872,1,_xll.BDP(K773,$AD$12)*L773)</f>
        <v>1.1873</v>
      </c>
      <c r="AE773" s="387">
        <f>AA773*AC773*T773/AD773 / AF872</f>
        <v>0</v>
      </c>
      <c r="AF773" s="73"/>
      <c r="AG773" s="69"/>
      <c r="AH773" s="61"/>
    </row>
    <row r="774" spans="1:34" x14ac:dyDescent="0.2">
      <c r="A774" s="153"/>
      <c r="B774" s="153">
        <v>19184</v>
      </c>
      <c r="C774" s="153" t="s">
        <v>1343</v>
      </c>
      <c r="D774" s="153" t="str">
        <f>_xll.BDP(C774,$D$12)</f>
        <v>USD</v>
      </c>
      <c r="E774" s="153" t="s">
        <v>1344</v>
      </c>
      <c r="F774" s="154">
        <f>_xll.BDP(C774,$F$12)</f>
        <v>147.93</v>
      </c>
      <c r="G774" s="154">
        <f>_xll.BDP(C774,$G$12)</f>
        <v>147.93</v>
      </c>
      <c r="H774" s="155">
        <f t="shared" si="314"/>
        <v>0</v>
      </c>
      <c r="I774" s="156">
        <f t="shared" si="315"/>
        <v>0</v>
      </c>
      <c r="J774" s="157">
        <v>0</v>
      </c>
      <c r="K774" s="153" t="str">
        <f>CONCATENATE(D872,D774, " Curncy")</f>
        <v>EURUSD Curncy</v>
      </c>
      <c r="L774" s="153">
        <f>IF(D774 = D872,1,_xll.BDP(K774,$L$12))</f>
        <v>1</v>
      </c>
      <c r="M774" s="356">
        <f>IF(D774 = D872,1,_xll.BDP(K774,$M$12)*L774)</f>
        <v>1.1882999999999999</v>
      </c>
      <c r="N774" s="158">
        <f t="shared" si="316"/>
        <v>0</v>
      </c>
      <c r="O774" s="366">
        <f>N774 / Y872</f>
        <v>0</v>
      </c>
      <c r="P774" s="160">
        <f t="shared" si="317"/>
        <v>0</v>
      </c>
      <c r="Q774" s="374">
        <f>P774 / Y872*100</f>
        <v>0</v>
      </c>
      <c r="R774" s="161">
        <f t="shared" si="318"/>
        <v>0</v>
      </c>
      <c r="S774" s="374">
        <f t="shared" si="319"/>
        <v>0</v>
      </c>
      <c r="T774" s="153">
        <f t="shared" si="320"/>
        <v>1</v>
      </c>
      <c r="U774" s="153">
        <v>0</v>
      </c>
      <c r="V774" s="153">
        <v>1</v>
      </c>
      <c r="W774" s="159">
        <f t="shared" si="321"/>
        <v>0</v>
      </c>
      <c r="X774" s="159">
        <f t="shared" si="322"/>
        <v>0</v>
      </c>
      <c r="Y774" s="162"/>
      <c r="Z774" s="163">
        <f>_xll.BDH(C774,$Z$12,$D$1,$D$1)</f>
        <v>144.78</v>
      </c>
      <c r="AA774" s="163">
        <f t="shared" si="323"/>
        <v>3.1500000000000057</v>
      </c>
      <c r="AB774" s="164">
        <f t="shared" si="324"/>
        <v>2.1757148777455488</v>
      </c>
      <c r="AC774" s="165">
        <v>0</v>
      </c>
      <c r="AD774" s="166">
        <f>IF(D774 = D872,1,_xll.BDP(K774,$AD$12)*L774)</f>
        <v>1.1873</v>
      </c>
      <c r="AE774" s="387">
        <f>AA774*AC774*T774/AD774 / AF872</f>
        <v>0</v>
      </c>
      <c r="AF774" s="167"/>
      <c r="AG774" s="69"/>
      <c r="AH774" s="61"/>
    </row>
    <row r="775" spans="1:34" x14ac:dyDescent="0.2">
      <c r="B775" s="153">
        <v>11508</v>
      </c>
      <c r="C775" s="153" t="s">
        <v>899</v>
      </c>
      <c r="D775" s="153" t="str">
        <f>_xll.BDP(C775,$D$12)</f>
        <v>USD</v>
      </c>
      <c r="E775" s="153" t="s">
        <v>967</v>
      </c>
      <c r="F775" s="154">
        <f>_xll.BDP(C775,$F$12)</f>
        <v>43.98</v>
      </c>
      <c r="G775" s="154">
        <f>_xll.BDP(C775,$G$12)</f>
        <v>43.98</v>
      </c>
      <c r="H775" s="155">
        <f t="shared" si="314"/>
        <v>0</v>
      </c>
      <c r="I775" s="156">
        <f t="shared" si="315"/>
        <v>0</v>
      </c>
      <c r="J775" s="157">
        <v>0</v>
      </c>
      <c r="K775" s="153" t="str">
        <f>CONCATENATE(D872,D775, " Curncy")</f>
        <v>EURUSD Curncy</v>
      </c>
      <c r="L775" s="153">
        <f>IF(D775 = D872,1,_xll.BDP(K775,$L$12))</f>
        <v>1</v>
      </c>
      <c r="M775" s="356">
        <f>IF(D775 = D872,1,_xll.BDP(K775,$M$12)*L775)</f>
        <v>1.1882999999999999</v>
      </c>
      <c r="N775" s="158">
        <f t="shared" si="316"/>
        <v>0</v>
      </c>
      <c r="O775" s="366">
        <f>N775 / Y872</f>
        <v>0</v>
      </c>
      <c r="P775" s="160">
        <f t="shared" si="317"/>
        <v>0</v>
      </c>
      <c r="Q775" s="374">
        <f>P775 / Y872*100</f>
        <v>0</v>
      </c>
      <c r="R775" s="161">
        <f t="shared" si="318"/>
        <v>0</v>
      </c>
      <c r="S775" s="374">
        <f t="shared" si="319"/>
        <v>0</v>
      </c>
      <c r="T775" s="153">
        <f t="shared" si="320"/>
        <v>1</v>
      </c>
      <c r="U775" s="153">
        <v>0</v>
      </c>
      <c r="V775" s="153">
        <v>1</v>
      </c>
      <c r="W775" s="159">
        <f t="shared" si="321"/>
        <v>0</v>
      </c>
      <c r="X775" s="159">
        <f t="shared" si="322"/>
        <v>0</v>
      </c>
      <c r="Y775" s="70"/>
      <c r="Z775" s="163">
        <f>_xll.BDH(C775,$Z$12,$D$1,$D$1)</f>
        <v>45.19</v>
      </c>
      <c r="AA775" s="163">
        <f t="shared" si="323"/>
        <v>-1.2100000000000009</v>
      </c>
      <c r="AB775" s="164">
        <f t="shared" si="324"/>
        <v>-2.6775835361805731</v>
      </c>
      <c r="AC775" s="165">
        <v>0</v>
      </c>
      <c r="AD775" s="166">
        <f>IF(D775 = D872,1,_xll.BDP(K775,$AD$12)*L775)</f>
        <v>1.1873</v>
      </c>
      <c r="AE775" s="387">
        <f>AA775*AC775*T775/AD775 / AF872</f>
        <v>0</v>
      </c>
      <c r="AF775" s="73"/>
      <c r="AG775" s="69"/>
      <c r="AH775" s="61"/>
    </row>
    <row r="776" spans="1:34" x14ac:dyDescent="0.2">
      <c r="A776" s="153"/>
      <c r="B776" s="153">
        <v>26037</v>
      </c>
      <c r="C776" s="153" t="s">
        <v>1331</v>
      </c>
      <c r="D776" s="153" t="str">
        <f>_xll.BDP(C776,$D$12)</f>
        <v>USD</v>
      </c>
      <c r="E776" s="153" t="s">
        <v>1332</v>
      </c>
      <c r="F776" s="154">
        <f>_xll.BDP(C776,$F$12)</f>
        <v>86.38</v>
      </c>
      <c r="G776" s="154">
        <f>_xll.BDP(C776,$G$12)</f>
        <v>86.38</v>
      </c>
      <c r="H776" s="155">
        <f t="shared" si="314"/>
        <v>0</v>
      </c>
      <c r="I776" s="156">
        <f t="shared" si="315"/>
        <v>0</v>
      </c>
      <c r="J776" s="157">
        <v>0</v>
      </c>
      <c r="K776" s="153" t="str">
        <f>CONCATENATE(D872,D776, " Curncy")</f>
        <v>EURUSD Curncy</v>
      </c>
      <c r="L776" s="153">
        <f>IF(D776 = D872,1,_xll.BDP(K776,$L$12))</f>
        <v>1</v>
      </c>
      <c r="M776" s="356">
        <f>IF(D776 = D872,1,_xll.BDP(K776,$M$12)*L776)</f>
        <v>1.1882999999999999</v>
      </c>
      <c r="N776" s="158">
        <f t="shared" si="316"/>
        <v>0</v>
      </c>
      <c r="O776" s="366">
        <f>N776 / Y872</f>
        <v>0</v>
      </c>
      <c r="P776" s="160">
        <f t="shared" si="317"/>
        <v>0</v>
      </c>
      <c r="Q776" s="374">
        <f>P776 / Y872*100</f>
        <v>0</v>
      </c>
      <c r="R776" s="161">
        <f t="shared" si="318"/>
        <v>0</v>
      </c>
      <c r="S776" s="374">
        <f t="shared" si="319"/>
        <v>0</v>
      </c>
      <c r="T776" s="153">
        <f t="shared" si="320"/>
        <v>1</v>
      </c>
      <c r="U776" s="153">
        <v>0</v>
      </c>
      <c r="V776" s="153">
        <v>1</v>
      </c>
      <c r="W776" s="159">
        <f t="shared" si="321"/>
        <v>0</v>
      </c>
      <c r="X776" s="159">
        <f t="shared" si="322"/>
        <v>0</v>
      </c>
      <c r="Y776" s="162"/>
      <c r="Z776" s="163">
        <f>_xll.BDH(C776,$Z$12,$D$1,$D$1)</f>
        <v>81.099999999999994</v>
      </c>
      <c r="AA776" s="163">
        <f t="shared" si="323"/>
        <v>5.2800000000000011</v>
      </c>
      <c r="AB776" s="164">
        <f t="shared" si="324"/>
        <v>6.5104808877928511</v>
      </c>
      <c r="AC776" s="165">
        <v>0</v>
      </c>
      <c r="AD776" s="166">
        <f>IF(D776 = D872,1,_xll.BDP(K776,$AD$12)*L776)</f>
        <v>1.1873</v>
      </c>
      <c r="AE776" s="387">
        <f>AA776*AC776*T776/AD776 / AF872</f>
        <v>0</v>
      </c>
      <c r="AF776" s="167"/>
      <c r="AG776" s="69"/>
      <c r="AH776" s="61"/>
    </row>
    <row r="777" spans="1:34" x14ac:dyDescent="0.2">
      <c r="A777" s="111"/>
      <c r="B777" s="153">
        <v>26043</v>
      </c>
      <c r="C777" s="153" t="s">
        <v>1403</v>
      </c>
      <c r="D777" s="153" t="str">
        <f>_xll.BDP(C777,$D$12)</f>
        <v>USD</v>
      </c>
      <c r="E777" s="153" t="s">
        <v>1404</v>
      </c>
      <c r="F777" s="154">
        <f>_xll.BDP(C777,$F$12)</f>
        <v>151.75</v>
      </c>
      <c r="G777" s="154">
        <f>_xll.BDP(C777,$G$12)</f>
        <v>151.75</v>
      </c>
      <c r="H777" s="155">
        <f t="shared" si="314"/>
        <v>0</v>
      </c>
      <c r="I777" s="156">
        <f t="shared" si="315"/>
        <v>0</v>
      </c>
      <c r="J777" s="157">
        <v>0</v>
      </c>
      <c r="K777" s="153" t="str">
        <f>CONCATENATE(D872,D777, " Curncy")</f>
        <v>EURUSD Curncy</v>
      </c>
      <c r="L777" s="153">
        <f>IF(D777 = D872,1,_xll.BDP(K777,$L$12))</f>
        <v>1</v>
      </c>
      <c r="M777" s="356">
        <f>IF(D777 = D872,1,_xll.BDP(K777,$M$12)*L777)</f>
        <v>1.1882999999999999</v>
      </c>
      <c r="N777" s="158">
        <f t="shared" si="316"/>
        <v>0</v>
      </c>
      <c r="O777" s="366">
        <f>N777 / Y872</f>
        <v>0</v>
      </c>
      <c r="P777" s="160">
        <f t="shared" si="317"/>
        <v>0</v>
      </c>
      <c r="Q777" s="374">
        <f>P777 / Y872*100</f>
        <v>0</v>
      </c>
      <c r="R777" s="161">
        <f t="shared" si="318"/>
        <v>0</v>
      </c>
      <c r="S777" s="374">
        <f t="shared" si="319"/>
        <v>0</v>
      </c>
      <c r="T777" s="153">
        <f t="shared" si="320"/>
        <v>1</v>
      </c>
      <c r="U777" s="153">
        <v>0</v>
      </c>
      <c r="V777" s="153">
        <v>1</v>
      </c>
      <c r="W777" s="159">
        <f t="shared" si="321"/>
        <v>0</v>
      </c>
      <c r="X777" s="159">
        <f t="shared" si="322"/>
        <v>0</v>
      </c>
      <c r="Y777" s="111"/>
      <c r="Z777" s="163">
        <f>_xll.BDH(C777,$Z$12,$D$1,$D$1)</f>
        <v>149.19999999999999</v>
      </c>
      <c r="AA777" s="163">
        <f t="shared" si="323"/>
        <v>2.5500000000000114</v>
      </c>
      <c r="AB777" s="164">
        <f t="shared" si="324"/>
        <v>1.7091152815013482</v>
      </c>
      <c r="AC777" s="165">
        <v>0</v>
      </c>
      <c r="AD777" s="166">
        <f>IF(D777 = D872,1,_xll.BDP(K777,$AD$12)*L777)</f>
        <v>1.1873</v>
      </c>
      <c r="AE777" s="387">
        <f>AA777*AC777*T777/AD777 / AF872</f>
        <v>0</v>
      </c>
      <c r="AF777" s="124"/>
      <c r="AG777" s="69"/>
      <c r="AH777" s="61"/>
    </row>
    <row r="778" spans="1:34" x14ac:dyDescent="0.2">
      <c r="B778" s="153">
        <v>19405</v>
      </c>
      <c r="C778" s="153" t="s">
        <v>37</v>
      </c>
      <c r="D778" s="153" t="str">
        <f>_xll.BDP(C778,$D$12)</f>
        <v>USD</v>
      </c>
      <c r="E778" s="153" t="s">
        <v>270</v>
      </c>
      <c r="F778" s="154">
        <f>_xll.BDP(C778,$F$12)</f>
        <v>145.93</v>
      </c>
      <c r="G778" s="154">
        <f>_xll.BDP(C778,$G$12)</f>
        <v>145.93</v>
      </c>
      <c r="H778" s="155">
        <f t="shared" si="314"/>
        <v>0</v>
      </c>
      <c r="I778" s="156">
        <f t="shared" si="315"/>
        <v>0</v>
      </c>
      <c r="J778" s="157">
        <v>0</v>
      </c>
      <c r="K778" s="153" t="str">
        <f>CONCATENATE(D872,D778, " Curncy")</f>
        <v>EURUSD Curncy</v>
      </c>
      <c r="L778" s="153">
        <f>IF(D778 = D872,1,_xll.BDP(K778,$L$12))</f>
        <v>1</v>
      </c>
      <c r="M778" s="356">
        <f>IF(D778 = D872,1,_xll.BDP(K778,$M$12)*L778)</f>
        <v>1.1882999999999999</v>
      </c>
      <c r="N778" s="158">
        <f t="shared" si="316"/>
        <v>0</v>
      </c>
      <c r="O778" s="366">
        <f>N778 / Y872</f>
        <v>0</v>
      </c>
      <c r="P778" s="160">
        <f t="shared" si="317"/>
        <v>0</v>
      </c>
      <c r="Q778" s="374">
        <f>P778 / Y872*100</f>
        <v>0</v>
      </c>
      <c r="R778" s="161">
        <f t="shared" si="318"/>
        <v>0</v>
      </c>
      <c r="S778" s="374">
        <f t="shared" si="319"/>
        <v>0</v>
      </c>
      <c r="T778" s="153">
        <f t="shared" si="320"/>
        <v>1</v>
      </c>
      <c r="U778" s="153">
        <v>0</v>
      </c>
      <c r="V778" s="153">
        <v>1</v>
      </c>
      <c r="W778" s="159">
        <f t="shared" si="321"/>
        <v>0</v>
      </c>
      <c r="X778" s="159">
        <f t="shared" si="322"/>
        <v>0</v>
      </c>
      <c r="Y778" s="70"/>
      <c r="Z778" s="163">
        <f>_xll.BDH(C778,$Z$12,$D$1,$D$1)</f>
        <v>143.82</v>
      </c>
      <c r="AA778" s="163">
        <f t="shared" si="323"/>
        <v>2.1100000000000136</v>
      </c>
      <c r="AB778" s="164">
        <f t="shared" si="324"/>
        <v>1.4671116673619897</v>
      </c>
      <c r="AC778" s="165">
        <v>0</v>
      </c>
      <c r="AD778" s="166">
        <f>IF(D778 = D872,1,_xll.BDP(K778,$AD$12)*L778)</f>
        <v>1.1873</v>
      </c>
      <c r="AE778" s="387">
        <f>AA778*AC778*T778/AD778 / AF872</f>
        <v>0</v>
      </c>
      <c r="AF778" s="73"/>
      <c r="AG778" s="69"/>
      <c r="AH778" s="61"/>
    </row>
    <row r="779" spans="1:34" x14ac:dyDescent="0.2">
      <c r="A779" s="153"/>
      <c r="B779" s="153">
        <v>22800</v>
      </c>
      <c r="C779" s="153" t="s">
        <v>1335</v>
      </c>
      <c r="D779" s="153" t="str">
        <f>_xll.BDP(C779,$D$12)</f>
        <v>USD</v>
      </c>
      <c r="E779" s="153" t="s">
        <v>1336</v>
      </c>
      <c r="F779" s="154">
        <f>_xll.BDP(C779,$F$12)</f>
        <v>81.63</v>
      </c>
      <c r="G779" s="154">
        <f>_xll.BDP(C779,$G$12)</f>
        <v>81.63</v>
      </c>
      <c r="H779" s="155">
        <f t="shared" si="314"/>
        <v>0</v>
      </c>
      <c r="I779" s="156">
        <f t="shared" si="315"/>
        <v>0</v>
      </c>
      <c r="J779" s="157">
        <v>0</v>
      </c>
      <c r="K779" s="153" t="str">
        <f>CONCATENATE(D872,D779, " Curncy")</f>
        <v>EURUSD Curncy</v>
      </c>
      <c r="L779" s="153">
        <f>IF(D779 = D872,1,_xll.BDP(K779,$L$12))</f>
        <v>1</v>
      </c>
      <c r="M779" s="356">
        <f>IF(D779 = D872,1,_xll.BDP(K779,$M$12)*L779)</f>
        <v>1.1882999999999999</v>
      </c>
      <c r="N779" s="158">
        <f t="shared" si="316"/>
        <v>0</v>
      </c>
      <c r="O779" s="366">
        <f>N779 / Y872</f>
        <v>0</v>
      </c>
      <c r="P779" s="160">
        <f t="shared" si="317"/>
        <v>0</v>
      </c>
      <c r="Q779" s="374">
        <f>P779 / Y872*100</f>
        <v>0</v>
      </c>
      <c r="R779" s="161">
        <f t="shared" si="318"/>
        <v>0</v>
      </c>
      <c r="S779" s="374">
        <f t="shared" si="319"/>
        <v>0</v>
      </c>
      <c r="T779" s="153">
        <f t="shared" si="320"/>
        <v>1</v>
      </c>
      <c r="U779" s="153">
        <v>0</v>
      </c>
      <c r="V779" s="153">
        <v>1</v>
      </c>
      <c r="W779" s="159">
        <f t="shared" si="321"/>
        <v>0</v>
      </c>
      <c r="X779" s="159">
        <f t="shared" si="322"/>
        <v>0</v>
      </c>
      <c r="Y779" s="162"/>
      <c r="Z779" s="163">
        <f>_xll.BDH(C779,$Z$12,$D$1,$D$1)</f>
        <v>75.78</v>
      </c>
      <c r="AA779" s="163">
        <f t="shared" si="323"/>
        <v>5.8499999999999943</v>
      </c>
      <c r="AB779" s="164">
        <f t="shared" si="324"/>
        <v>7.7197149643705387</v>
      </c>
      <c r="AC779" s="165">
        <v>0</v>
      </c>
      <c r="AD779" s="166">
        <f>IF(D779 = D872,1,_xll.BDP(K779,$AD$12)*L779)</f>
        <v>1.1873</v>
      </c>
      <c r="AE779" s="387">
        <f>AA779*AC779*T779/AD779 / AF872</f>
        <v>0</v>
      </c>
      <c r="AF779" s="167"/>
      <c r="AG779" s="69"/>
      <c r="AH779" s="61"/>
    </row>
    <row r="780" spans="1:34" x14ac:dyDescent="0.2">
      <c r="B780" s="153">
        <v>2547</v>
      </c>
      <c r="C780" s="153" t="s">
        <v>902</v>
      </c>
      <c r="D780" s="153" t="str">
        <f>_xll.BDP(C780,$D$12)</f>
        <v>USD</v>
      </c>
      <c r="E780" s="153" t="s">
        <v>969</v>
      </c>
      <c r="F780" s="154">
        <f>_xll.BDP(C780,$F$12)</f>
        <v>107.5</v>
      </c>
      <c r="G780" s="154">
        <f>_xll.BDP(C780,$G$12)</f>
        <v>107.5</v>
      </c>
      <c r="H780" s="155">
        <f t="shared" si="314"/>
        <v>0</v>
      </c>
      <c r="I780" s="156">
        <f t="shared" si="315"/>
        <v>0</v>
      </c>
      <c r="J780" s="157">
        <v>0</v>
      </c>
      <c r="K780" s="153" t="str">
        <f>CONCATENATE(D872,D780, " Curncy")</f>
        <v>EURUSD Curncy</v>
      </c>
      <c r="L780" s="153">
        <f>IF(D780 = D872,1,_xll.BDP(K780,$L$12))</f>
        <v>1</v>
      </c>
      <c r="M780" s="356">
        <f>IF(D780 = D872,1,_xll.BDP(K780,$M$12)*L780)</f>
        <v>1.1882999999999999</v>
      </c>
      <c r="N780" s="158">
        <f t="shared" si="316"/>
        <v>0</v>
      </c>
      <c r="O780" s="366">
        <f>N780 / Y872</f>
        <v>0</v>
      </c>
      <c r="P780" s="160">
        <f t="shared" si="317"/>
        <v>0</v>
      </c>
      <c r="Q780" s="374">
        <f>P780 / Y872*100</f>
        <v>0</v>
      </c>
      <c r="R780" s="161">
        <f t="shared" si="318"/>
        <v>0</v>
      </c>
      <c r="S780" s="374">
        <f t="shared" si="319"/>
        <v>0</v>
      </c>
      <c r="T780" s="153">
        <f t="shared" si="320"/>
        <v>1</v>
      </c>
      <c r="U780" s="153">
        <v>0</v>
      </c>
      <c r="V780" s="153">
        <v>1</v>
      </c>
      <c r="W780" s="159">
        <f t="shared" si="321"/>
        <v>0</v>
      </c>
      <c r="X780" s="159">
        <f t="shared" si="322"/>
        <v>0</v>
      </c>
      <c r="Y780" s="70"/>
      <c r="Z780" s="163">
        <f>_xll.BDH(C780,$Z$12,$D$1,$D$1)</f>
        <v>109.6</v>
      </c>
      <c r="AA780" s="163">
        <f t="shared" si="323"/>
        <v>-2.0999999999999943</v>
      </c>
      <c r="AB780" s="164">
        <f t="shared" si="324"/>
        <v>-1.9160583941605789</v>
      </c>
      <c r="AC780" s="165">
        <v>0</v>
      </c>
      <c r="AD780" s="166">
        <f>IF(D780 = D872,1,_xll.BDP(K780,$AD$12)*L780)</f>
        <v>1.1873</v>
      </c>
      <c r="AE780" s="387">
        <f>AA780*AC780*T780/AD780 / AF872</f>
        <v>0</v>
      </c>
      <c r="AF780" s="73"/>
      <c r="AG780" s="69"/>
      <c r="AH780" s="61"/>
    </row>
    <row r="781" spans="1:34" x14ac:dyDescent="0.2">
      <c r="B781" s="153">
        <v>11786</v>
      </c>
      <c r="C781" s="153" t="s">
        <v>903</v>
      </c>
      <c r="D781" s="153" t="str">
        <f>_xll.BDP(C781,$D$12)</f>
        <v>USD</v>
      </c>
      <c r="E781" s="153" t="s">
        <v>970</v>
      </c>
      <c r="F781" s="154">
        <f>_xll.BDP(C781,$F$12)</f>
        <v>260.83999999999997</v>
      </c>
      <c r="G781" s="154">
        <f>_xll.BDP(C781,$G$12)</f>
        <v>260.83999999999997</v>
      </c>
      <c r="H781" s="155">
        <f t="shared" si="314"/>
        <v>0</v>
      </c>
      <c r="I781" s="156">
        <f t="shared" si="315"/>
        <v>0</v>
      </c>
      <c r="J781" s="157">
        <v>0</v>
      </c>
      <c r="K781" s="153" t="str">
        <f>CONCATENATE(D872,D781, " Curncy")</f>
        <v>EURUSD Curncy</v>
      </c>
      <c r="L781" s="153">
        <f>IF(D781 = D872,1,_xll.BDP(K781,$L$12))</f>
        <v>1</v>
      </c>
      <c r="M781" s="356">
        <f>IF(D781 = D872,1,_xll.BDP(K781,$M$12)*L781)</f>
        <v>1.1882999999999999</v>
      </c>
      <c r="N781" s="158">
        <f t="shared" si="316"/>
        <v>0</v>
      </c>
      <c r="O781" s="366">
        <f>N781 / Y872</f>
        <v>0</v>
      </c>
      <c r="P781" s="160">
        <f t="shared" si="317"/>
        <v>0</v>
      </c>
      <c r="Q781" s="374">
        <f>P781 / Y872*100</f>
        <v>0</v>
      </c>
      <c r="R781" s="161">
        <f t="shared" si="318"/>
        <v>0</v>
      </c>
      <c r="S781" s="374">
        <f t="shared" si="319"/>
        <v>0</v>
      </c>
      <c r="T781" s="153">
        <f t="shared" si="320"/>
        <v>1</v>
      </c>
      <c r="U781" s="153">
        <v>0</v>
      </c>
      <c r="V781" s="153">
        <v>1</v>
      </c>
      <c r="W781" s="159">
        <f t="shared" si="321"/>
        <v>0</v>
      </c>
      <c r="X781" s="159">
        <f t="shared" si="322"/>
        <v>0</v>
      </c>
      <c r="Y781" s="70"/>
      <c r="Z781" s="163">
        <f>_xll.BDH(C781,$Z$12,$D$1,$D$1)</f>
        <v>257.64</v>
      </c>
      <c r="AA781" s="163">
        <f t="shared" si="323"/>
        <v>3.1999999999999886</v>
      </c>
      <c r="AB781" s="164">
        <f t="shared" si="324"/>
        <v>1.2420431609998404</v>
      </c>
      <c r="AC781" s="165">
        <v>0</v>
      </c>
      <c r="AD781" s="166">
        <f>IF(D781 = D872,1,_xll.BDP(K781,$AD$12)*L781)</f>
        <v>1.1873</v>
      </c>
      <c r="AE781" s="387">
        <f>AA781*AC781*T781/AD781 / AF872</f>
        <v>0</v>
      </c>
      <c r="AF781" s="73"/>
      <c r="AG781" s="69"/>
      <c r="AH781" s="61"/>
    </row>
    <row r="782" spans="1:34" x14ac:dyDescent="0.2">
      <c r="A782" s="153"/>
      <c r="B782" s="153">
        <v>30310</v>
      </c>
      <c r="C782" s="153" t="s">
        <v>1603</v>
      </c>
      <c r="D782" s="153" t="str">
        <f>_xll.BDP(C782,$D$12)</f>
        <v>USD</v>
      </c>
      <c r="E782" s="153" t="s">
        <v>1604</v>
      </c>
      <c r="F782" s="154">
        <f>_xll.BDP(C782,$F$12)</f>
        <v>7.15</v>
      </c>
      <c r="G782" s="154">
        <f>_xll.BDP(C782,$G$12)</f>
        <v>7.15</v>
      </c>
      <c r="H782" s="155">
        <f t="shared" si="314"/>
        <v>0</v>
      </c>
      <c r="I782" s="156">
        <f t="shared" si="315"/>
        <v>0</v>
      </c>
      <c r="J782" s="157">
        <v>0</v>
      </c>
      <c r="K782" s="153" t="str">
        <f>CONCATENATE(D872,D782, " Curncy")</f>
        <v>EURUSD Curncy</v>
      </c>
      <c r="L782" s="153">
        <f>IF(D782 = D872,1,_xll.BDP(K782,$L$12))</f>
        <v>1</v>
      </c>
      <c r="M782" s="356">
        <f>IF(D782 = D872,1,_xll.BDP(K782,$M$12)*L782)</f>
        <v>1.1882999999999999</v>
      </c>
      <c r="N782" s="158">
        <f t="shared" si="316"/>
        <v>0</v>
      </c>
      <c r="O782" s="366">
        <f>N782 / Y872</f>
        <v>0</v>
      </c>
      <c r="P782" s="160">
        <f t="shared" si="317"/>
        <v>0</v>
      </c>
      <c r="Q782" s="374">
        <f>P782 / Y872*100</f>
        <v>0</v>
      </c>
      <c r="R782" s="161">
        <f t="shared" si="318"/>
        <v>0</v>
      </c>
      <c r="S782" s="374">
        <f t="shared" si="319"/>
        <v>0</v>
      </c>
      <c r="T782" s="153">
        <f t="shared" si="320"/>
        <v>1</v>
      </c>
      <c r="U782" s="153">
        <v>0</v>
      </c>
      <c r="V782" s="153">
        <v>1</v>
      </c>
      <c r="W782" s="159">
        <f t="shared" si="321"/>
        <v>0</v>
      </c>
      <c r="X782" s="159">
        <f t="shared" si="322"/>
        <v>0</v>
      </c>
      <c r="Y782" s="162"/>
      <c r="Z782" s="163">
        <f>_xll.BDH(C782,$Z$12,$D$1,$D$1)</f>
        <v>7.15</v>
      </c>
      <c r="AA782" s="163">
        <f t="shared" si="323"/>
        <v>0</v>
      </c>
      <c r="AB782" s="164">
        <f t="shared" si="324"/>
        <v>0</v>
      </c>
      <c r="AC782" s="165">
        <v>0</v>
      </c>
      <c r="AD782" s="166">
        <f>IF(D782 = D872,1,_xll.BDP(K782,$AD$12)*L782)</f>
        <v>1.1873</v>
      </c>
      <c r="AE782" s="387">
        <f>AA782*AC782*T782/AD782 / AF872</f>
        <v>0</v>
      </c>
      <c r="AF782" s="167"/>
      <c r="AG782" s="69"/>
      <c r="AH782" s="61"/>
    </row>
    <row r="783" spans="1:34" x14ac:dyDescent="0.2">
      <c r="A783" s="153"/>
      <c r="B783" s="153">
        <v>29621</v>
      </c>
      <c r="C783" s="153" t="s">
        <v>1534</v>
      </c>
      <c r="D783" s="153" t="str">
        <f>_xll.BDP(C783,$D$12)</f>
        <v>USD</v>
      </c>
      <c r="E783" s="153" t="s">
        <v>1535</v>
      </c>
      <c r="F783" s="154">
        <f>_xll.BDP(C783,$F$12)</f>
        <v>29.58</v>
      </c>
      <c r="G783" s="154">
        <f>_xll.BDP(C783,$G$12)</f>
        <v>29.58</v>
      </c>
      <c r="H783" s="155">
        <f t="shared" si="314"/>
        <v>0</v>
      </c>
      <c r="I783" s="156">
        <f t="shared" si="315"/>
        <v>0</v>
      </c>
      <c r="J783" s="157">
        <v>0</v>
      </c>
      <c r="K783" s="153" t="str">
        <f>CONCATENATE(D872,D783, " Curncy")</f>
        <v>EURUSD Curncy</v>
      </c>
      <c r="L783" s="153">
        <f>IF(D783 = D872,1,_xll.BDP(K783,$L$12))</f>
        <v>1</v>
      </c>
      <c r="M783" s="356">
        <f>IF(D783 = D872,1,_xll.BDP(K783,$M$12)*L783)</f>
        <v>1.1882999999999999</v>
      </c>
      <c r="N783" s="158">
        <f t="shared" si="316"/>
        <v>0</v>
      </c>
      <c r="O783" s="366">
        <f>N783 / Y872</f>
        <v>0</v>
      </c>
      <c r="P783" s="160">
        <f t="shared" si="317"/>
        <v>0</v>
      </c>
      <c r="Q783" s="374">
        <f>P783 / Y872*100</f>
        <v>0</v>
      </c>
      <c r="R783" s="161">
        <f t="shared" si="318"/>
        <v>0</v>
      </c>
      <c r="S783" s="374">
        <f t="shared" si="319"/>
        <v>0</v>
      </c>
      <c r="T783" s="153">
        <f t="shared" si="320"/>
        <v>1</v>
      </c>
      <c r="U783" s="153">
        <v>0</v>
      </c>
      <c r="V783" s="153">
        <v>1</v>
      </c>
      <c r="W783" s="159">
        <f t="shared" si="321"/>
        <v>0</v>
      </c>
      <c r="X783" s="159">
        <f t="shared" si="322"/>
        <v>0</v>
      </c>
      <c r="Y783" s="162"/>
      <c r="Z783" s="163">
        <f>_xll.BDH(C783,$Z$12,$D$1,$D$1)</f>
        <v>29.93</v>
      </c>
      <c r="AA783" s="163">
        <f t="shared" si="323"/>
        <v>-0.35000000000000142</v>
      </c>
      <c r="AB783" s="164">
        <f t="shared" si="324"/>
        <v>-1.1693952555963962</v>
      </c>
      <c r="AC783" s="165">
        <v>0</v>
      </c>
      <c r="AD783" s="166">
        <f>IF(D783 = D872,1,_xll.BDP(K783,$AD$12)*L783)</f>
        <v>1.1873</v>
      </c>
      <c r="AE783" s="387">
        <f>AA783*AC783*T783/AD783 / AF872</f>
        <v>0</v>
      </c>
      <c r="AF783" s="167"/>
      <c r="AG783" s="69"/>
      <c r="AH783" s="61"/>
    </row>
    <row r="784" spans="1:34" x14ac:dyDescent="0.2">
      <c r="B784" s="153">
        <v>26737</v>
      </c>
      <c r="C784" s="153" t="s">
        <v>36</v>
      </c>
      <c r="D784" s="153" t="str">
        <f>_xll.BDP(C784,$D$12)</f>
        <v>USD</v>
      </c>
      <c r="E784" s="153" t="s">
        <v>269</v>
      </c>
      <c r="F784" s="154">
        <f>_xll.BDP(C784,$F$12)</f>
        <v>44.29</v>
      </c>
      <c r="G784" s="154">
        <f>_xll.BDP(C784,$G$12)</f>
        <v>44.29</v>
      </c>
      <c r="H784" s="155">
        <f t="shared" si="314"/>
        <v>0</v>
      </c>
      <c r="I784" s="156">
        <f t="shared" si="315"/>
        <v>0</v>
      </c>
      <c r="J784" s="157">
        <v>-123120</v>
      </c>
      <c r="K784" s="153" t="str">
        <f>CONCATENATE(D872,D784, " Curncy")</f>
        <v>EURUSD Curncy</v>
      </c>
      <c r="L784" s="153">
        <f>IF(D784 = D872,1,_xll.BDP(K784,$L$12))</f>
        <v>1</v>
      </c>
      <c r="M784" s="356">
        <f>IF(D784 = D872,1,_xll.BDP(K784,$M$12)*L784)</f>
        <v>1.1882999999999999</v>
      </c>
      <c r="N784" s="158">
        <f t="shared" si="316"/>
        <v>0</v>
      </c>
      <c r="O784" s="366">
        <f>N784 / Y872</f>
        <v>0</v>
      </c>
      <c r="P784" s="160">
        <f t="shared" si="317"/>
        <v>-4588895.7334006568</v>
      </c>
      <c r="Q784" s="374">
        <f>P784 / Y872*100</f>
        <v>-3.7073139677448594</v>
      </c>
      <c r="R784" s="161">
        <f t="shared" si="318"/>
        <v>-3.7073139677448594</v>
      </c>
      <c r="S784" s="374">
        <f t="shared" si="319"/>
        <v>0</v>
      </c>
      <c r="T784" s="153">
        <f t="shared" si="320"/>
        <v>1</v>
      </c>
      <c r="U784" s="153">
        <v>0</v>
      </c>
      <c r="V784" s="153">
        <v>1</v>
      </c>
      <c r="W784" s="159">
        <f t="shared" si="321"/>
        <v>0</v>
      </c>
      <c r="X784" s="159">
        <f t="shared" si="322"/>
        <v>0</v>
      </c>
      <c r="Y784" s="70"/>
      <c r="Z784" s="163">
        <f>_xll.BDH(C784,$Z$12,$D$1,$D$1)</f>
        <v>45.26</v>
      </c>
      <c r="AA784" s="163">
        <f t="shared" si="323"/>
        <v>-0.96999999999999886</v>
      </c>
      <c r="AB784" s="164">
        <f t="shared" si="324"/>
        <v>-2.1431727794962416</v>
      </c>
      <c r="AC784" s="165">
        <v>-123120</v>
      </c>
      <c r="AD784" s="166">
        <f>IF(D784 = D872,1,_xll.BDP(K784,$AD$12)*L784)</f>
        <v>1.1873</v>
      </c>
      <c r="AE784" s="387">
        <f>AA784*AC784*T784/AD784 / AF872</f>
        <v>8.1706383832806499E-4</v>
      </c>
      <c r="AF784" s="73"/>
      <c r="AG784" s="69"/>
      <c r="AH784" s="61"/>
    </row>
    <row r="785" spans="1:34" x14ac:dyDescent="0.2">
      <c r="A785" s="153"/>
      <c r="B785" s="153">
        <v>29157</v>
      </c>
      <c r="C785" s="153" t="s">
        <v>1439</v>
      </c>
      <c r="D785" s="153" t="str">
        <f>_xll.BDP(C785,$D$12)</f>
        <v>USD</v>
      </c>
      <c r="E785" s="153" t="s">
        <v>1440</v>
      </c>
      <c r="F785" s="154">
        <f>_xll.BDP(C785,$F$12)</f>
        <v>90.8</v>
      </c>
      <c r="G785" s="154">
        <f>_xll.BDP(C785,$G$12)</f>
        <v>90.8</v>
      </c>
      <c r="H785" s="155">
        <f t="shared" si="314"/>
        <v>0</v>
      </c>
      <c r="I785" s="156">
        <f t="shared" si="315"/>
        <v>0</v>
      </c>
      <c r="J785" s="157">
        <v>21049</v>
      </c>
      <c r="K785" s="153" t="str">
        <f>CONCATENATE(D872,D785, " Curncy")</f>
        <v>EURUSD Curncy</v>
      </c>
      <c r="L785" s="153">
        <f>IF(D785 = D872,1,_xll.BDP(K785,$L$12))</f>
        <v>1</v>
      </c>
      <c r="M785" s="356">
        <f>IF(D785 = D872,1,_xll.BDP(K785,$M$12)*L785)</f>
        <v>1.1882999999999999</v>
      </c>
      <c r="N785" s="158">
        <f t="shared" si="316"/>
        <v>0</v>
      </c>
      <c r="O785" s="366">
        <f>N785 / Y872</f>
        <v>0</v>
      </c>
      <c r="P785" s="160">
        <f t="shared" si="317"/>
        <v>1608389.4639400826</v>
      </c>
      <c r="Q785" s="374">
        <f>P785 / Y872*100</f>
        <v>1.2993986073464183</v>
      </c>
      <c r="R785" s="161">
        <f t="shared" si="318"/>
        <v>0</v>
      </c>
      <c r="S785" s="374">
        <f t="shared" si="319"/>
        <v>1.2993986073464183</v>
      </c>
      <c r="T785" s="153">
        <f t="shared" si="320"/>
        <v>1</v>
      </c>
      <c r="U785" s="153">
        <v>0</v>
      </c>
      <c r="V785" s="153">
        <v>1</v>
      </c>
      <c r="W785" s="159">
        <f t="shared" si="321"/>
        <v>0</v>
      </c>
      <c r="X785" s="159">
        <f t="shared" si="322"/>
        <v>0</v>
      </c>
      <c r="Y785" s="162"/>
      <c r="Z785" s="163">
        <f>_xll.BDH(C785,$Z$12,$D$1,$D$1)</f>
        <v>89.79</v>
      </c>
      <c r="AA785" s="163">
        <f t="shared" si="323"/>
        <v>1.0099999999999909</v>
      </c>
      <c r="AB785" s="164">
        <f t="shared" si="324"/>
        <v>1.1248468649069949</v>
      </c>
      <c r="AC785" s="165">
        <v>21049</v>
      </c>
      <c r="AD785" s="166">
        <f>IF(D785 = D872,1,_xll.BDP(K785,$AD$12)*L785)</f>
        <v>1.1873</v>
      </c>
      <c r="AE785" s="387">
        <f>AA785*AC785*T785/AD785 / AF872</f>
        <v>1.4544824678879188E-4</v>
      </c>
      <c r="AF785" s="167"/>
      <c r="AG785" s="69"/>
      <c r="AH785" s="61"/>
    </row>
    <row r="786" spans="1:34" x14ac:dyDescent="0.2">
      <c r="A786" s="153"/>
      <c r="B786" s="153">
        <v>27113</v>
      </c>
      <c r="C786" s="153" t="s">
        <v>1345</v>
      </c>
      <c r="D786" s="153" t="str">
        <f>_xll.BDP(C786,$D$12)</f>
        <v>USD</v>
      </c>
      <c r="E786" s="153" t="s">
        <v>1346</v>
      </c>
      <c r="F786" s="154">
        <f>_xll.BDP(C786,$F$12)</f>
        <v>202.9</v>
      </c>
      <c r="G786" s="154">
        <f>_xll.BDP(C786,$G$12)</f>
        <v>202.9</v>
      </c>
      <c r="H786" s="155">
        <f t="shared" si="314"/>
        <v>0</v>
      </c>
      <c r="I786" s="156">
        <f t="shared" si="315"/>
        <v>0</v>
      </c>
      <c r="J786" s="157">
        <v>0</v>
      </c>
      <c r="K786" s="153" t="str">
        <f>CONCATENATE(D872,D786, " Curncy")</f>
        <v>EURUSD Curncy</v>
      </c>
      <c r="L786" s="153">
        <f>IF(D786 = D872,1,_xll.BDP(K786,$L$12))</f>
        <v>1</v>
      </c>
      <c r="M786" s="356">
        <f>IF(D786 = D872,1,_xll.BDP(K786,$M$12)*L786)</f>
        <v>1.1882999999999999</v>
      </c>
      <c r="N786" s="158">
        <f t="shared" si="316"/>
        <v>0</v>
      </c>
      <c r="O786" s="366">
        <f>N786 / Y872</f>
        <v>0</v>
      </c>
      <c r="P786" s="160">
        <f t="shared" si="317"/>
        <v>0</v>
      </c>
      <c r="Q786" s="374">
        <f>P786 / Y872*100</f>
        <v>0</v>
      </c>
      <c r="R786" s="161">
        <f t="shared" si="318"/>
        <v>0</v>
      </c>
      <c r="S786" s="374">
        <f t="shared" si="319"/>
        <v>0</v>
      </c>
      <c r="T786" s="153">
        <f t="shared" si="320"/>
        <v>1</v>
      </c>
      <c r="U786" s="153">
        <v>0</v>
      </c>
      <c r="V786" s="153">
        <v>1</v>
      </c>
      <c r="W786" s="159">
        <f t="shared" si="321"/>
        <v>0</v>
      </c>
      <c r="X786" s="159">
        <f t="shared" si="322"/>
        <v>0</v>
      </c>
      <c r="Y786" s="162"/>
      <c r="Z786" s="163">
        <f>_xll.BDH(C786,$Z$12,$D$1,$D$1)</f>
        <v>207.78</v>
      </c>
      <c r="AA786" s="163">
        <f t="shared" si="323"/>
        <v>-4.8799999999999955</v>
      </c>
      <c r="AB786" s="164">
        <f t="shared" si="324"/>
        <v>-2.3486379824814687</v>
      </c>
      <c r="AC786" s="165">
        <v>0</v>
      </c>
      <c r="AD786" s="166">
        <f>IF(D786 = D872,1,_xll.BDP(K786,$AD$12)*L786)</f>
        <v>1.1873</v>
      </c>
      <c r="AE786" s="387">
        <f>AA786*AC786*T786/AD786 / AF872</f>
        <v>0</v>
      </c>
      <c r="AF786" s="167"/>
      <c r="AG786" s="69"/>
      <c r="AH786" s="61"/>
    </row>
    <row r="787" spans="1:34" x14ac:dyDescent="0.2">
      <c r="A787" s="153"/>
      <c r="B787" s="153">
        <v>18106</v>
      </c>
      <c r="C787" s="153" t="s">
        <v>1499</v>
      </c>
      <c r="D787" s="153" t="str">
        <f>_xll.BDP(C787,$D$12)</f>
        <v>USD</v>
      </c>
      <c r="E787" s="153" t="s">
        <v>1500</v>
      </c>
      <c r="F787" s="154">
        <f>_xll.BDP(C787,$F$12)</f>
        <v>98.3</v>
      </c>
      <c r="G787" s="154">
        <f>_xll.BDP(C787,$G$12)</f>
        <v>98.3</v>
      </c>
      <c r="H787" s="155">
        <f t="shared" si="314"/>
        <v>0</v>
      </c>
      <c r="I787" s="156">
        <f t="shared" si="315"/>
        <v>0</v>
      </c>
      <c r="J787" s="157">
        <v>0</v>
      </c>
      <c r="K787" s="153" t="str">
        <f>CONCATENATE(D872,D787, " Curncy")</f>
        <v>EURUSD Curncy</v>
      </c>
      <c r="L787" s="153">
        <f>IF(D787 = D872,1,_xll.BDP(K787,$L$12))</f>
        <v>1</v>
      </c>
      <c r="M787" s="356">
        <f>IF(D787 = D872,1,_xll.BDP(K787,$M$12)*L787)</f>
        <v>1.1882999999999999</v>
      </c>
      <c r="N787" s="158">
        <f t="shared" si="316"/>
        <v>0</v>
      </c>
      <c r="O787" s="366">
        <f>N787 / Y872</f>
        <v>0</v>
      </c>
      <c r="P787" s="160">
        <f t="shared" si="317"/>
        <v>0</v>
      </c>
      <c r="Q787" s="374">
        <f>P787 / Y872*100</f>
        <v>0</v>
      </c>
      <c r="R787" s="161">
        <f t="shared" si="318"/>
        <v>0</v>
      </c>
      <c r="S787" s="374">
        <f t="shared" si="319"/>
        <v>0</v>
      </c>
      <c r="T787" s="153">
        <f t="shared" si="320"/>
        <v>1</v>
      </c>
      <c r="U787" s="153">
        <v>0</v>
      </c>
      <c r="V787" s="153">
        <v>1</v>
      </c>
      <c r="W787" s="159">
        <f t="shared" si="321"/>
        <v>0</v>
      </c>
      <c r="X787" s="159">
        <f t="shared" si="322"/>
        <v>0</v>
      </c>
      <c r="Y787" s="162"/>
      <c r="Z787" s="163">
        <f>_xll.BDH(C787,$Z$12,$D$1,$D$1)</f>
        <v>96.88</v>
      </c>
      <c r="AA787" s="163">
        <f t="shared" si="323"/>
        <v>1.4200000000000017</v>
      </c>
      <c r="AB787" s="164">
        <f t="shared" si="324"/>
        <v>1.4657308009909185</v>
      </c>
      <c r="AC787" s="165">
        <v>0</v>
      </c>
      <c r="AD787" s="166">
        <f>IF(D787 = D872,1,_xll.BDP(K787,$AD$12)*L787)</f>
        <v>1.1873</v>
      </c>
      <c r="AE787" s="387">
        <f>AA787*AC787*T787/AD787 / AF872</f>
        <v>0</v>
      </c>
      <c r="AF787" s="167"/>
      <c r="AG787" s="69"/>
      <c r="AH787" s="61"/>
    </row>
    <row r="788" spans="1:34" x14ac:dyDescent="0.2">
      <c r="A788" s="111"/>
      <c r="B788" s="153">
        <v>2039</v>
      </c>
      <c r="C788" s="153" t="s">
        <v>1395</v>
      </c>
      <c r="D788" s="153" t="str">
        <f>_xll.BDP(C788,$D$12)</f>
        <v>USD</v>
      </c>
      <c r="E788" s="153" t="s">
        <v>1396</v>
      </c>
      <c r="F788" s="154">
        <f>_xll.BDP(C788,$F$12)</f>
        <v>169.83</v>
      </c>
      <c r="G788" s="154">
        <f>_xll.BDP(C788,$G$12)</f>
        <v>169.83</v>
      </c>
      <c r="H788" s="155">
        <f t="shared" si="314"/>
        <v>0</v>
      </c>
      <c r="I788" s="156">
        <f t="shared" si="315"/>
        <v>0</v>
      </c>
      <c r="J788" s="157">
        <v>0</v>
      </c>
      <c r="K788" s="153" t="str">
        <f>CONCATENATE(D872,D788, " Curncy")</f>
        <v>EURUSD Curncy</v>
      </c>
      <c r="L788" s="153">
        <f>IF(D788 = D872,1,_xll.BDP(K788,$L$12))</f>
        <v>1</v>
      </c>
      <c r="M788" s="356">
        <f>IF(D788 = D872,1,_xll.BDP(K788,$M$12)*L788)</f>
        <v>1.1882999999999999</v>
      </c>
      <c r="N788" s="158">
        <f t="shared" si="316"/>
        <v>0</v>
      </c>
      <c r="O788" s="366">
        <f>N788 / Y872</f>
        <v>0</v>
      </c>
      <c r="P788" s="160">
        <f t="shared" si="317"/>
        <v>0</v>
      </c>
      <c r="Q788" s="374">
        <f>P788 / Y872*100</f>
        <v>0</v>
      </c>
      <c r="R788" s="161">
        <f t="shared" si="318"/>
        <v>0</v>
      </c>
      <c r="S788" s="374">
        <f t="shared" si="319"/>
        <v>0</v>
      </c>
      <c r="T788" s="153">
        <f t="shared" si="320"/>
        <v>1</v>
      </c>
      <c r="U788" s="153">
        <v>0</v>
      </c>
      <c r="V788" s="153">
        <v>1</v>
      </c>
      <c r="W788" s="159">
        <f t="shared" si="321"/>
        <v>0</v>
      </c>
      <c r="X788" s="159">
        <f t="shared" si="322"/>
        <v>0</v>
      </c>
      <c r="Y788" s="111"/>
      <c r="Z788" s="163">
        <f>_xll.BDH(C788,$Z$12,$D$1,$D$1)</f>
        <v>171.19</v>
      </c>
      <c r="AA788" s="163">
        <f t="shared" si="323"/>
        <v>-1.3599999999999852</v>
      </c>
      <c r="AB788" s="164">
        <f t="shared" si="324"/>
        <v>-0.79443892750743916</v>
      </c>
      <c r="AC788" s="165">
        <v>0</v>
      </c>
      <c r="AD788" s="166">
        <f>IF(D788 = D872,1,_xll.BDP(K788,$AD$12)*L788)</f>
        <v>1.1873</v>
      </c>
      <c r="AE788" s="387">
        <f>AA788*AC788*T788/AD788 / AF872</f>
        <v>0</v>
      </c>
      <c r="AF788" s="124"/>
      <c r="AG788" s="69"/>
      <c r="AH788" s="61"/>
    </row>
    <row r="789" spans="1:34" x14ac:dyDescent="0.2">
      <c r="B789" s="153">
        <v>18408</v>
      </c>
      <c r="C789" s="153" t="s">
        <v>904</v>
      </c>
      <c r="D789" s="153" t="str">
        <f>_xll.BDP(C789,$D$12)</f>
        <v>USD</v>
      </c>
      <c r="E789" s="153" t="s">
        <v>971</v>
      </c>
      <c r="F789" s="154">
        <f>_xll.BDP(C789,$F$12)</f>
        <v>11.7</v>
      </c>
      <c r="G789" s="154">
        <f>_xll.BDP(C789,$G$12)</f>
        <v>11.7</v>
      </c>
      <c r="H789" s="155">
        <f t="shared" si="314"/>
        <v>0</v>
      </c>
      <c r="I789" s="156">
        <f t="shared" si="315"/>
        <v>0</v>
      </c>
      <c r="J789" s="157">
        <v>0</v>
      </c>
      <c r="K789" s="153" t="str">
        <f>CONCATENATE(D872,D789, " Curncy")</f>
        <v>EURUSD Curncy</v>
      </c>
      <c r="L789" s="153">
        <f>IF(D789 = D872,1,_xll.BDP(K789,$L$12))</f>
        <v>1</v>
      </c>
      <c r="M789" s="356">
        <f>IF(D789 = D872,1,_xll.BDP(K789,$M$12)*L789)</f>
        <v>1.1882999999999999</v>
      </c>
      <c r="N789" s="158">
        <f t="shared" si="316"/>
        <v>0</v>
      </c>
      <c r="O789" s="366">
        <f>N789 / Y872</f>
        <v>0</v>
      </c>
      <c r="P789" s="160">
        <f t="shared" si="317"/>
        <v>0</v>
      </c>
      <c r="Q789" s="374">
        <f>P789 / Y872*100</f>
        <v>0</v>
      </c>
      <c r="R789" s="161">
        <f t="shared" si="318"/>
        <v>0</v>
      </c>
      <c r="S789" s="374">
        <f t="shared" si="319"/>
        <v>0</v>
      </c>
      <c r="T789" s="153">
        <f t="shared" si="320"/>
        <v>1</v>
      </c>
      <c r="U789" s="153">
        <v>0</v>
      </c>
      <c r="V789" s="153">
        <v>1</v>
      </c>
      <c r="W789" s="159">
        <f t="shared" si="321"/>
        <v>0</v>
      </c>
      <c r="X789" s="159">
        <f t="shared" si="322"/>
        <v>0</v>
      </c>
      <c r="Y789" s="70"/>
      <c r="Z789" s="163">
        <f>_xll.BDH(C789,$Z$12,$D$1,$D$1)</f>
        <v>11.46</v>
      </c>
      <c r="AA789" s="163">
        <f t="shared" si="323"/>
        <v>0.23999999999999844</v>
      </c>
      <c r="AB789" s="164">
        <f t="shared" si="324"/>
        <v>2.0942408376963213</v>
      </c>
      <c r="AC789" s="165">
        <v>0</v>
      </c>
      <c r="AD789" s="166">
        <f>IF(D789 = D872,1,_xll.BDP(K789,$AD$12)*L789)</f>
        <v>1.1873</v>
      </c>
      <c r="AE789" s="387">
        <f>AA789*AC789*T789/AD789 / AF872</f>
        <v>0</v>
      </c>
      <c r="AF789" s="73"/>
      <c r="AG789" s="69"/>
      <c r="AH789" s="61"/>
    </row>
    <row r="790" spans="1:34" x14ac:dyDescent="0.2">
      <c r="A790" s="111"/>
      <c r="B790" s="153">
        <v>553</v>
      </c>
      <c r="C790" s="153" t="s">
        <v>1399</v>
      </c>
      <c r="D790" s="153" t="str">
        <f>_xll.BDP(C790,$D$12)</f>
        <v>USD</v>
      </c>
      <c r="E790" s="153" t="s">
        <v>1400</v>
      </c>
      <c r="F790" s="154">
        <f>_xll.BDP(C790,$F$12)</f>
        <v>12.19</v>
      </c>
      <c r="G790" s="154">
        <f>_xll.BDP(C790,$G$12)</f>
        <v>12.19</v>
      </c>
      <c r="H790" s="155">
        <f t="shared" si="314"/>
        <v>0</v>
      </c>
      <c r="I790" s="156">
        <f t="shared" si="315"/>
        <v>0</v>
      </c>
      <c r="J790" s="157">
        <v>40323</v>
      </c>
      <c r="K790" s="153" t="str">
        <f>CONCATENATE(D872,D790, " Curncy")</f>
        <v>EURUSD Curncy</v>
      </c>
      <c r="L790" s="153">
        <f>IF(D790 = D872,1,_xll.BDP(K790,$L$12))</f>
        <v>1</v>
      </c>
      <c r="M790" s="356">
        <f>IF(D790 = D872,1,_xll.BDP(K790,$M$12)*L790)</f>
        <v>1.1882999999999999</v>
      </c>
      <c r="N790" s="158">
        <f t="shared" si="316"/>
        <v>0</v>
      </c>
      <c r="O790" s="366">
        <f>N790 / Y872</f>
        <v>0</v>
      </c>
      <c r="P790" s="160">
        <f t="shared" si="317"/>
        <v>413647.53850037872</v>
      </c>
      <c r="Q790" s="374">
        <f>P790 / Y872*100</f>
        <v>0.33418089804130263</v>
      </c>
      <c r="R790" s="161">
        <f t="shared" si="318"/>
        <v>0</v>
      </c>
      <c r="S790" s="374">
        <f t="shared" si="319"/>
        <v>0.33418089804130263</v>
      </c>
      <c r="T790" s="153">
        <f t="shared" si="320"/>
        <v>1</v>
      </c>
      <c r="U790" s="153">
        <v>0</v>
      </c>
      <c r="V790" s="153">
        <v>1</v>
      </c>
      <c r="W790" s="159">
        <f t="shared" si="321"/>
        <v>0</v>
      </c>
      <c r="X790" s="159">
        <f t="shared" si="322"/>
        <v>0</v>
      </c>
      <c r="Y790" s="111"/>
      <c r="Z790" s="163">
        <f>_xll.BDH(C790,$Z$12,$D$1,$D$1)</f>
        <v>12.05</v>
      </c>
      <c r="AA790" s="163">
        <f t="shared" si="323"/>
        <v>0.13999999999999879</v>
      </c>
      <c r="AB790" s="164">
        <f t="shared" si="324"/>
        <v>1.1618257261410687</v>
      </c>
      <c r="AC790" s="165">
        <v>40323</v>
      </c>
      <c r="AD790" s="166">
        <f>IF(D790 = D872,1,_xll.BDP(K790,$AD$12)*L790)</f>
        <v>1.1873</v>
      </c>
      <c r="AE790" s="387">
        <f>AA790*AC790*T790/AD790 / AF872</f>
        <v>3.8622156586871281E-5</v>
      </c>
      <c r="AF790" s="124"/>
      <c r="AG790" s="69"/>
      <c r="AH790" s="61"/>
    </row>
    <row r="791" spans="1:34" x14ac:dyDescent="0.2">
      <c r="A791" s="153"/>
      <c r="B791" s="153">
        <v>26489</v>
      </c>
      <c r="C791" s="153" t="s">
        <v>1357</v>
      </c>
      <c r="D791" s="153" t="str">
        <f>_xll.BDP(C791,$D$12)</f>
        <v>USD</v>
      </c>
      <c r="E791" s="153" t="s">
        <v>1358</v>
      </c>
      <c r="F791" s="154">
        <f>_xll.BDP(C791,$F$12)</f>
        <v>75.790000000000006</v>
      </c>
      <c r="G791" s="154">
        <f>_xll.BDP(C791,$G$12)</f>
        <v>75.790000000000006</v>
      </c>
      <c r="H791" s="155">
        <f t="shared" si="314"/>
        <v>0</v>
      </c>
      <c r="I791" s="156">
        <f t="shared" si="315"/>
        <v>0</v>
      </c>
      <c r="J791" s="157">
        <v>0</v>
      </c>
      <c r="K791" s="153" t="str">
        <f>CONCATENATE(D872,D791, " Curncy")</f>
        <v>EURUSD Curncy</v>
      </c>
      <c r="L791" s="153">
        <f>IF(D791 = D872,1,_xll.BDP(K791,$L$12))</f>
        <v>1</v>
      </c>
      <c r="M791" s="356">
        <f>IF(D791 = D872,1,_xll.BDP(K791,$M$12)*L791)</f>
        <v>1.1882999999999999</v>
      </c>
      <c r="N791" s="158">
        <f t="shared" si="316"/>
        <v>0</v>
      </c>
      <c r="O791" s="366">
        <f>N791 / Y872</f>
        <v>0</v>
      </c>
      <c r="P791" s="160">
        <f t="shared" si="317"/>
        <v>0</v>
      </c>
      <c r="Q791" s="374">
        <f>P791 / Y872*100</f>
        <v>0</v>
      </c>
      <c r="R791" s="161">
        <f t="shared" si="318"/>
        <v>0</v>
      </c>
      <c r="S791" s="374">
        <f t="shared" si="319"/>
        <v>0</v>
      </c>
      <c r="T791" s="153">
        <f t="shared" si="320"/>
        <v>1</v>
      </c>
      <c r="U791" s="153">
        <v>0</v>
      </c>
      <c r="V791" s="153">
        <v>1</v>
      </c>
      <c r="W791" s="159">
        <f t="shared" si="321"/>
        <v>0</v>
      </c>
      <c r="X791" s="159">
        <f t="shared" si="322"/>
        <v>0</v>
      </c>
      <c r="Y791" s="162"/>
      <c r="Z791" s="163">
        <f>_xll.BDH(C791,$Z$12,$D$1,$D$1)</f>
        <v>74.67</v>
      </c>
      <c r="AA791" s="163">
        <f t="shared" si="323"/>
        <v>1.1200000000000045</v>
      </c>
      <c r="AB791" s="164">
        <f t="shared" si="324"/>
        <v>1.4999330387036354</v>
      </c>
      <c r="AC791" s="165">
        <v>0</v>
      </c>
      <c r="AD791" s="166">
        <f>IF(D791 = D872,1,_xll.BDP(K791,$AD$12)*L791)</f>
        <v>1.1873</v>
      </c>
      <c r="AE791" s="387">
        <f>AA791*AC791*T791/AD791 / AF872</f>
        <v>0</v>
      </c>
      <c r="AF791" s="167"/>
      <c r="AG791" s="69"/>
      <c r="AH791" s="61"/>
    </row>
    <row r="792" spans="1:34" x14ac:dyDescent="0.2">
      <c r="B792" s="153">
        <v>19383</v>
      </c>
      <c r="C792" s="153" t="s">
        <v>35</v>
      </c>
      <c r="D792" s="153" t="str">
        <f>_xll.BDP(C792,$D$12)</f>
        <v>USD</v>
      </c>
      <c r="E792" s="153" t="s">
        <v>238</v>
      </c>
      <c r="F792" s="154">
        <f>_xll.BDP(C792,$F$12)</f>
        <v>555.38</v>
      </c>
      <c r="G792" s="154">
        <f>_xll.BDP(C792,$G$12)</f>
        <v>555.38</v>
      </c>
      <c r="H792" s="155">
        <f t="shared" si="314"/>
        <v>0</v>
      </c>
      <c r="I792" s="156">
        <f t="shared" si="315"/>
        <v>0</v>
      </c>
      <c r="J792" s="157">
        <v>-27000</v>
      </c>
      <c r="K792" s="153" t="str">
        <f>CONCATENATE(D872,D792, " Curncy")</f>
        <v>EURUSD Curncy</v>
      </c>
      <c r="L792" s="153">
        <f>IF(D792 = D872,1,_xll.BDP(K792,$L$12))</f>
        <v>1</v>
      </c>
      <c r="M792" s="356">
        <f>IF(D792 = D872,1,_xll.BDP(K792,$M$12)*L792)</f>
        <v>1.1882999999999999</v>
      </c>
      <c r="N792" s="158">
        <f t="shared" si="316"/>
        <v>0</v>
      </c>
      <c r="O792" s="366">
        <f>N792 / Y872</f>
        <v>0</v>
      </c>
      <c r="P792" s="160">
        <f t="shared" si="317"/>
        <v>-12619086.089371372</v>
      </c>
      <c r="Q792" s="374">
        <f>P792 / Y872*100</f>
        <v>-10.194808694123955</v>
      </c>
      <c r="R792" s="161">
        <f t="shared" si="318"/>
        <v>-10.194808694123955</v>
      </c>
      <c r="S792" s="374">
        <f t="shared" si="319"/>
        <v>0</v>
      </c>
      <c r="T792" s="153">
        <f t="shared" si="320"/>
        <v>1</v>
      </c>
      <c r="U792" s="153">
        <v>0</v>
      </c>
      <c r="V792" s="153">
        <v>1</v>
      </c>
      <c r="W792" s="159">
        <f t="shared" si="321"/>
        <v>0</v>
      </c>
      <c r="X792" s="159">
        <f t="shared" si="322"/>
        <v>0</v>
      </c>
      <c r="Y792" s="70"/>
      <c r="Z792" s="163">
        <f>_xll.BDH(C792,$Z$12,$D$1,$D$1)</f>
        <v>521.85</v>
      </c>
      <c r="AA792" s="163">
        <f t="shared" si="323"/>
        <v>33.529999999999973</v>
      </c>
      <c r="AB792" s="164">
        <f t="shared" si="324"/>
        <v>6.4252179745137434</v>
      </c>
      <c r="AC792" s="165">
        <v>-27000</v>
      </c>
      <c r="AD792" s="166">
        <f>IF(D792 = D872,1,_xll.BDP(K792,$AD$12)*L792)</f>
        <v>1.1873</v>
      </c>
      <c r="AE792" s="387">
        <f>AA792*AC792*T792/AD792 / AF872</f>
        <v>-6.1937399392159587E-3</v>
      </c>
      <c r="AF792" s="73"/>
      <c r="AG792" s="69"/>
      <c r="AH792" s="61"/>
    </row>
    <row r="793" spans="1:34" x14ac:dyDescent="0.2">
      <c r="B793" s="153">
        <v>22497</v>
      </c>
      <c r="C793" s="153" t="s">
        <v>905</v>
      </c>
      <c r="D793" s="153" t="str">
        <f>_xll.BDP(C793,$D$12)</f>
        <v>USD</v>
      </c>
      <c r="E793" s="153" t="s">
        <v>972</v>
      </c>
      <c r="F793" s="154">
        <f>_xll.BDP(C793,$F$12)</f>
        <v>131.51</v>
      </c>
      <c r="G793" s="154">
        <f>_xll.BDP(C793,$G$12)</f>
        <v>131.51</v>
      </c>
      <c r="H793" s="155">
        <f t="shared" si="314"/>
        <v>0</v>
      </c>
      <c r="I793" s="156">
        <f t="shared" si="315"/>
        <v>0</v>
      </c>
      <c r="J793" s="157">
        <v>-19260</v>
      </c>
      <c r="K793" s="153" t="str">
        <f>CONCATENATE(D872,D793, " Curncy")</f>
        <v>EURUSD Curncy</v>
      </c>
      <c r="L793" s="153">
        <f>IF(D793 = D872,1,_xll.BDP(K793,$L$12))</f>
        <v>1</v>
      </c>
      <c r="M793" s="356">
        <f>IF(D793 = D872,1,_xll.BDP(K793,$M$12)*L793)</f>
        <v>1.1882999999999999</v>
      </c>
      <c r="N793" s="158">
        <f t="shared" si="316"/>
        <v>0</v>
      </c>
      <c r="O793" s="366">
        <f>N793 / Y872</f>
        <v>0</v>
      </c>
      <c r="P793" s="160">
        <f t="shared" si="317"/>
        <v>-2131517.7985357232</v>
      </c>
      <c r="Q793" s="374">
        <f>P793 / Y872*100</f>
        <v>-1.7220277308746419</v>
      </c>
      <c r="R793" s="161">
        <f t="shared" si="318"/>
        <v>-1.7220277308746419</v>
      </c>
      <c r="S793" s="374">
        <f t="shared" si="319"/>
        <v>0</v>
      </c>
      <c r="T793" s="153">
        <f t="shared" si="320"/>
        <v>1</v>
      </c>
      <c r="U793" s="153">
        <v>0</v>
      </c>
      <c r="V793" s="153">
        <v>1</v>
      </c>
      <c r="W793" s="159">
        <f t="shared" si="321"/>
        <v>0</v>
      </c>
      <c r="X793" s="159">
        <f t="shared" si="322"/>
        <v>0</v>
      </c>
      <c r="Y793" s="70"/>
      <c r="Z793" s="163">
        <f>_xll.BDH(C793,$Z$12,$D$1,$D$1)</f>
        <v>131.47999999999999</v>
      </c>
      <c r="AA793" s="163">
        <f t="shared" si="323"/>
        <v>3.0000000000001137E-2</v>
      </c>
      <c r="AB793" s="164">
        <f t="shared" si="324"/>
        <v>2.2817158503195267E-2</v>
      </c>
      <c r="AC793" s="165">
        <v>-19260</v>
      </c>
      <c r="AD793" s="166">
        <f>IF(D793 = D872,1,_xll.BDP(K793,$AD$12)*L793)</f>
        <v>1.1873</v>
      </c>
      <c r="AE793" s="387">
        <f>AA793*AC793*T793/AD793 / AF872</f>
        <v>-3.9530579987839737E-6</v>
      </c>
      <c r="AF793" s="73"/>
      <c r="AG793" s="69"/>
      <c r="AH793" s="61"/>
    </row>
    <row r="794" spans="1:34" x14ac:dyDescent="0.2">
      <c r="A794" s="153"/>
      <c r="B794" s="153">
        <v>24226</v>
      </c>
      <c r="C794" s="153" t="s">
        <v>1489</v>
      </c>
      <c r="D794" s="153" t="str">
        <f>_xll.BDP(C794,$D$12)</f>
        <v>USD</v>
      </c>
      <c r="E794" s="153" t="s">
        <v>1490</v>
      </c>
      <c r="F794" s="154">
        <f>_xll.BDP(C794,$F$12)</f>
        <v>128.06</v>
      </c>
      <c r="G794" s="154">
        <f>_xll.BDP(C794,$G$12)</f>
        <v>128.06</v>
      </c>
      <c r="H794" s="155">
        <f t="shared" si="314"/>
        <v>0</v>
      </c>
      <c r="I794" s="156">
        <f t="shared" si="315"/>
        <v>0</v>
      </c>
      <c r="J794" s="157">
        <v>0</v>
      </c>
      <c r="K794" s="153" t="str">
        <f>CONCATENATE(D872,D794, " Curncy")</f>
        <v>EURUSD Curncy</v>
      </c>
      <c r="L794" s="153">
        <f>IF(D794 = D872,1,_xll.BDP(K794,$L$12))</f>
        <v>1</v>
      </c>
      <c r="M794" s="356">
        <f>IF(D794 = D872,1,_xll.BDP(K794,$M$12)*L794)</f>
        <v>1.1882999999999999</v>
      </c>
      <c r="N794" s="158">
        <f t="shared" si="316"/>
        <v>0</v>
      </c>
      <c r="O794" s="366">
        <f>N794 / Y872</f>
        <v>0</v>
      </c>
      <c r="P794" s="160">
        <f t="shared" si="317"/>
        <v>0</v>
      </c>
      <c r="Q794" s="374">
        <f>P794 / Y872*100</f>
        <v>0</v>
      </c>
      <c r="R794" s="161">
        <f t="shared" si="318"/>
        <v>0</v>
      </c>
      <c r="S794" s="374">
        <f t="shared" si="319"/>
        <v>0</v>
      </c>
      <c r="T794" s="153">
        <f t="shared" si="320"/>
        <v>1</v>
      </c>
      <c r="U794" s="153">
        <v>0</v>
      </c>
      <c r="V794" s="153">
        <v>1</v>
      </c>
      <c r="W794" s="159">
        <f t="shared" si="321"/>
        <v>0</v>
      </c>
      <c r="X794" s="159">
        <f t="shared" si="322"/>
        <v>0</v>
      </c>
      <c r="Y794" s="162"/>
      <c r="Z794" s="163">
        <f>_xll.BDH(C794,$Z$12,$D$1,$D$1)</f>
        <v>127.88</v>
      </c>
      <c r="AA794" s="163">
        <f t="shared" si="323"/>
        <v>0.18000000000000682</v>
      </c>
      <c r="AB794" s="164">
        <f t="shared" si="324"/>
        <v>0.14075695964967691</v>
      </c>
      <c r="AC794" s="165">
        <v>0</v>
      </c>
      <c r="AD794" s="166">
        <f>IF(D794 = D872,1,_xll.BDP(K794,$AD$12)*L794)</f>
        <v>1.1873</v>
      </c>
      <c r="AE794" s="387">
        <f>AA794*AC794*T794/AD794 / AF872</f>
        <v>0</v>
      </c>
      <c r="AF794" s="167"/>
      <c r="AG794" s="69"/>
      <c r="AH794" s="61"/>
    </row>
    <row r="795" spans="1:34" x14ac:dyDescent="0.2">
      <c r="B795" s="153">
        <v>24750</v>
      </c>
      <c r="C795" s="153" t="s">
        <v>34</v>
      </c>
      <c r="D795" s="153" t="str">
        <f>_xll.BDP(C795,$D$12)</f>
        <v>USD</v>
      </c>
      <c r="E795" s="153" t="s">
        <v>237</v>
      </c>
      <c r="F795" s="154">
        <f>_xll.BDP(C795,$F$12)</f>
        <v>615.41</v>
      </c>
      <c r="G795" s="154">
        <f>_xll.BDP(C795,$G$12)</f>
        <v>615.41</v>
      </c>
      <c r="H795" s="155">
        <f t="shared" si="314"/>
        <v>0</v>
      </c>
      <c r="I795" s="156">
        <f t="shared" si="315"/>
        <v>0</v>
      </c>
      <c r="J795" s="157">
        <v>0</v>
      </c>
      <c r="K795" s="153" t="str">
        <f>CONCATENATE(D872,D795, " Curncy")</f>
        <v>EURUSD Curncy</v>
      </c>
      <c r="L795" s="153">
        <f>IF(D795 = D872,1,_xll.BDP(K795,$L$12))</f>
        <v>1</v>
      </c>
      <c r="M795" s="356">
        <f>IF(D795 = D872,1,_xll.BDP(K795,$M$12)*L795)</f>
        <v>1.1882999999999999</v>
      </c>
      <c r="N795" s="158">
        <f t="shared" si="316"/>
        <v>0</v>
      </c>
      <c r="O795" s="366">
        <f>N795 / Y872</f>
        <v>0</v>
      </c>
      <c r="P795" s="160">
        <f t="shared" si="317"/>
        <v>0</v>
      </c>
      <c r="Q795" s="374">
        <f>P795 / Y872*100</f>
        <v>0</v>
      </c>
      <c r="R795" s="161">
        <f t="shared" si="318"/>
        <v>0</v>
      </c>
      <c r="S795" s="374">
        <f t="shared" si="319"/>
        <v>0</v>
      </c>
      <c r="T795" s="153">
        <f t="shared" si="320"/>
        <v>1</v>
      </c>
      <c r="U795" s="153">
        <v>0</v>
      </c>
      <c r="V795" s="153">
        <v>1</v>
      </c>
      <c r="W795" s="159">
        <f t="shared" si="321"/>
        <v>0</v>
      </c>
      <c r="X795" s="159">
        <f t="shared" si="322"/>
        <v>0</v>
      </c>
      <c r="Y795" s="70"/>
      <c r="Z795" s="163">
        <f>_xll.BDH(C795,$Z$12,$D$1,$D$1)</f>
        <v>594.94000000000005</v>
      </c>
      <c r="AA795" s="163">
        <f t="shared" si="323"/>
        <v>20.469999999999914</v>
      </c>
      <c r="AB795" s="164">
        <f t="shared" si="324"/>
        <v>3.4406830940935071</v>
      </c>
      <c r="AC795" s="165">
        <v>0</v>
      </c>
      <c r="AD795" s="166">
        <f>IF(D795 = D872,1,_xll.BDP(K795,$AD$12)*L795)</f>
        <v>1.1873</v>
      </c>
      <c r="AE795" s="387">
        <f>AA795*AC795*T795/AD795 / AF872</f>
        <v>0</v>
      </c>
      <c r="AF795" s="73"/>
      <c r="AG795" s="69"/>
      <c r="AH795" s="61"/>
    </row>
    <row r="796" spans="1:34" x14ac:dyDescent="0.2">
      <c r="B796" s="153">
        <v>19902</v>
      </c>
      <c r="C796" s="153" t="s">
        <v>33</v>
      </c>
      <c r="D796" s="153" t="str">
        <f>_xll.BDP(C796,$D$12)</f>
        <v>USD</v>
      </c>
      <c r="E796" s="153" t="s">
        <v>236</v>
      </c>
      <c r="F796" s="154">
        <f>_xll.BDP(C796,$F$12)</f>
        <v>2.04</v>
      </c>
      <c r="G796" s="154">
        <f>_xll.BDP(C796,$G$12)</f>
        <v>2.04</v>
      </c>
      <c r="H796" s="155">
        <f t="shared" si="314"/>
        <v>0</v>
      </c>
      <c r="I796" s="156">
        <f t="shared" si="315"/>
        <v>0</v>
      </c>
      <c r="J796" s="157">
        <v>0</v>
      </c>
      <c r="K796" s="153" t="str">
        <f>CONCATENATE(D872,D796, " Curncy")</f>
        <v>EURUSD Curncy</v>
      </c>
      <c r="L796" s="153">
        <f>IF(D796 = D872,1,_xll.BDP(K796,$L$12))</f>
        <v>1</v>
      </c>
      <c r="M796" s="356">
        <f>IF(D796 = D872,1,_xll.BDP(K796,$M$12)*L796)</f>
        <v>1.1882999999999999</v>
      </c>
      <c r="N796" s="158">
        <f t="shared" si="316"/>
        <v>0</v>
      </c>
      <c r="O796" s="366">
        <f>N796 / Y872</f>
        <v>0</v>
      </c>
      <c r="P796" s="160">
        <f t="shared" si="317"/>
        <v>0</v>
      </c>
      <c r="Q796" s="374">
        <f>P796 / Y872*100</f>
        <v>0</v>
      </c>
      <c r="R796" s="161">
        <f t="shared" si="318"/>
        <v>0</v>
      </c>
      <c r="S796" s="374">
        <f t="shared" si="319"/>
        <v>0</v>
      </c>
      <c r="T796" s="153">
        <f t="shared" si="320"/>
        <v>1</v>
      </c>
      <c r="U796" s="153">
        <v>0</v>
      </c>
      <c r="V796" s="153">
        <v>1</v>
      </c>
      <c r="W796" s="159">
        <f t="shared" si="321"/>
        <v>0</v>
      </c>
      <c r="X796" s="159">
        <f t="shared" si="322"/>
        <v>0</v>
      </c>
      <c r="Y796" s="70"/>
      <c r="Z796" s="163">
        <f>_xll.BDH(C796,$Z$12,$D$1,$D$1)</f>
        <v>1.8</v>
      </c>
      <c r="AA796" s="163">
        <f t="shared" si="323"/>
        <v>0.24</v>
      </c>
      <c r="AB796" s="164">
        <f t="shared" si="324"/>
        <v>13.333333333333334</v>
      </c>
      <c r="AC796" s="165">
        <v>0</v>
      </c>
      <c r="AD796" s="166">
        <f>IF(D796 = D872,1,_xll.BDP(K796,$AD$12)*L796)</f>
        <v>1.1873</v>
      </c>
      <c r="AE796" s="387">
        <f>AA796*AC796*T796/AD796 / AF872</f>
        <v>0</v>
      </c>
      <c r="AF796" s="73"/>
      <c r="AG796" s="69"/>
      <c r="AH796" s="61"/>
    </row>
    <row r="797" spans="1:34" x14ac:dyDescent="0.2">
      <c r="A797" s="153"/>
      <c r="B797" s="153">
        <v>22602</v>
      </c>
      <c r="C797" s="153" t="s">
        <v>1481</v>
      </c>
      <c r="D797" s="153" t="str">
        <f>_xll.BDP(C797,$D$12)</f>
        <v>USD</v>
      </c>
      <c r="E797" s="153" t="s">
        <v>1482</v>
      </c>
      <c r="F797" s="154">
        <f>_xll.BDP(C797,$F$12)</f>
        <v>27.47</v>
      </c>
      <c r="G797" s="154">
        <f>_xll.BDP(C797,$G$12)</f>
        <v>27.47</v>
      </c>
      <c r="H797" s="155">
        <f t="shared" si="314"/>
        <v>0</v>
      </c>
      <c r="I797" s="156">
        <f t="shared" si="315"/>
        <v>0</v>
      </c>
      <c r="J797" s="157">
        <v>0</v>
      </c>
      <c r="K797" s="153" t="str">
        <f>CONCATENATE(D872,D797, " Curncy")</f>
        <v>EURUSD Curncy</v>
      </c>
      <c r="L797" s="153">
        <f>IF(D797 = D872,1,_xll.BDP(K797,$L$12))</f>
        <v>1</v>
      </c>
      <c r="M797" s="356">
        <f>IF(D797 = D872,1,_xll.BDP(K797,$M$12)*L797)</f>
        <v>1.1882999999999999</v>
      </c>
      <c r="N797" s="158">
        <f t="shared" si="316"/>
        <v>0</v>
      </c>
      <c r="O797" s="366">
        <f>N797 / Y872</f>
        <v>0</v>
      </c>
      <c r="P797" s="160">
        <f t="shared" si="317"/>
        <v>0</v>
      </c>
      <c r="Q797" s="374">
        <f>P797 / Y872*100</f>
        <v>0</v>
      </c>
      <c r="R797" s="161">
        <f t="shared" si="318"/>
        <v>0</v>
      </c>
      <c r="S797" s="374">
        <f t="shared" si="319"/>
        <v>0</v>
      </c>
      <c r="T797" s="153">
        <f t="shared" si="320"/>
        <v>1</v>
      </c>
      <c r="U797" s="153">
        <v>0</v>
      </c>
      <c r="V797" s="153">
        <v>1</v>
      </c>
      <c r="W797" s="159">
        <f t="shared" si="321"/>
        <v>0</v>
      </c>
      <c r="X797" s="159">
        <f t="shared" si="322"/>
        <v>0</v>
      </c>
      <c r="Y797" s="162"/>
      <c r="Z797" s="163">
        <f>_xll.BDH(C797,$Z$12,$D$1,$D$1)</f>
        <v>26.65</v>
      </c>
      <c r="AA797" s="163">
        <f t="shared" si="323"/>
        <v>0.82000000000000028</v>
      </c>
      <c r="AB797" s="164">
        <f t="shared" si="324"/>
        <v>3.076923076923078</v>
      </c>
      <c r="AC797" s="165">
        <v>0</v>
      </c>
      <c r="AD797" s="166">
        <f>IF(D797 = D872,1,_xll.BDP(K797,$AD$12)*L797)</f>
        <v>1.1873</v>
      </c>
      <c r="AE797" s="387">
        <f>AA797*AC797*T797/AD797 / AF872</f>
        <v>0</v>
      </c>
      <c r="AF797" s="167"/>
      <c r="AG797" s="69"/>
      <c r="AH797" s="61"/>
    </row>
    <row r="798" spans="1:34" x14ac:dyDescent="0.2">
      <c r="B798" s="153">
        <v>27054</v>
      </c>
      <c r="C798" s="153"/>
      <c r="D798" s="153" t="s">
        <v>31</v>
      </c>
      <c r="E798" s="153" t="s">
        <v>32</v>
      </c>
      <c r="F798" s="154">
        <v>1</v>
      </c>
      <c r="G798" s="154">
        <v>1</v>
      </c>
      <c r="H798" s="155">
        <f t="shared" si="314"/>
        <v>0</v>
      </c>
      <c r="I798" s="156">
        <f t="shared" si="315"/>
        <v>0</v>
      </c>
      <c r="J798" s="157">
        <v>710627</v>
      </c>
      <c r="K798" s="153" t="str">
        <f>CONCATENATE(D872,D798, " Curncy")</f>
        <v>EURUSD Curncy</v>
      </c>
      <c r="L798" s="153">
        <f>IF(D798 = D872,1,_xll.BDP(K798,$L$12))</f>
        <v>1</v>
      </c>
      <c r="M798" s="356">
        <f>IF(D798 = D872,1,_xll.BDP(K798,$M$12)*L798)</f>
        <v>1.1882999999999999</v>
      </c>
      <c r="N798" s="158">
        <f t="shared" si="316"/>
        <v>0</v>
      </c>
      <c r="O798" s="366">
        <f>N798 / Y872</f>
        <v>0</v>
      </c>
      <c r="P798" s="160">
        <f t="shared" si="317"/>
        <v>598019.86030463688</v>
      </c>
      <c r="Q798" s="374">
        <f>P798 / Y872*100</f>
        <v>0.48313309124878284</v>
      </c>
      <c r="R798" s="161">
        <f t="shared" si="318"/>
        <v>0</v>
      </c>
      <c r="S798" s="374">
        <f t="shared" si="319"/>
        <v>0.48313309124878284</v>
      </c>
      <c r="T798" s="153">
        <f t="shared" si="320"/>
        <v>1</v>
      </c>
      <c r="U798" s="153">
        <v>1</v>
      </c>
      <c r="V798" s="153">
        <v>1</v>
      </c>
      <c r="W798" s="159">
        <f t="shared" si="321"/>
        <v>0</v>
      </c>
      <c r="X798" s="159">
        <f t="shared" si="322"/>
        <v>0</v>
      </c>
      <c r="Y798" s="70"/>
      <c r="Z798" s="163">
        <v>1</v>
      </c>
      <c r="AA798" s="163">
        <f t="shared" si="323"/>
        <v>0</v>
      </c>
      <c r="AB798" s="164">
        <f t="shared" si="324"/>
        <v>0</v>
      </c>
      <c r="AC798" s="165">
        <v>710627</v>
      </c>
      <c r="AD798" s="166">
        <f>IF(D798 = D872,1,_xll.BDP(K798,$AD$12)*L798)</f>
        <v>1.1873</v>
      </c>
      <c r="AE798" s="387">
        <f>AA798*AC798*T798/AD798 / AF872</f>
        <v>0</v>
      </c>
      <c r="AF798" s="73"/>
      <c r="AG798" s="69"/>
      <c r="AH798" s="61"/>
    </row>
    <row r="799" spans="1:34" x14ac:dyDescent="0.2">
      <c r="A799" s="153"/>
      <c r="B799" s="153">
        <v>30033</v>
      </c>
      <c r="C799" s="153"/>
      <c r="D799" s="153" t="s">
        <v>31</v>
      </c>
      <c r="E799" s="153" t="s">
        <v>1550</v>
      </c>
      <c r="F799" s="154">
        <v>1</v>
      </c>
      <c r="G799" s="154">
        <v>1</v>
      </c>
      <c r="H799" s="155">
        <f t="shared" si="314"/>
        <v>0</v>
      </c>
      <c r="I799" s="156">
        <f t="shared" si="315"/>
        <v>0</v>
      </c>
      <c r="J799" s="157">
        <v>426483</v>
      </c>
      <c r="K799" s="153" t="str">
        <f>CONCATENATE(D872,D799, " Curncy")</f>
        <v>EURUSD Curncy</v>
      </c>
      <c r="L799" s="153">
        <f>IF(D799 = D872,1,_xll.BDP(K799,$L$12))</f>
        <v>1</v>
      </c>
      <c r="M799" s="356">
        <f>IF(D799 = D872,1,_xll.BDP(K799,$M$12)*L799)</f>
        <v>1.1882999999999999</v>
      </c>
      <c r="N799" s="158">
        <f t="shared" si="316"/>
        <v>0</v>
      </c>
      <c r="O799" s="366">
        <f>N799 / Y872</f>
        <v>0</v>
      </c>
      <c r="P799" s="160">
        <f t="shared" si="317"/>
        <v>358901.79247664736</v>
      </c>
      <c r="Q799" s="374">
        <f>P799 / Y872*100</f>
        <v>0.28995246473192643</v>
      </c>
      <c r="R799" s="161">
        <f t="shared" si="318"/>
        <v>0</v>
      </c>
      <c r="S799" s="374">
        <f t="shared" si="319"/>
        <v>0.28995246473192643</v>
      </c>
      <c r="T799" s="153">
        <f t="shared" si="320"/>
        <v>1</v>
      </c>
      <c r="U799" s="153">
        <v>1</v>
      </c>
      <c r="V799" s="153">
        <v>1</v>
      </c>
      <c r="W799" s="159">
        <f t="shared" si="321"/>
        <v>0</v>
      </c>
      <c r="X799" s="159">
        <f t="shared" si="322"/>
        <v>0</v>
      </c>
      <c r="Y799" s="162"/>
      <c r="Z799" s="163">
        <v>1</v>
      </c>
      <c r="AA799" s="163">
        <f t="shared" si="323"/>
        <v>0</v>
      </c>
      <c r="AB799" s="164">
        <f t="shared" si="324"/>
        <v>0</v>
      </c>
      <c r="AC799" s="165">
        <v>426483</v>
      </c>
      <c r="AD799" s="166">
        <f>IF(D799 = D872,1,_xll.BDP(K799,$AD$12)*L799)</f>
        <v>1.1873</v>
      </c>
      <c r="AE799" s="387">
        <f>AA799*AC799*T799/AD799 / AF872</f>
        <v>0</v>
      </c>
      <c r="AF799" s="167"/>
      <c r="AG799" s="69"/>
      <c r="AH799" s="61"/>
    </row>
    <row r="800" spans="1:34" x14ac:dyDescent="0.2">
      <c r="A800" s="153"/>
      <c r="B800" s="153">
        <v>30034</v>
      </c>
      <c r="C800" s="153"/>
      <c r="D800" s="153" t="s">
        <v>31</v>
      </c>
      <c r="E800" s="153" t="s">
        <v>1551</v>
      </c>
      <c r="F800" s="154">
        <v>1</v>
      </c>
      <c r="G800" s="154">
        <v>1</v>
      </c>
      <c r="H800" s="155">
        <f t="shared" si="314"/>
        <v>0</v>
      </c>
      <c r="I800" s="156">
        <f t="shared" si="315"/>
        <v>0</v>
      </c>
      <c r="J800" s="157">
        <v>-568555</v>
      </c>
      <c r="K800" s="153" t="str">
        <f>CONCATENATE(D872,D800, " Curncy")</f>
        <v>EURUSD Curncy</v>
      </c>
      <c r="L800" s="153">
        <f>IF(D800 = D872,1,_xll.BDP(K800,$L$12))</f>
        <v>1</v>
      </c>
      <c r="M800" s="356">
        <f>IF(D800 = D872,1,_xll.BDP(K800,$M$12)*L800)</f>
        <v>1.1882999999999999</v>
      </c>
      <c r="N800" s="158">
        <f t="shared" si="316"/>
        <v>0</v>
      </c>
      <c r="O800" s="366">
        <f>N800 / Y872</f>
        <v>0</v>
      </c>
      <c r="P800" s="160">
        <f t="shared" si="317"/>
        <v>-478460.82639064215</v>
      </c>
      <c r="Q800" s="374">
        <f>P800 / Y872*100</f>
        <v>-0.38654277799035464</v>
      </c>
      <c r="R800" s="161">
        <f t="shared" si="318"/>
        <v>-0.38654277799035464</v>
      </c>
      <c r="S800" s="374">
        <f t="shared" si="319"/>
        <v>0</v>
      </c>
      <c r="T800" s="153">
        <f t="shared" si="320"/>
        <v>1</v>
      </c>
      <c r="U800" s="153">
        <v>1</v>
      </c>
      <c r="V800" s="153">
        <v>1</v>
      </c>
      <c r="W800" s="159">
        <f t="shared" si="321"/>
        <v>0</v>
      </c>
      <c r="X800" s="159">
        <f t="shared" si="322"/>
        <v>0</v>
      </c>
      <c r="Y800" s="162"/>
      <c r="Z800" s="163">
        <v>1</v>
      </c>
      <c r="AA800" s="163">
        <f t="shared" si="323"/>
        <v>0</v>
      </c>
      <c r="AB800" s="164">
        <f t="shared" si="324"/>
        <v>0</v>
      </c>
      <c r="AC800" s="165">
        <v>-568555</v>
      </c>
      <c r="AD800" s="166">
        <f>IF(D800 = D872,1,_xll.BDP(K800,$AD$12)*L800)</f>
        <v>1.1873</v>
      </c>
      <c r="AE800" s="387">
        <f>AA800*AC800*T800/AD800 / AF872</f>
        <v>0</v>
      </c>
      <c r="AF800" s="167"/>
      <c r="AG800" s="69"/>
      <c r="AH800" s="61"/>
    </row>
    <row r="801" spans="1:34" x14ac:dyDescent="0.2">
      <c r="B801" s="153">
        <v>20820</v>
      </c>
      <c r="C801" s="153" t="s">
        <v>30</v>
      </c>
      <c r="D801" s="153" t="str">
        <f>_xll.BDP(C801,$D$12)</f>
        <v>USD</v>
      </c>
      <c r="E801" s="153" t="s">
        <v>268</v>
      </c>
      <c r="F801" s="154">
        <f>_xll.BDP(C801,$F$12)</f>
        <v>36.68</v>
      </c>
      <c r="G801" s="154">
        <f>_xll.BDP(C801,$G$12)</f>
        <v>36.68</v>
      </c>
      <c r="H801" s="155">
        <f t="shared" ref="H801:H818" si="325">IF(OR(OR(G801="#N/A N/A",G801="#N/A Real Time"),OR(F801="#N/A N/A",F801="#N/A Real Time")),0,  G801 - F801)</f>
        <v>0</v>
      </c>
      <c r="I801" s="156">
        <f t="shared" ref="I801:I818" si="326">IF(OR(F801=0,F801="#N/A N/A"),0,H801 / F801*100)</f>
        <v>0</v>
      </c>
      <c r="J801" s="157">
        <v>0</v>
      </c>
      <c r="K801" s="153" t="str">
        <f>CONCATENATE(D872,D801, " Curncy")</f>
        <v>EURUSD Curncy</v>
      </c>
      <c r="L801" s="153">
        <f>IF(D801 = D872,1,_xll.BDP(K801,$L$12))</f>
        <v>1</v>
      </c>
      <c r="M801" s="356">
        <f>IF(D801 = D872,1,_xll.BDP(K801,$M$12)*L801)</f>
        <v>1.1882999999999999</v>
      </c>
      <c r="N801" s="158">
        <f t="shared" ref="N801:N818" si="327">H801*J801*T801/M801</f>
        <v>0</v>
      </c>
      <c r="O801" s="366">
        <f>N801 / Y872</f>
        <v>0</v>
      </c>
      <c r="P801" s="160">
        <f t="shared" ref="P801:P818" si="328">IF(OR(OR(J801=0,G801 = "#N/A N/A"),G801="#N/A Real Time"),0,G801*J801*T801/M801)</f>
        <v>0</v>
      </c>
      <c r="Q801" s="374">
        <f>P801 / Y872*100</f>
        <v>0</v>
      </c>
      <c r="R801" s="161">
        <f t="shared" ref="R801:R818" si="329">IF(Q801&lt;0,Q801,0)</f>
        <v>0</v>
      </c>
      <c r="S801" s="374">
        <f t="shared" ref="S801:S818" si="330">IF(Q801&gt;0,Q801,0)</f>
        <v>0</v>
      </c>
      <c r="T801" s="153">
        <f t="shared" ref="T801:T818" si="331">IF(EXACT(D801,UPPER(D801)),1,0.01)/V801</f>
        <v>1</v>
      </c>
      <c r="U801" s="153">
        <v>0</v>
      </c>
      <c r="V801" s="153">
        <v>1</v>
      </c>
      <c r="W801" s="159">
        <f t="shared" ref="W801:W818" si="332">IF(AND(Q801&lt;0,O801&gt;0),O801,0)</f>
        <v>0</v>
      </c>
      <c r="X801" s="159">
        <f t="shared" ref="X801:X818" si="333">IF(AND(Q801&gt;0,O801&gt;0),O801,0)</f>
        <v>0</v>
      </c>
      <c r="Y801" s="70"/>
      <c r="Z801" s="163">
        <f>_xll.BDH(C801,$Z$12,$D$1,$D$1)</f>
        <v>36.33</v>
      </c>
      <c r="AA801" s="163">
        <f t="shared" ref="AA801:AA818" si="334">IF(OR(OR(F801="#N/A N/A",F801="#N/A Real Time"),OR(Z801="#N/A N/A",Z801="#N/A Real Time")),0,  F801 - Z801)</f>
        <v>0.35000000000000142</v>
      </c>
      <c r="AB801" s="164">
        <f t="shared" ref="AB801:AB818" si="335">IF(OR(Z801=0,Z801="#N/A N/A"),0,AA801 / Z801*100)</f>
        <v>0.96339113680154531</v>
      </c>
      <c r="AC801" s="165">
        <v>0</v>
      </c>
      <c r="AD801" s="166">
        <f>IF(D801 = D872,1,_xll.BDP(K801,$AD$12)*L801)</f>
        <v>1.1873</v>
      </c>
      <c r="AE801" s="387">
        <f>AA801*AC801*T801/AD801 / AF872</f>
        <v>0</v>
      </c>
      <c r="AF801" s="73"/>
      <c r="AG801" s="69"/>
      <c r="AH801" s="61"/>
    </row>
    <row r="802" spans="1:34" x14ac:dyDescent="0.2">
      <c r="A802" s="153"/>
      <c r="B802" s="153">
        <v>29240</v>
      </c>
      <c r="C802" s="153" t="s">
        <v>1484</v>
      </c>
      <c r="D802" s="153" t="str">
        <f>_xll.BDP(C802,$D$12)</f>
        <v>USD</v>
      </c>
      <c r="E802" s="153" t="s">
        <v>1485</v>
      </c>
      <c r="F802" s="154">
        <f>_xll.BDP(C802,$F$12)</f>
        <v>292</v>
      </c>
      <c r="G802" s="154">
        <f>_xll.BDP(C802,$G$12)</f>
        <v>292</v>
      </c>
      <c r="H802" s="155">
        <f t="shared" si="325"/>
        <v>0</v>
      </c>
      <c r="I802" s="156">
        <f t="shared" si="326"/>
        <v>0</v>
      </c>
      <c r="J802" s="157">
        <v>-5310</v>
      </c>
      <c r="K802" s="153" t="str">
        <f>CONCATENATE(D872,D802, " Curncy")</f>
        <v>EURUSD Curncy</v>
      </c>
      <c r="L802" s="153">
        <f>IF(D802 = D872,1,_xll.BDP(K802,$L$12))</f>
        <v>1</v>
      </c>
      <c r="M802" s="356">
        <f>IF(D802 = D872,1,_xll.BDP(K802,$M$12)*L802)</f>
        <v>1.1882999999999999</v>
      </c>
      <c r="N802" s="158">
        <f t="shared" si="327"/>
        <v>0</v>
      </c>
      <c r="O802" s="366">
        <f>N802 / Y872</f>
        <v>0</v>
      </c>
      <c r="P802" s="160">
        <f t="shared" si="328"/>
        <v>-1304822.0146427671</v>
      </c>
      <c r="Q802" s="374">
        <f>P802 / Y872*100</f>
        <v>-1.0541500965247068</v>
      </c>
      <c r="R802" s="161">
        <f t="shared" si="329"/>
        <v>-1.0541500965247068</v>
      </c>
      <c r="S802" s="374">
        <f t="shared" si="330"/>
        <v>0</v>
      </c>
      <c r="T802" s="153">
        <f t="shared" si="331"/>
        <v>1</v>
      </c>
      <c r="U802" s="153">
        <v>0</v>
      </c>
      <c r="V802" s="153">
        <v>1</v>
      </c>
      <c r="W802" s="159">
        <f t="shared" si="332"/>
        <v>0</v>
      </c>
      <c r="X802" s="159">
        <f t="shared" si="333"/>
        <v>0</v>
      </c>
      <c r="Y802" s="162"/>
      <c r="Z802" s="163">
        <f>_xll.BDH(C802,$Z$12,$D$1,$D$1)</f>
        <v>301.72000000000003</v>
      </c>
      <c r="AA802" s="163">
        <f t="shared" si="334"/>
        <v>-9.7200000000000273</v>
      </c>
      <c r="AB802" s="164">
        <f t="shared" si="335"/>
        <v>-3.2215298952671438</v>
      </c>
      <c r="AC802" s="165">
        <v>-5310</v>
      </c>
      <c r="AD802" s="166">
        <f>IF(D802 = D872,1,_xll.BDP(K802,$AD$12)*L802)</f>
        <v>1.1873</v>
      </c>
      <c r="AE802" s="387">
        <f>AA802*AC802*T802/AD802 / AF872</f>
        <v>3.5311521824650364E-4</v>
      </c>
      <c r="AF802" s="167"/>
      <c r="AG802" s="69"/>
      <c r="AH802" s="61"/>
    </row>
    <row r="803" spans="1:34" x14ac:dyDescent="0.2">
      <c r="B803" s="153">
        <v>26267</v>
      </c>
      <c r="C803" s="153" t="s">
        <v>906</v>
      </c>
      <c r="D803" s="153" t="str">
        <f>_xll.BDP(C803,$D$12)</f>
        <v>USD</v>
      </c>
      <c r="E803" s="153" t="s">
        <v>973</v>
      </c>
      <c r="F803" s="154">
        <f>_xll.BDP(C803,$F$12)</f>
        <v>14.93</v>
      </c>
      <c r="G803" s="154">
        <f>_xll.BDP(C803,$G$12)</f>
        <v>14.93</v>
      </c>
      <c r="H803" s="155">
        <f t="shared" si="325"/>
        <v>0</v>
      </c>
      <c r="I803" s="156">
        <f t="shared" si="326"/>
        <v>0</v>
      </c>
      <c r="J803" s="157">
        <v>0</v>
      </c>
      <c r="K803" s="153" t="str">
        <f>CONCATENATE(D872,D803, " Curncy")</f>
        <v>EURUSD Curncy</v>
      </c>
      <c r="L803" s="153">
        <f>IF(D803 = D872,1,_xll.BDP(K803,$L$12))</f>
        <v>1</v>
      </c>
      <c r="M803" s="356">
        <f>IF(D803 = D872,1,_xll.BDP(K803,$M$12)*L803)</f>
        <v>1.1882999999999999</v>
      </c>
      <c r="N803" s="158">
        <f t="shared" si="327"/>
        <v>0</v>
      </c>
      <c r="O803" s="366">
        <f>N803 / Y872</f>
        <v>0</v>
      </c>
      <c r="P803" s="160">
        <f t="shared" si="328"/>
        <v>0</v>
      </c>
      <c r="Q803" s="374">
        <f>P803 / Y872*100</f>
        <v>0</v>
      </c>
      <c r="R803" s="161">
        <f t="shared" si="329"/>
        <v>0</v>
      </c>
      <c r="S803" s="374">
        <f t="shared" si="330"/>
        <v>0</v>
      </c>
      <c r="T803" s="153">
        <f t="shared" si="331"/>
        <v>1</v>
      </c>
      <c r="U803" s="153">
        <v>0</v>
      </c>
      <c r="V803" s="153">
        <v>1</v>
      </c>
      <c r="W803" s="159">
        <f t="shared" si="332"/>
        <v>0</v>
      </c>
      <c r="X803" s="159">
        <f t="shared" si="333"/>
        <v>0</v>
      </c>
      <c r="Y803" s="70"/>
      <c r="Z803" s="163">
        <f>_xll.BDH(C803,$Z$12,$D$1,$D$1)</f>
        <v>14.5</v>
      </c>
      <c r="AA803" s="163">
        <f t="shared" si="334"/>
        <v>0.42999999999999972</v>
      </c>
      <c r="AB803" s="164">
        <f t="shared" si="335"/>
        <v>2.9655172413793083</v>
      </c>
      <c r="AC803" s="165">
        <v>0</v>
      </c>
      <c r="AD803" s="166">
        <f>IF(D803 = D872,1,_xll.BDP(K803,$AD$12)*L803)</f>
        <v>1.1873</v>
      </c>
      <c r="AE803" s="387">
        <f>AA803*AC803*T803/AD803 / AF872</f>
        <v>0</v>
      </c>
      <c r="AF803" s="73"/>
      <c r="AG803" s="69"/>
      <c r="AH803" s="61"/>
    </row>
    <row r="804" spans="1:34" x14ac:dyDescent="0.2">
      <c r="B804" s="153">
        <v>2974</v>
      </c>
      <c r="C804" s="153" t="s">
        <v>29</v>
      </c>
      <c r="D804" s="153" t="str">
        <f>_xll.BDP(C804,$D$12)</f>
        <v>USD</v>
      </c>
      <c r="E804" s="153" t="s">
        <v>235</v>
      </c>
      <c r="F804" s="154">
        <f>_xll.BDP(C804,$F$12)</f>
        <v>237.91</v>
      </c>
      <c r="G804" s="154">
        <f>_xll.BDP(C804,$G$12)</f>
        <v>237.91</v>
      </c>
      <c r="H804" s="155">
        <f t="shared" si="325"/>
        <v>0</v>
      </c>
      <c r="I804" s="156">
        <f t="shared" si="326"/>
        <v>0</v>
      </c>
      <c r="J804" s="157">
        <v>0</v>
      </c>
      <c r="K804" s="153" t="str">
        <f>CONCATENATE(D872,D804, " Curncy")</f>
        <v>EURUSD Curncy</v>
      </c>
      <c r="L804" s="153">
        <f>IF(D804 = D872,1,_xll.BDP(K804,$L$12))</f>
        <v>1</v>
      </c>
      <c r="M804" s="356">
        <f>IF(D804 = D872,1,_xll.BDP(K804,$M$12)*L804)</f>
        <v>1.1882999999999999</v>
      </c>
      <c r="N804" s="158">
        <f t="shared" si="327"/>
        <v>0</v>
      </c>
      <c r="O804" s="366">
        <f>N804 / Y872</f>
        <v>0</v>
      </c>
      <c r="P804" s="160">
        <f t="shared" si="328"/>
        <v>0</v>
      </c>
      <c r="Q804" s="374">
        <f>P804 / Y872*100</f>
        <v>0</v>
      </c>
      <c r="R804" s="161">
        <f t="shared" si="329"/>
        <v>0</v>
      </c>
      <c r="S804" s="374">
        <f t="shared" si="330"/>
        <v>0</v>
      </c>
      <c r="T804" s="153">
        <f t="shared" si="331"/>
        <v>1</v>
      </c>
      <c r="U804" s="153">
        <v>0</v>
      </c>
      <c r="V804" s="153">
        <v>1</v>
      </c>
      <c r="W804" s="159">
        <f t="shared" si="332"/>
        <v>0</v>
      </c>
      <c r="X804" s="159">
        <f t="shared" si="333"/>
        <v>0</v>
      </c>
      <c r="Y804" s="70"/>
      <c r="Z804" s="163">
        <f>_xll.BDH(C804,$Z$12,$D$1,$D$1)</f>
        <v>226.31</v>
      </c>
      <c r="AA804" s="163">
        <f t="shared" si="334"/>
        <v>11.599999999999994</v>
      </c>
      <c r="AB804" s="164">
        <f t="shared" si="335"/>
        <v>5.1257125182272079</v>
      </c>
      <c r="AC804" s="165">
        <v>0</v>
      </c>
      <c r="AD804" s="166">
        <f>IF(D804 = D872,1,_xll.BDP(K804,$AD$12)*L804)</f>
        <v>1.1873</v>
      </c>
      <c r="AE804" s="387">
        <f>AA804*AC804*T804/AD804 / AF872</f>
        <v>0</v>
      </c>
      <c r="AF804" s="73"/>
      <c r="AG804" s="69"/>
      <c r="AH804" s="61"/>
    </row>
    <row r="805" spans="1:34" x14ac:dyDescent="0.2">
      <c r="B805" s="153">
        <v>27557</v>
      </c>
      <c r="C805" s="153" t="s">
        <v>266</v>
      </c>
      <c r="D805" s="153" t="str">
        <f>_xll.BDP(C805,$D$12)</f>
        <v>USD</v>
      </c>
      <c r="E805" s="153" t="s">
        <v>267</v>
      </c>
      <c r="F805" s="154">
        <f>_xll.BDP(C805,$F$12)</f>
        <v>18.71</v>
      </c>
      <c r="G805" s="154">
        <f>_xll.BDP(C805,$G$12)</f>
        <v>18.71</v>
      </c>
      <c r="H805" s="155">
        <f t="shared" si="325"/>
        <v>0</v>
      </c>
      <c r="I805" s="156">
        <f t="shared" si="326"/>
        <v>0</v>
      </c>
      <c r="J805" s="157">
        <v>0</v>
      </c>
      <c r="K805" s="153" t="str">
        <f>CONCATENATE(D872,D805, " Curncy")</f>
        <v>EURUSD Curncy</v>
      </c>
      <c r="L805" s="153">
        <f>IF(D805 = D872,1,_xll.BDP(K805,$L$12))</f>
        <v>1</v>
      </c>
      <c r="M805" s="356">
        <f>IF(D805 = D872,1,_xll.BDP(K805,$M$12)*L805)</f>
        <v>1.1882999999999999</v>
      </c>
      <c r="N805" s="158">
        <f t="shared" si="327"/>
        <v>0</v>
      </c>
      <c r="O805" s="366">
        <f>N805 / Y872</f>
        <v>0</v>
      </c>
      <c r="P805" s="160">
        <f t="shared" si="328"/>
        <v>0</v>
      </c>
      <c r="Q805" s="374">
        <f>P805 / Y872*100</f>
        <v>0</v>
      </c>
      <c r="R805" s="161">
        <f t="shared" si="329"/>
        <v>0</v>
      </c>
      <c r="S805" s="374">
        <f t="shared" si="330"/>
        <v>0</v>
      </c>
      <c r="T805" s="153">
        <f t="shared" si="331"/>
        <v>1</v>
      </c>
      <c r="U805" s="153">
        <v>0</v>
      </c>
      <c r="V805" s="153">
        <v>1</v>
      </c>
      <c r="W805" s="159">
        <f t="shared" si="332"/>
        <v>0</v>
      </c>
      <c r="X805" s="159">
        <f t="shared" si="333"/>
        <v>0</v>
      </c>
      <c r="Y805" s="70"/>
      <c r="Z805" s="163">
        <f>_xll.BDH(C805,$Z$12,$D$1,$D$1)</f>
        <v>18.149999999999999</v>
      </c>
      <c r="AA805" s="163">
        <f t="shared" si="334"/>
        <v>0.56000000000000227</v>
      </c>
      <c r="AB805" s="164">
        <f t="shared" si="335"/>
        <v>3.0853994490358252</v>
      </c>
      <c r="AC805" s="165">
        <v>0</v>
      </c>
      <c r="AD805" s="166">
        <f>IF(D805 = D872,1,_xll.BDP(K805,$AD$12)*L805)</f>
        <v>1.1873</v>
      </c>
      <c r="AE805" s="387">
        <f>AA805*AC805*T805/AD805 / AF872</f>
        <v>0</v>
      </c>
      <c r="AF805" s="73"/>
      <c r="AG805" s="69"/>
      <c r="AH805" s="61"/>
    </row>
    <row r="806" spans="1:34" x14ac:dyDescent="0.2">
      <c r="A806" s="153"/>
      <c r="B806" s="153">
        <v>28745</v>
      </c>
      <c r="C806" s="153" t="s">
        <v>1558</v>
      </c>
      <c r="D806" s="153" t="str">
        <f>_xll.BDP(C806,$D$12)</f>
        <v>USD</v>
      </c>
      <c r="E806" s="153" t="s">
        <v>1559</v>
      </c>
      <c r="F806" s="154">
        <f>_xll.BDP(C806,$F$12)</f>
        <v>31.98</v>
      </c>
      <c r="G806" s="154">
        <f>_xll.BDP(C806,$G$12)</f>
        <v>31.98</v>
      </c>
      <c r="H806" s="155">
        <f t="shared" si="325"/>
        <v>0</v>
      </c>
      <c r="I806" s="156">
        <f t="shared" si="326"/>
        <v>0</v>
      </c>
      <c r="J806" s="157">
        <v>0</v>
      </c>
      <c r="K806" s="153" t="str">
        <f>CONCATENATE(D872,D806, " Curncy")</f>
        <v>EURUSD Curncy</v>
      </c>
      <c r="L806" s="153">
        <f>IF(D806 = D872,1,_xll.BDP(K806,$L$12))</f>
        <v>1</v>
      </c>
      <c r="M806" s="356">
        <f>IF(D806 = D872,1,_xll.BDP(K806,$M$12)*L806)</f>
        <v>1.1882999999999999</v>
      </c>
      <c r="N806" s="158">
        <f t="shared" si="327"/>
        <v>0</v>
      </c>
      <c r="O806" s="366">
        <f>N806 / Y872</f>
        <v>0</v>
      </c>
      <c r="P806" s="160">
        <f t="shared" si="328"/>
        <v>0</v>
      </c>
      <c r="Q806" s="374">
        <f>P806 / Y872*100</f>
        <v>0</v>
      </c>
      <c r="R806" s="161">
        <f t="shared" si="329"/>
        <v>0</v>
      </c>
      <c r="S806" s="374">
        <f t="shared" si="330"/>
        <v>0</v>
      </c>
      <c r="T806" s="153">
        <f t="shared" si="331"/>
        <v>1</v>
      </c>
      <c r="U806" s="153">
        <v>0</v>
      </c>
      <c r="V806" s="153">
        <v>1</v>
      </c>
      <c r="W806" s="159">
        <f t="shared" si="332"/>
        <v>0</v>
      </c>
      <c r="X806" s="159">
        <f t="shared" si="333"/>
        <v>0</v>
      </c>
      <c r="Y806" s="162"/>
      <c r="Z806" s="163">
        <f>_xll.BDH(C806,$Z$12,$D$1,$D$1)</f>
        <v>30.56</v>
      </c>
      <c r="AA806" s="163">
        <f t="shared" si="334"/>
        <v>1.4200000000000017</v>
      </c>
      <c r="AB806" s="164">
        <f t="shared" si="335"/>
        <v>4.6465968586387492</v>
      </c>
      <c r="AC806" s="165">
        <v>0</v>
      </c>
      <c r="AD806" s="166">
        <f>IF(D806 = D872,1,_xll.BDP(K806,$AD$12)*L806)</f>
        <v>1.1873</v>
      </c>
      <c r="AE806" s="387">
        <f>AA806*AC806*T806/AD806 / AF872</f>
        <v>0</v>
      </c>
      <c r="AF806" s="167"/>
      <c r="AG806" s="69"/>
      <c r="AH806" s="61"/>
    </row>
    <row r="807" spans="1:34" x14ac:dyDescent="0.2">
      <c r="B807" s="153">
        <v>19944</v>
      </c>
      <c r="C807" s="153" t="s">
        <v>908</v>
      </c>
      <c r="D807" s="153" t="str">
        <f>_xll.BDP(C807,$D$12)</f>
        <v>USD</v>
      </c>
      <c r="E807" s="153" t="s">
        <v>975</v>
      </c>
      <c r="F807" s="154">
        <f>_xll.BDP(C807,$F$12)</f>
        <v>60.64</v>
      </c>
      <c r="G807" s="154">
        <f>_xll.BDP(C807,$G$12)</f>
        <v>60.64</v>
      </c>
      <c r="H807" s="155">
        <f t="shared" si="325"/>
        <v>0</v>
      </c>
      <c r="I807" s="156">
        <f t="shared" si="326"/>
        <v>0</v>
      </c>
      <c r="J807" s="157">
        <v>0</v>
      </c>
      <c r="K807" s="153" t="str">
        <f>CONCATENATE(D872,D807, " Curncy")</f>
        <v>EURUSD Curncy</v>
      </c>
      <c r="L807" s="153">
        <f>IF(D807 = D872,1,_xll.BDP(K807,$L$12))</f>
        <v>1</v>
      </c>
      <c r="M807" s="356">
        <f>IF(D807 = D872,1,_xll.BDP(K807,$M$12)*L807)</f>
        <v>1.1882999999999999</v>
      </c>
      <c r="N807" s="158">
        <f t="shared" si="327"/>
        <v>0</v>
      </c>
      <c r="O807" s="366">
        <f>N807 / Y872</f>
        <v>0</v>
      </c>
      <c r="P807" s="160">
        <f t="shared" si="328"/>
        <v>0</v>
      </c>
      <c r="Q807" s="374">
        <f>P807 / Y872*100</f>
        <v>0</v>
      </c>
      <c r="R807" s="161">
        <f t="shared" si="329"/>
        <v>0</v>
      </c>
      <c r="S807" s="374">
        <f t="shared" si="330"/>
        <v>0</v>
      </c>
      <c r="T807" s="153">
        <f t="shared" si="331"/>
        <v>1</v>
      </c>
      <c r="U807" s="153">
        <v>0</v>
      </c>
      <c r="V807" s="153">
        <v>1</v>
      </c>
      <c r="W807" s="159">
        <f t="shared" si="332"/>
        <v>0</v>
      </c>
      <c r="X807" s="159">
        <f t="shared" si="333"/>
        <v>0</v>
      </c>
      <c r="Y807" s="70"/>
      <c r="Z807" s="163">
        <f>_xll.BDH(C807,$Z$12,$D$1,$D$1)</f>
        <v>60.23</v>
      </c>
      <c r="AA807" s="163">
        <f t="shared" si="334"/>
        <v>0.41000000000000369</v>
      </c>
      <c r="AB807" s="164">
        <f t="shared" si="335"/>
        <v>0.68072389174830439</v>
      </c>
      <c r="AC807" s="165">
        <v>0</v>
      </c>
      <c r="AD807" s="166">
        <f>IF(D807 = D872,1,_xll.BDP(K807,$AD$12)*L807)</f>
        <v>1.1873</v>
      </c>
      <c r="AE807" s="387">
        <f>AA807*AC807*T807/AD807 / AF872</f>
        <v>0</v>
      </c>
      <c r="AF807" s="73"/>
      <c r="AG807" s="69"/>
      <c r="AH807" s="61"/>
    </row>
    <row r="808" spans="1:34" x14ac:dyDescent="0.2">
      <c r="B808" s="153">
        <v>25072</v>
      </c>
      <c r="C808" s="153" t="s">
        <v>28</v>
      </c>
      <c r="D808" s="153" t="str">
        <f>_xll.BDP(C808,$D$12)</f>
        <v>USD</v>
      </c>
      <c r="E808" s="153" t="s">
        <v>234</v>
      </c>
      <c r="F808" s="154">
        <f>_xll.BDP(C808,$F$12)</f>
        <v>36.68</v>
      </c>
      <c r="G808" s="154">
        <f>_xll.BDP(C808,$G$12)</f>
        <v>36.68</v>
      </c>
      <c r="H808" s="155">
        <f t="shared" si="325"/>
        <v>0</v>
      </c>
      <c r="I808" s="156">
        <f t="shared" si="326"/>
        <v>0</v>
      </c>
      <c r="J808" s="157">
        <v>41514</v>
      </c>
      <c r="K808" s="153" t="str">
        <f>CONCATENATE(D872,D808, " Curncy")</f>
        <v>EURUSD Curncy</v>
      </c>
      <c r="L808" s="153">
        <f>IF(D808 = D872,1,_xll.BDP(K808,$L$12))</f>
        <v>1</v>
      </c>
      <c r="M808" s="356">
        <f>IF(D808 = D872,1,_xll.BDP(K808,$M$12)*L808)</f>
        <v>1.1882999999999999</v>
      </c>
      <c r="N808" s="158">
        <f t="shared" si="327"/>
        <v>0</v>
      </c>
      <c r="O808" s="366">
        <f>N808 / Y872</f>
        <v>0</v>
      </c>
      <c r="P808" s="160">
        <f t="shared" si="328"/>
        <v>1281438.6266094421</v>
      </c>
      <c r="Q808" s="374">
        <f>P808 / Y872*100</f>
        <v>1.0352589370594423</v>
      </c>
      <c r="R808" s="161">
        <f t="shared" si="329"/>
        <v>0</v>
      </c>
      <c r="S808" s="374">
        <f t="shared" si="330"/>
        <v>1.0352589370594423</v>
      </c>
      <c r="T808" s="153">
        <f t="shared" si="331"/>
        <v>1</v>
      </c>
      <c r="U808" s="153">
        <v>0</v>
      </c>
      <c r="V808" s="153">
        <v>1</v>
      </c>
      <c r="W808" s="159">
        <f t="shared" si="332"/>
        <v>0</v>
      </c>
      <c r="X808" s="159">
        <f t="shared" si="333"/>
        <v>0</v>
      </c>
      <c r="Y808" s="70"/>
      <c r="Z808" s="163">
        <f>_xll.BDH(C808,$Z$12,$D$1,$D$1)</f>
        <v>35.659999999999997</v>
      </c>
      <c r="AA808" s="163">
        <f t="shared" si="334"/>
        <v>1.0200000000000031</v>
      </c>
      <c r="AB808" s="164">
        <f t="shared" si="335"/>
        <v>2.860347728547401</v>
      </c>
      <c r="AC808" s="165">
        <v>41514</v>
      </c>
      <c r="AD808" s="166">
        <f>IF(D808 = D872,1,_xll.BDP(K808,$AD$12)*L808)</f>
        <v>1.1873</v>
      </c>
      <c r="AE808" s="387">
        <f>AA808*AC808*T808/AD808 / AF872</f>
        <v>2.8970127164545245E-4</v>
      </c>
      <c r="AF808" s="73"/>
      <c r="AG808" s="69"/>
      <c r="AH808" s="61"/>
    </row>
    <row r="809" spans="1:34" x14ac:dyDescent="0.2">
      <c r="A809" s="111"/>
      <c r="B809" s="153">
        <v>3400</v>
      </c>
      <c r="C809" s="153" t="s">
        <v>1420</v>
      </c>
      <c r="D809" s="153" t="str">
        <f>_xll.BDP(C809,$D$12)</f>
        <v>USD</v>
      </c>
      <c r="E809" s="153" t="s">
        <v>1421</v>
      </c>
      <c r="F809" s="154">
        <f>_xll.BDP(C809,$F$12)</f>
        <v>151.49</v>
      </c>
      <c r="G809" s="154">
        <f>_xll.BDP(C809,$G$12)</f>
        <v>151.49</v>
      </c>
      <c r="H809" s="155">
        <f t="shared" si="325"/>
        <v>0</v>
      </c>
      <c r="I809" s="156">
        <f t="shared" si="326"/>
        <v>0</v>
      </c>
      <c r="J809" s="157">
        <v>0</v>
      </c>
      <c r="K809" s="153" t="str">
        <f>CONCATENATE(D872,D809, " Curncy")</f>
        <v>EURUSD Curncy</v>
      </c>
      <c r="L809" s="153">
        <f>IF(D809 = D872,1,_xll.BDP(K809,$L$12))</f>
        <v>1</v>
      </c>
      <c r="M809" s="356">
        <f>IF(D809 = D872,1,_xll.BDP(K809,$M$12)*L809)</f>
        <v>1.1882999999999999</v>
      </c>
      <c r="N809" s="158">
        <f t="shared" si="327"/>
        <v>0</v>
      </c>
      <c r="O809" s="366">
        <f>N809 / Y872</f>
        <v>0</v>
      </c>
      <c r="P809" s="160">
        <f t="shared" si="328"/>
        <v>0</v>
      </c>
      <c r="Q809" s="374">
        <f>P809 / Y872*100</f>
        <v>0</v>
      </c>
      <c r="R809" s="161">
        <f t="shared" si="329"/>
        <v>0</v>
      </c>
      <c r="S809" s="374">
        <f t="shared" si="330"/>
        <v>0</v>
      </c>
      <c r="T809" s="153">
        <f t="shared" si="331"/>
        <v>1</v>
      </c>
      <c r="U809" s="153">
        <v>0</v>
      </c>
      <c r="V809" s="153">
        <v>1</v>
      </c>
      <c r="W809" s="159">
        <f t="shared" si="332"/>
        <v>0</v>
      </c>
      <c r="X809" s="159">
        <f t="shared" si="333"/>
        <v>0</v>
      </c>
      <c r="Y809" s="111"/>
      <c r="Z809" s="163">
        <f>_xll.BDH(C809,$Z$12,$D$1,$D$1)</f>
        <v>145.97999999999999</v>
      </c>
      <c r="AA809" s="163">
        <f t="shared" si="334"/>
        <v>5.5100000000000193</v>
      </c>
      <c r="AB809" s="164">
        <f t="shared" si="335"/>
        <v>3.7744896561172898</v>
      </c>
      <c r="AC809" s="165">
        <v>0</v>
      </c>
      <c r="AD809" s="166">
        <f>IF(D809 = D872,1,_xll.BDP(K809,$AD$12)*L809)</f>
        <v>1.1873</v>
      </c>
      <c r="AE809" s="387">
        <f>AA809*AC809*T809/AD809 / AF872</f>
        <v>0</v>
      </c>
      <c r="AF809" s="124"/>
      <c r="AG809" s="69"/>
      <c r="AH809" s="61"/>
    </row>
    <row r="810" spans="1:34" x14ac:dyDescent="0.2">
      <c r="A810" s="111"/>
      <c r="B810" s="153">
        <v>28929</v>
      </c>
      <c r="C810" s="153" t="s">
        <v>1441</v>
      </c>
      <c r="D810" s="153" t="str">
        <f>_xll.BDP(C810,$D$12)</f>
        <v>USD</v>
      </c>
      <c r="E810" s="153" t="s">
        <v>1410</v>
      </c>
      <c r="F810" s="154">
        <f>_xll.BDP(C810,$F$12)</f>
        <v>31.03</v>
      </c>
      <c r="G810" s="154">
        <f>_xll.BDP(C810,$G$12)</f>
        <v>31.03</v>
      </c>
      <c r="H810" s="155">
        <f t="shared" si="325"/>
        <v>0</v>
      </c>
      <c r="I810" s="156">
        <f t="shared" si="326"/>
        <v>0</v>
      </c>
      <c r="J810" s="157">
        <v>0</v>
      </c>
      <c r="K810" s="153" t="str">
        <f>CONCATENATE(D872,D810, " Curncy")</f>
        <v>EURUSD Curncy</v>
      </c>
      <c r="L810" s="153">
        <f>IF(D810 = D872,1,_xll.BDP(K810,$L$12))</f>
        <v>1</v>
      </c>
      <c r="M810" s="356">
        <f>IF(D810 = D872,1,_xll.BDP(K810,$M$12)*L810)</f>
        <v>1.1882999999999999</v>
      </c>
      <c r="N810" s="158">
        <f t="shared" si="327"/>
        <v>0</v>
      </c>
      <c r="O810" s="366">
        <f>N810 / Y872</f>
        <v>0</v>
      </c>
      <c r="P810" s="160">
        <f t="shared" si="328"/>
        <v>0</v>
      </c>
      <c r="Q810" s="374">
        <f>P810 / Y872*100</f>
        <v>0</v>
      </c>
      <c r="R810" s="161">
        <f t="shared" si="329"/>
        <v>0</v>
      </c>
      <c r="S810" s="374">
        <f t="shared" si="330"/>
        <v>0</v>
      </c>
      <c r="T810" s="153">
        <f t="shared" si="331"/>
        <v>1</v>
      </c>
      <c r="U810" s="153">
        <v>0</v>
      </c>
      <c r="V810" s="153">
        <v>1</v>
      </c>
      <c r="W810" s="159">
        <f t="shared" si="332"/>
        <v>0</v>
      </c>
      <c r="X810" s="159">
        <f t="shared" si="333"/>
        <v>0</v>
      </c>
      <c r="Y810" s="111"/>
      <c r="Z810" s="163">
        <f>_xll.BDH(C810,$Z$12,$D$1,$D$1)</f>
        <v>29.57</v>
      </c>
      <c r="AA810" s="163">
        <f t="shared" si="334"/>
        <v>1.4600000000000009</v>
      </c>
      <c r="AB810" s="164">
        <f t="shared" si="335"/>
        <v>4.9374365911396714</v>
      </c>
      <c r="AC810" s="165">
        <v>0</v>
      </c>
      <c r="AD810" s="166">
        <f>IF(D810 = D872,1,_xll.BDP(K810,$AD$12)*L810)</f>
        <v>1.1873</v>
      </c>
      <c r="AE810" s="387">
        <f>AA810*AC810*T810/AD810 / AF872</f>
        <v>0</v>
      </c>
      <c r="AF810" s="124"/>
      <c r="AG810" s="69"/>
      <c r="AH810" s="61"/>
    </row>
    <row r="811" spans="1:34" x14ac:dyDescent="0.2">
      <c r="B811" s="153">
        <v>1958</v>
      </c>
      <c r="C811" s="153" t="s">
        <v>909</v>
      </c>
      <c r="D811" s="153" t="str">
        <f>_xll.BDP(C811,$D$12)</f>
        <v>USD</v>
      </c>
      <c r="E811" s="153" t="s">
        <v>976</v>
      </c>
      <c r="F811" s="154">
        <f>_xll.BDP(C811,$F$12)</f>
        <v>28.61</v>
      </c>
      <c r="G811" s="154">
        <f>_xll.BDP(C811,$G$12)</f>
        <v>28.61</v>
      </c>
      <c r="H811" s="155">
        <f t="shared" si="325"/>
        <v>0</v>
      </c>
      <c r="I811" s="156">
        <f t="shared" si="326"/>
        <v>0</v>
      </c>
      <c r="J811" s="157">
        <v>0</v>
      </c>
      <c r="K811" s="153" t="str">
        <f>CONCATENATE(D872,D811, " Curncy")</f>
        <v>EURUSD Curncy</v>
      </c>
      <c r="L811" s="153">
        <f>IF(D811 = D872,1,_xll.BDP(K811,$L$12))</f>
        <v>1</v>
      </c>
      <c r="M811" s="356">
        <f>IF(D811 = D872,1,_xll.BDP(K811,$M$12)*L811)</f>
        <v>1.1882999999999999</v>
      </c>
      <c r="N811" s="158">
        <f t="shared" si="327"/>
        <v>0</v>
      </c>
      <c r="O811" s="366">
        <f>N811 / Y872</f>
        <v>0</v>
      </c>
      <c r="P811" s="160">
        <f t="shared" si="328"/>
        <v>0</v>
      </c>
      <c r="Q811" s="374">
        <f>P811 / Y872*100</f>
        <v>0</v>
      </c>
      <c r="R811" s="161">
        <f t="shared" si="329"/>
        <v>0</v>
      </c>
      <c r="S811" s="374">
        <f t="shared" si="330"/>
        <v>0</v>
      </c>
      <c r="T811" s="153">
        <f t="shared" si="331"/>
        <v>1</v>
      </c>
      <c r="U811" s="153">
        <v>0</v>
      </c>
      <c r="V811" s="153">
        <v>1</v>
      </c>
      <c r="W811" s="159">
        <f t="shared" si="332"/>
        <v>0</v>
      </c>
      <c r="X811" s="159">
        <f t="shared" si="333"/>
        <v>0</v>
      </c>
      <c r="Y811" s="70"/>
      <c r="Z811" s="163">
        <f>_xll.BDH(C811,$Z$12,$D$1,$D$1)</f>
        <v>26.3</v>
      </c>
      <c r="AA811" s="163">
        <f t="shared" si="334"/>
        <v>2.3099999999999987</v>
      </c>
      <c r="AB811" s="164">
        <f t="shared" si="335"/>
        <v>8.7832699619771812</v>
      </c>
      <c r="AC811" s="165">
        <v>0</v>
      </c>
      <c r="AD811" s="166">
        <f>IF(D811 = D872,1,_xll.BDP(K811,$AD$12)*L811)</f>
        <v>1.1873</v>
      </c>
      <c r="AE811" s="387">
        <f>AA811*AC811*T811/AD811 / AF872</f>
        <v>0</v>
      </c>
      <c r="AF811" s="73"/>
      <c r="AG811" s="69"/>
      <c r="AH811" s="61"/>
    </row>
    <row r="812" spans="1:34" x14ac:dyDescent="0.2">
      <c r="B812" s="153">
        <v>16329</v>
      </c>
      <c r="C812" s="153" t="s">
        <v>910</v>
      </c>
      <c r="D812" s="153" t="str">
        <f>_xll.BDP(C812,$D$12)</f>
        <v>USD</v>
      </c>
      <c r="E812" s="153" t="s">
        <v>977</v>
      </c>
      <c r="F812" s="154">
        <f>_xll.BDP(C812,$F$12)</f>
        <v>200.22</v>
      </c>
      <c r="G812" s="154">
        <f>_xll.BDP(C812,$G$12)</f>
        <v>200.22</v>
      </c>
      <c r="H812" s="155">
        <f t="shared" si="325"/>
        <v>0</v>
      </c>
      <c r="I812" s="156">
        <f t="shared" si="326"/>
        <v>0</v>
      </c>
      <c r="J812" s="157">
        <v>0</v>
      </c>
      <c r="K812" s="153" t="str">
        <f>CONCATENATE(D872,D812, " Curncy")</f>
        <v>EURUSD Curncy</v>
      </c>
      <c r="L812" s="153">
        <f>IF(D812 = D872,1,_xll.BDP(K812,$L$12))</f>
        <v>1</v>
      </c>
      <c r="M812" s="356">
        <f>IF(D812 = D872,1,_xll.BDP(K812,$M$12)*L812)</f>
        <v>1.1882999999999999</v>
      </c>
      <c r="N812" s="158">
        <f t="shared" si="327"/>
        <v>0</v>
      </c>
      <c r="O812" s="366">
        <f>N812 / Y872</f>
        <v>0</v>
      </c>
      <c r="P812" s="160">
        <f t="shared" si="328"/>
        <v>0</v>
      </c>
      <c r="Q812" s="374">
        <f>P812 / Y872*100</f>
        <v>0</v>
      </c>
      <c r="R812" s="161">
        <f t="shared" si="329"/>
        <v>0</v>
      </c>
      <c r="S812" s="374">
        <f t="shared" si="330"/>
        <v>0</v>
      </c>
      <c r="T812" s="153">
        <f t="shared" si="331"/>
        <v>1</v>
      </c>
      <c r="U812" s="153">
        <v>0</v>
      </c>
      <c r="V812" s="153">
        <v>1</v>
      </c>
      <c r="W812" s="159">
        <f t="shared" si="332"/>
        <v>0</v>
      </c>
      <c r="X812" s="159">
        <f t="shared" si="333"/>
        <v>0</v>
      </c>
      <c r="Y812" s="70"/>
      <c r="Z812" s="163">
        <f>_xll.BDH(C812,$Z$12,$D$1,$D$1)</f>
        <v>198.68</v>
      </c>
      <c r="AA812" s="163">
        <f t="shared" si="334"/>
        <v>1.539999999999992</v>
      </c>
      <c r="AB812" s="164">
        <f t="shared" si="335"/>
        <v>0.77511576404267768</v>
      </c>
      <c r="AC812" s="165">
        <v>0</v>
      </c>
      <c r="AD812" s="166">
        <f>IF(D812 = D872,1,_xll.BDP(K812,$AD$12)*L812)</f>
        <v>1.1873</v>
      </c>
      <c r="AE812" s="387">
        <f>AA812*AC812*T812/AD812 / AF872</f>
        <v>0</v>
      </c>
      <c r="AF812" s="73"/>
      <c r="AG812" s="69"/>
      <c r="AH812" s="61"/>
    </row>
    <row r="813" spans="1:34" x14ac:dyDescent="0.2">
      <c r="A813" s="153"/>
      <c r="B813" s="153">
        <v>28079</v>
      </c>
      <c r="C813" s="153" t="s">
        <v>1477</v>
      </c>
      <c r="D813" s="153" t="str">
        <f>_xll.BDP(C813,$D$12)</f>
        <v>USD</v>
      </c>
      <c r="E813" s="153" t="s">
        <v>1478</v>
      </c>
      <c r="F813" s="154">
        <f>_xll.BDP(C813,$F$12)</f>
        <v>21.62</v>
      </c>
      <c r="G813" s="154">
        <f>_xll.BDP(C813,$G$12)</f>
        <v>21.62</v>
      </c>
      <c r="H813" s="155">
        <f t="shared" si="325"/>
        <v>0</v>
      </c>
      <c r="I813" s="156">
        <f t="shared" si="326"/>
        <v>0</v>
      </c>
      <c r="J813" s="157">
        <v>0</v>
      </c>
      <c r="K813" s="153" t="str">
        <f>CONCATENATE(D872,D813, " Curncy")</f>
        <v>EURUSD Curncy</v>
      </c>
      <c r="L813" s="153">
        <f>IF(D813 = D872,1,_xll.BDP(K813,$L$12))</f>
        <v>1</v>
      </c>
      <c r="M813" s="356">
        <f>IF(D813 = D872,1,_xll.BDP(K813,$M$12)*L813)</f>
        <v>1.1882999999999999</v>
      </c>
      <c r="N813" s="158">
        <f t="shared" si="327"/>
        <v>0</v>
      </c>
      <c r="O813" s="366">
        <f>N813 / Y872</f>
        <v>0</v>
      </c>
      <c r="P813" s="160">
        <f t="shared" si="328"/>
        <v>0</v>
      </c>
      <c r="Q813" s="374">
        <f>P813 / Y872*100</f>
        <v>0</v>
      </c>
      <c r="R813" s="161">
        <f t="shared" si="329"/>
        <v>0</v>
      </c>
      <c r="S813" s="374">
        <f t="shared" si="330"/>
        <v>0</v>
      </c>
      <c r="T813" s="153">
        <f t="shared" si="331"/>
        <v>1</v>
      </c>
      <c r="U813" s="153">
        <v>0</v>
      </c>
      <c r="V813" s="153">
        <v>1</v>
      </c>
      <c r="W813" s="159">
        <f t="shared" si="332"/>
        <v>0</v>
      </c>
      <c r="X813" s="159">
        <f t="shared" si="333"/>
        <v>0</v>
      </c>
      <c r="Y813" s="162"/>
      <c r="Z813" s="163">
        <f>_xll.BDH(C813,$Z$12,$D$1,$D$1)</f>
        <v>21.44</v>
      </c>
      <c r="AA813" s="163">
        <f t="shared" si="334"/>
        <v>0.17999999999999972</v>
      </c>
      <c r="AB813" s="164">
        <f t="shared" si="335"/>
        <v>0.83955223880596874</v>
      </c>
      <c r="AC813" s="165">
        <v>0</v>
      </c>
      <c r="AD813" s="166">
        <f>IF(D813 = D872,1,_xll.BDP(K813,$AD$12)*L813)</f>
        <v>1.1873</v>
      </c>
      <c r="AE813" s="387">
        <f>AA813*AC813*T813/AD813 / AF872</f>
        <v>0</v>
      </c>
      <c r="AF813" s="167"/>
      <c r="AG813" s="69"/>
      <c r="AH813" s="61"/>
    </row>
    <row r="814" spans="1:34" x14ac:dyDescent="0.2">
      <c r="A814" s="153"/>
      <c r="B814" s="153">
        <v>22601</v>
      </c>
      <c r="C814" s="153" t="s">
        <v>1459</v>
      </c>
      <c r="D814" s="153" t="str">
        <f>_xll.BDP(C814,$D$12)</f>
        <v>USD</v>
      </c>
      <c r="E814" s="153" t="s">
        <v>1460</v>
      </c>
      <c r="F814" s="154">
        <f>_xll.BDP(C814,$F$12)</f>
        <v>4.26</v>
      </c>
      <c r="G814" s="154">
        <f>_xll.BDP(C814,$G$12)</f>
        <v>4.26</v>
      </c>
      <c r="H814" s="155">
        <f t="shared" si="325"/>
        <v>0</v>
      </c>
      <c r="I814" s="156">
        <f t="shared" si="326"/>
        <v>0</v>
      </c>
      <c r="J814" s="157">
        <v>-156387</v>
      </c>
      <c r="K814" s="153" t="str">
        <f>CONCATENATE(D872,D814, " Curncy")</f>
        <v>EURUSD Curncy</v>
      </c>
      <c r="L814" s="153">
        <f>IF(D814 = D872,1,_xll.BDP(K814,$L$12))</f>
        <v>1</v>
      </c>
      <c r="M814" s="356">
        <f>IF(D814 = D872,1,_xll.BDP(K814,$M$12)*L814)</f>
        <v>1.1882999999999999</v>
      </c>
      <c r="N814" s="158">
        <f t="shared" si="327"/>
        <v>0</v>
      </c>
      <c r="O814" s="366">
        <f>N814 / Y872</f>
        <v>0</v>
      </c>
      <c r="P814" s="160">
        <f t="shared" si="328"/>
        <v>-560640.09088613989</v>
      </c>
      <c r="Q814" s="374">
        <f>P814 / Y872*100</f>
        <v>-0.45293442269599338</v>
      </c>
      <c r="R814" s="161">
        <f t="shared" si="329"/>
        <v>-0.45293442269599338</v>
      </c>
      <c r="S814" s="374">
        <f t="shared" si="330"/>
        <v>0</v>
      </c>
      <c r="T814" s="153">
        <f t="shared" si="331"/>
        <v>1</v>
      </c>
      <c r="U814" s="153">
        <v>0</v>
      </c>
      <c r="V814" s="153">
        <v>1</v>
      </c>
      <c r="W814" s="159">
        <f t="shared" si="332"/>
        <v>0</v>
      </c>
      <c r="X814" s="159">
        <f t="shared" si="333"/>
        <v>0</v>
      </c>
      <c r="Y814" s="162"/>
      <c r="Z814" s="163">
        <f>_xll.BDH(C814,$Z$12,$D$1,$D$1)</f>
        <v>4.1900000000000004</v>
      </c>
      <c r="AA814" s="163">
        <f t="shared" si="334"/>
        <v>6.9999999999999396E-2</v>
      </c>
      <c r="AB814" s="164">
        <f t="shared" si="335"/>
        <v>1.6706443914080999</v>
      </c>
      <c r="AC814" s="165">
        <v>-156387</v>
      </c>
      <c r="AD814" s="166">
        <f>IF(D814 = D872,1,_xll.BDP(K814,$AD$12)*L814)</f>
        <v>1.1873</v>
      </c>
      <c r="AE814" s="387">
        <f>AA814*AC814*T814/AD814 / AF872</f>
        <v>-7.4895260795960599E-5</v>
      </c>
      <c r="AF814" s="167"/>
      <c r="AG814" s="69"/>
      <c r="AH814" s="61"/>
    </row>
    <row r="815" spans="1:34" x14ac:dyDescent="0.2">
      <c r="A815" s="153"/>
      <c r="B815" s="153">
        <v>18716</v>
      </c>
      <c r="C815" s="153" t="s">
        <v>1501</v>
      </c>
      <c r="D815" s="153" t="str">
        <f>_xll.BDP(C815,$D$12)</f>
        <v>USD</v>
      </c>
      <c r="E815" s="153" t="s">
        <v>1502</v>
      </c>
      <c r="F815" s="154">
        <f>_xll.BDP(C815,$F$12)</f>
        <v>213.14</v>
      </c>
      <c r="G815" s="154">
        <f>_xll.BDP(C815,$G$12)</f>
        <v>213.14</v>
      </c>
      <c r="H815" s="155">
        <f t="shared" si="325"/>
        <v>0</v>
      </c>
      <c r="I815" s="156">
        <f t="shared" si="326"/>
        <v>0</v>
      </c>
      <c r="J815" s="157">
        <v>0</v>
      </c>
      <c r="K815" s="153" t="str">
        <f>CONCATENATE(D872,D815, " Curncy")</f>
        <v>EURUSD Curncy</v>
      </c>
      <c r="L815" s="153">
        <f>IF(D815 = D872,1,_xll.BDP(K815,$L$12))</f>
        <v>1</v>
      </c>
      <c r="M815" s="356">
        <f>IF(D815 = D872,1,_xll.BDP(K815,$M$12)*L815)</f>
        <v>1.1882999999999999</v>
      </c>
      <c r="N815" s="158">
        <f t="shared" si="327"/>
        <v>0</v>
      </c>
      <c r="O815" s="366">
        <f>N815 / Y872</f>
        <v>0</v>
      </c>
      <c r="P815" s="160">
        <f t="shared" si="328"/>
        <v>0</v>
      </c>
      <c r="Q815" s="374">
        <f>P815 / Y872*100</f>
        <v>0</v>
      </c>
      <c r="R815" s="161">
        <f t="shared" si="329"/>
        <v>0</v>
      </c>
      <c r="S815" s="374">
        <f t="shared" si="330"/>
        <v>0</v>
      </c>
      <c r="T815" s="153">
        <f t="shared" si="331"/>
        <v>1</v>
      </c>
      <c r="U815" s="153">
        <v>0</v>
      </c>
      <c r="V815" s="153">
        <v>1</v>
      </c>
      <c r="W815" s="159">
        <f t="shared" si="332"/>
        <v>0</v>
      </c>
      <c r="X815" s="159">
        <f t="shared" si="333"/>
        <v>0</v>
      </c>
      <c r="Y815" s="162"/>
      <c r="Z815" s="163">
        <f>_xll.BDH(C815,$Z$12,$D$1,$D$1)</f>
        <v>207.1</v>
      </c>
      <c r="AA815" s="163">
        <f t="shared" si="334"/>
        <v>6.039999999999992</v>
      </c>
      <c r="AB815" s="164">
        <f t="shared" si="335"/>
        <v>2.9164654756156412</v>
      </c>
      <c r="AC815" s="165">
        <v>0</v>
      </c>
      <c r="AD815" s="166">
        <f>IF(D815 = D872,1,_xll.BDP(K815,$AD$12)*L815)</f>
        <v>1.1873</v>
      </c>
      <c r="AE815" s="387">
        <f>AA815*AC815*T815/AD815 / AF872</f>
        <v>0</v>
      </c>
      <c r="AF815" s="167"/>
      <c r="AG815" s="69"/>
      <c r="AH815" s="61"/>
    </row>
    <row r="816" spans="1:34" x14ac:dyDescent="0.2">
      <c r="B816" s="153">
        <v>2326</v>
      </c>
      <c r="C816" s="153" t="s">
        <v>911</v>
      </c>
      <c r="D816" s="153" t="str">
        <f>_xll.BDP(C816,$D$12)</f>
        <v>USD</v>
      </c>
      <c r="E816" s="153" t="s">
        <v>978</v>
      </c>
      <c r="F816" s="154">
        <f>_xll.BDP(C816,$F$12)</f>
        <v>102.76</v>
      </c>
      <c r="G816" s="154">
        <f>_xll.BDP(C816,$G$12)</f>
        <v>102.76</v>
      </c>
      <c r="H816" s="155">
        <f t="shared" si="325"/>
        <v>0</v>
      </c>
      <c r="I816" s="156">
        <f t="shared" si="326"/>
        <v>0</v>
      </c>
      <c r="J816" s="157">
        <v>0</v>
      </c>
      <c r="K816" s="153" t="str">
        <f>CONCATENATE(D872,D816, " Curncy")</f>
        <v>EURUSD Curncy</v>
      </c>
      <c r="L816" s="153">
        <f>IF(D816 = D872,1,_xll.BDP(K816,$L$12))</f>
        <v>1</v>
      </c>
      <c r="M816" s="356">
        <f>IF(D816 = D872,1,_xll.BDP(K816,$M$12)*L816)</f>
        <v>1.1882999999999999</v>
      </c>
      <c r="N816" s="158">
        <f t="shared" si="327"/>
        <v>0</v>
      </c>
      <c r="O816" s="366">
        <f>N816 / Y872</f>
        <v>0</v>
      </c>
      <c r="P816" s="160">
        <f t="shared" si="328"/>
        <v>0</v>
      </c>
      <c r="Q816" s="374">
        <f>P816 / Y872*100</f>
        <v>0</v>
      </c>
      <c r="R816" s="161">
        <f t="shared" si="329"/>
        <v>0</v>
      </c>
      <c r="S816" s="374">
        <f t="shared" si="330"/>
        <v>0</v>
      </c>
      <c r="T816" s="153">
        <f t="shared" si="331"/>
        <v>1</v>
      </c>
      <c r="U816" s="153">
        <v>0</v>
      </c>
      <c r="V816" s="153">
        <v>1</v>
      </c>
      <c r="W816" s="159">
        <f t="shared" si="332"/>
        <v>0</v>
      </c>
      <c r="X816" s="159">
        <f t="shared" si="333"/>
        <v>0</v>
      </c>
      <c r="Y816" s="70"/>
      <c r="Z816" s="163">
        <f>_xll.BDH(C816,$Z$12,$D$1,$D$1)</f>
        <v>95.48</v>
      </c>
      <c r="AA816" s="163">
        <f t="shared" si="334"/>
        <v>7.2800000000000011</v>
      </c>
      <c r="AB816" s="164">
        <f t="shared" si="335"/>
        <v>7.6246334310850452</v>
      </c>
      <c r="AC816" s="165">
        <v>0</v>
      </c>
      <c r="AD816" s="166">
        <f>IF(D816 = D872,1,_xll.BDP(K816,$AD$12)*L816)</f>
        <v>1.1873</v>
      </c>
      <c r="AE816" s="387">
        <f>AA816*AC816*T816/AD816 / AF872</f>
        <v>0</v>
      </c>
      <c r="AF816" s="73"/>
      <c r="AG816" s="69"/>
      <c r="AH816" s="61"/>
    </row>
    <row r="817" spans="1:34" x14ac:dyDescent="0.2">
      <c r="A817" s="153"/>
      <c r="B817" s="153">
        <v>26284</v>
      </c>
      <c r="C817" s="153" t="s">
        <v>27</v>
      </c>
      <c r="D817" s="153" t="str">
        <f>_xll.BDP(C817,$D$12)</f>
        <v>USD</v>
      </c>
      <c r="E817" s="153" t="s">
        <v>231</v>
      </c>
      <c r="F817" s="154">
        <f>_xll.BDP(C817,$F$12)</f>
        <v>105.86</v>
      </c>
      <c r="G817" s="154">
        <f>_xll.BDP(C817,$G$12)</f>
        <v>105.86</v>
      </c>
      <c r="H817" s="155">
        <f t="shared" si="325"/>
        <v>0</v>
      </c>
      <c r="I817" s="156">
        <f t="shared" si="326"/>
        <v>0</v>
      </c>
      <c r="J817" s="157">
        <v>0</v>
      </c>
      <c r="K817" s="153" t="str">
        <f>CONCATENATE(D872,D817, " Curncy")</f>
        <v>EURUSD Curncy</v>
      </c>
      <c r="L817" s="153">
        <f>IF(D817 = D872,1,_xll.BDP(K817,$L$12))</f>
        <v>1</v>
      </c>
      <c r="M817" s="356">
        <f>IF(D817 = D872,1,_xll.BDP(K817,$M$12)*L817)</f>
        <v>1.1882999999999999</v>
      </c>
      <c r="N817" s="158">
        <f t="shared" si="327"/>
        <v>0</v>
      </c>
      <c r="O817" s="366">
        <f>N817 / Y872</f>
        <v>0</v>
      </c>
      <c r="P817" s="160">
        <f t="shared" si="328"/>
        <v>0</v>
      </c>
      <c r="Q817" s="374">
        <f>P817 / Y872*100</f>
        <v>0</v>
      </c>
      <c r="R817" s="161">
        <f t="shared" si="329"/>
        <v>0</v>
      </c>
      <c r="S817" s="374">
        <f t="shared" si="330"/>
        <v>0</v>
      </c>
      <c r="T817" s="153">
        <f t="shared" si="331"/>
        <v>1</v>
      </c>
      <c r="U817" s="153">
        <v>0</v>
      </c>
      <c r="V817" s="153">
        <v>1</v>
      </c>
      <c r="W817" s="159">
        <f t="shared" si="332"/>
        <v>0</v>
      </c>
      <c r="X817" s="159">
        <f t="shared" si="333"/>
        <v>0</v>
      </c>
      <c r="Y817" s="162"/>
      <c r="Z817" s="163">
        <f>_xll.BDH(C817,$Z$12,$D$1,$D$1)</f>
        <v>100.68</v>
      </c>
      <c r="AA817" s="163">
        <f t="shared" si="334"/>
        <v>5.1799999999999926</v>
      </c>
      <c r="AB817" s="164">
        <f t="shared" si="335"/>
        <v>5.1450139054429798</v>
      </c>
      <c r="AC817" s="165">
        <v>0</v>
      </c>
      <c r="AD817" s="166">
        <f>IF(D817 = D872,1,_xll.BDP(K817,$AD$12)*L817)</f>
        <v>1.1873</v>
      </c>
      <c r="AE817" s="387">
        <f>AA817*AC817*T817/AD817 / AF872</f>
        <v>0</v>
      </c>
      <c r="AF817" s="167"/>
      <c r="AG817" s="69"/>
      <c r="AH817" s="61"/>
    </row>
    <row r="818" spans="1:34" x14ac:dyDescent="0.2">
      <c r="A818" s="153"/>
      <c r="B818" s="153">
        <v>30018</v>
      </c>
      <c r="C818" s="153" t="s">
        <v>1587</v>
      </c>
      <c r="D818" s="153" t="str">
        <f>_xll.BDP(C818,$D$12)</f>
        <v>USD</v>
      </c>
      <c r="E818" s="153" t="s">
        <v>1588</v>
      </c>
      <c r="F818" s="154">
        <f>_xll.BDP(C818,$F$12)</f>
        <v>427.55</v>
      </c>
      <c r="G818" s="154">
        <f>_xll.BDP(C818,$G$12)</f>
        <v>427.55</v>
      </c>
      <c r="H818" s="155">
        <f t="shared" si="325"/>
        <v>0</v>
      </c>
      <c r="I818" s="156">
        <f t="shared" si="326"/>
        <v>0</v>
      </c>
      <c r="J818" s="157">
        <v>-4320</v>
      </c>
      <c r="K818" s="153" t="str">
        <f>CONCATENATE(D872,D818, " Curncy")</f>
        <v>EURUSD Curncy</v>
      </c>
      <c r="L818" s="153">
        <f>IF(D818 = D872,1,_xll.BDP(K818,$L$12))</f>
        <v>1</v>
      </c>
      <c r="M818" s="356">
        <f>IF(D818 = D872,1,_xll.BDP(K818,$M$12)*L818)</f>
        <v>1.1882999999999999</v>
      </c>
      <c r="N818" s="158">
        <f t="shared" si="327"/>
        <v>0</v>
      </c>
      <c r="O818" s="366">
        <f>N818 / Y872</f>
        <v>0</v>
      </c>
      <c r="P818" s="160">
        <f t="shared" si="328"/>
        <v>-1554334.7639484981</v>
      </c>
      <c r="Q818" s="374">
        <f>P818 / Y872*100</f>
        <v>-1.2557284618596845</v>
      </c>
      <c r="R818" s="161">
        <f t="shared" si="329"/>
        <v>-1.2557284618596845</v>
      </c>
      <c r="S818" s="374">
        <f t="shared" si="330"/>
        <v>0</v>
      </c>
      <c r="T818" s="153">
        <f t="shared" si="331"/>
        <v>1</v>
      </c>
      <c r="U818" s="153">
        <v>0</v>
      </c>
      <c r="V818" s="153">
        <v>1</v>
      </c>
      <c r="W818" s="159">
        <f t="shared" si="332"/>
        <v>0</v>
      </c>
      <c r="X818" s="159">
        <f t="shared" si="333"/>
        <v>0</v>
      </c>
      <c r="Y818" s="162"/>
      <c r="Z818" s="163">
        <f>_xll.BDH(C818,$Z$12,$D$1,$D$1)</f>
        <v>430.28</v>
      </c>
      <c r="AA818" s="163">
        <f t="shared" si="334"/>
        <v>-2.7299999999999613</v>
      </c>
      <c r="AB818" s="164">
        <f t="shared" si="335"/>
        <v>-0.63447057729849432</v>
      </c>
      <c r="AC818" s="165">
        <v>-4320</v>
      </c>
      <c r="AD818" s="166">
        <f>IF(D818 = D872,1,_xll.BDP(K818,$AD$12)*L818)</f>
        <v>1.1873</v>
      </c>
      <c r="AE818" s="387">
        <f>AA818*AC818*T818/AD818 / AF872</f>
        <v>8.0686716535922887E-5</v>
      </c>
      <c r="AF818" s="167"/>
      <c r="AG818" s="69"/>
      <c r="AH818" s="61"/>
    </row>
    <row r="819" spans="1:34" x14ac:dyDescent="0.2">
      <c r="A819" s="295" t="s">
        <v>1661</v>
      </c>
      <c r="B819" s="295"/>
      <c r="C819" s="295"/>
      <c r="D819" s="295"/>
      <c r="E819" s="295" t="s">
        <v>26</v>
      </c>
      <c r="F819" s="296"/>
      <c r="G819" s="296"/>
      <c r="H819" s="297"/>
      <c r="I819" s="298"/>
      <c r="J819" s="299"/>
      <c r="K819" s="295"/>
      <c r="L819" s="295"/>
      <c r="M819" s="313"/>
      <c r="N819" s="300">
        <f t="shared" ref="N819:S819" si="336" xml:space="preserve"> SUM(N642:N818)</f>
        <v>0</v>
      </c>
      <c r="O819" s="315">
        <f t="shared" si="336"/>
        <v>0</v>
      </c>
      <c r="P819" s="301">
        <f t="shared" si="336"/>
        <v>-34253036.555911809</v>
      </c>
      <c r="Q819" s="317">
        <f t="shared" si="336"/>
        <v>-27.672618477060503</v>
      </c>
      <c r="R819" s="302">
        <f t="shared" si="336"/>
        <v>-41.267069493296695</v>
      </c>
      <c r="S819" s="317">
        <f t="shared" si="336"/>
        <v>13.594451016236187</v>
      </c>
      <c r="T819" s="295"/>
      <c r="U819" s="295"/>
      <c r="V819" s="295"/>
      <c r="W819" s="303">
        <f xml:space="preserve"> SUM(W642:W818)</f>
        <v>0</v>
      </c>
      <c r="X819" s="303">
        <f xml:space="preserve"> SUM(X642:X818)</f>
        <v>0</v>
      </c>
      <c r="Y819" s="295"/>
      <c r="Z819" s="304"/>
      <c r="AA819" s="304"/>
      <c r="AB819" s="305"/>
      <c r="AC819" s="306"/>
      <c r="AD819" s="307"/>
      <c r="AE819" s="319">
        <f xml:space="preserve"> SUM(AE642:AE818)</f>
        <v>-6.6730842082162491E-3</v>
      </c>
      <c r="AF819" s="310"/>
      <c r="AG819" s="69"/>
      <c r="AH819" s="61"/>
    </row>
    <row r="820" spans="1:34" x14ac:dyDescent="0.2">
      <c r="B820" s="31"/>
      <c r="C820" s="81"/>
      <c r="E820" s="11"/>
      <c r="F820" s="12"/>
      <c r="G820" s="12"/>
      <c r="H820" s="26"/>
      <c r="I820" s="16"/>
      <c r="J820" s="20"/>
      <c r="K820" s="33"/>
      <c r="L820" s="11"/>
      <c r="M820" s="353"/>
      <c r="N820" s="99"/>
      <c r="O820" s="363"/>
      <c r="P820" s="7"/>
      <c r="Q820" s="373"/>
      <c r="R820" s="35"/>
      <c r="S820" s="373"/>
      <c r="T820" s="23"/>
      <c r="W820" s="49"/>
      <c r="X820" s="49"/>
      <c r="Y820" s="70"/>
      <c r="Z820" s="67"/>
      <c r="AA820" s="63"/>
      <c r="AB820" s="60"/>
      <c r="AC820" s="55"/>
      <c r="AD820" s="57"/>
      <c r="AE820" s="386"/>
      <c r="AF820" s="71"/>
      <c r="AG820" s="69"/>
      <c r="AH820" s="61"/>
    </row>
    <row r="821" spans="1:34" x14ac:dyDescent="0.2">
      <c r="A821" s="200" t="s">
        <v>1662</v>
      </c>
      <c r="B821" s="200"/>
      <c r="C821" s="200"/>
      <c r="D821" s="200"/>
      <c r="E821" s="200" t="s">
        <v>219</v>
      </c>
      <c r="F821" s="201"/>
      <c r="G821" s="201"/>
      <c r="H821" s="202"/>
      <c r="I821" s="203"/>
      <c r="J821" s="204"/>
      <c r="K821" s="200"/>
      <c r="L821" s="200"/>
      <c r="M821" s="360"/>
      <c r="N821" s="206">
        <f t="shared" ref="N821:S821" si="337">N641+N332+N819+N410+N145+N350+N373+N437+N198+N257+N28+N59+N48+N205+N235+N71+N315+N44+N356+N32+N82+N201+N224+N228+N360+N363+N367+N389+N440</f>
        <v>-2008052.52129593</v>
      </c>
      <c r="O821" s="369">
        <f t="shared" si="337"/>
        <v>-1.6222816103622518E-2</v>
      </c>
      <c r="P821" s="207">
        <f t="shared" si="337"/>
        <v>56574344.689742208</v>
      </c>
      <c r="Q821" s="380">
        <f t="shared" si="337"/>
        <v>45.70573629679398</v>
      </c>
      <c r="R821" s="208">
        <f t="shared" si="337"/>
        <v>-100.03020544375352</v>
      </c>
      <c r="S821" s="380">
        <f t="shared" si="337"/>
        <v>145.7359417405475</v>
      </c>
      <c r="T821" s="200"/>
      <c r="U821" s="200"/>
      <c r="V821" s="200"/>
      <c r="W821" s="209">
        <f>W641+W332+W819+W410+W145+W350+W373+W437+W198+W257+W28+W59+W48+W205+W235+W71+W315+W44+W356+W32+W82+W201+W224+W228+W360+W363+W367+W389+W440</f>
        <v>6.9997044489720555E-3</v>
      </c>
      <c r="X821" s="209">
        <f>X641+X332+X819+X410+X145+X350+X373+X437+X198+X257+X28+X59+X48+X205+X235+X71+X315+X44+X356+X32+X82+X201+X224+X228+X360+X363+X367+X389+X440</f>
        <v>3.8257595127518754E-3</v>
      </c>
      <c r="Y821" s="200"/>
      <c r="Z821" s="201"/>
      <c r="AA821" s="201"/>
      <c r="AB821" s="203"/>
      <c r="AC821" s="204"/>
      <c r="AD821" s="205"/>
      <c r="AE821" s="369">
        <f>AE641+AE332+AE819+AE410+AE145+AE350+AE373+AE437+AE198+AE257+AE28+AE59+AE48+AE205+AE235+AE71+AE315+AE44+AE356+AE32+AE82+AE201+AE224+AE228+AE360+AE363+AE367+AE389+AE440</f>
        <v>1.1875081642365982E-3</v>
      </c>
      <c r="AF821" s="268"/>
      <c r="AG821" s="69"/>
      <c r="AH821" s="61"/>
    </row>
    <row r="822" spans="1:34" x14ac:dyDescent="0.2">
      <c r="D822" s="29"/>
      <c r="M822" s="353"/>
      <c r="N822" s="99"/>
      <c r="O822" s="363"/>
      <c r="Q822" s="373"/>
      <c r="R822" s="35"/>
      <c r="S822" s="373"/>
      <c r="T822" s="23"/>
      <c r="U822" s="1"/>
      <c r="V822" s="1"/>
      <c r="W822" s="49"/>
      <c r="X822" s="49"/>
      <c r="Y822" s="70"/>
      <c r="Z822" s="67"/>
      <c r="AA822" s="63"/>
      <c r="AB822" s="60"/>
      <c r="AE822" s="386"/>
      <c r="AG822" s="69"/>
      <c r="AH822" s="61"/>
    </row>
    <row r="823" spans="1:34" x14ac:dyDescent="0.2">
      <c r="A823" s="29"/>
      <c r="B823" s="153"/>
      <c r="C823" s="153" t="s">
        <v>1203</v>
      </c>
      <c r="D823" s="153" t="str">
        <f>_xll.BDP(C823,$D$12)</f>
        <v>GBP</v>
      </c>
      <c r="E823" s="153" t="str">
        <f>_xll.BDP(C823,$E$12)</f>
        <v>LONG GILT FUTURE  Dec20</v>
      </c>
      <c r="F823" s="154">
        <f>_xll.BDP(C823,$F$12)</f>
        <v>134.93</v>
      </c>
      <c r="G823" s="154">
        <f>_xll.BDP(C823,$G$12)</f>
        <v>135.11000000000001</v>
      </c>
      <c r="H823" s="155">
        <f t="shared" ref="H823:H846" si="338">IF(OR(OR(G823="#N/A N/A",G823="#N/A Real Time"),OR(F823="#N/A N/A",F823="#N/A Real Time")),0,  G823 - F823)</f>
        <v>0.18000000000000682</v>
      </c>
      <c r="I823" s="156">
        <f t="shared" ref="I823:I846" si="339">IF(OR(F823=0,F823="#N/A N/A"),0,H823 / F823*100)</f>
        <v>0.13340250500259898</v>
      </c>
      <c r="J823" s="157">
        <v>0</v>
      </c>
      <c r="K823" s="153" t="str">
        <f>CONCATENATE(D872,D823, " Curncy")</f>
        <v>EURGBP Curncy</v>
      </c>
      <c r="L823" s="153">
        <f>IF(D823 = D872,1,_xll.BDP(K823,$L$12))</f>
        <v>1</v>
      </c>
      <c r="M823" s="356">
        <f>IF(D823 = D872,1,_xll.BDP(K823,$M$12)*L823)</f>
        <v>0.89166000000000001</v>
      </c>
      <c r="N823" s="158">
        <f t="shared" ref="N823:N846" si="340">H823*J823*T823/M823</f>
        <v>0</v>
      </c>
      <c r="O823" s="366">
        <f>N823 / Y872</f>
        <v>0</v>
      </c>
      <c r="P823" s="160">
        <f t="shared" ref="P823:P846" si="341">IF(OR(OR(J823=0,G823 = "#N/A N/A"),G823="#N/A Real Time"),0,G823*J823*T823/M823)</f>
        <v>0</v>
      </c>
      <c r="Q823" s="374">
        <f>P823 / Y872*100</f>
        <v>0</v>
      </c>
      <c r="R823" s="161">
        <f t="shared" ref="R823:R846" si="342">IF(Q823&lt;0,Q823,0)</f>
        <v>0</v>
      </c>
      <c r="S823" s="374">
        <f t="shared" ref="S823:S846" si="343">IF(Q823&gt;0,Q823,0)</f>
        <v>0</v>
      </c>
      <c r="T823" s="153">
        <f t="shared" ref="T823:T846" si="344">IF(EXACT(D823,UPPER(D823)),1,0.01)/V823</f>
        <v>1</v>
      </c>
      <c r="U823" s="153">
        <v>3</v>
      </c>
      <c r="V823" s="153">
        <v>1</v>
      </c>
      <c r="W823" s="159">
        <f t="shared" ref="W823:W846" si="345">IF(AND(Q823&lt;0,O823&gt;0),O823,0)</f>
        <v>0</v>
      </c>
      <c r="X823" s="159">
        <f t="shared" ref="X823:X846" si="346">IF(AND(Q823&gt;0,O823&gt;0),O823,0)</f>
        <v>0</v>
      </c>
      <c r="Y823" s="70"/>
      <c r="Z823" s="163">
        <f>_xll.BDH(C823,$Z$12,$D$1,$D$1)</f>
        <v>134.94999999999999</v>
      </c>
      <c r="AA823" s="163">
        <f t="shared" ref="AA823:AA846" si="347">IF(OR(OR(F823="#N/A N/A",F823="#N/A Real Time"),OR(Z823="#N/A N/A",Z823="#N/A Real Time")),0,  F823 - Z823)</f>
        <v>-1.999999999998181E-2</v>
      </c>
      <c r="AB823" s="164">
        <f t="shared" ref="AB823:AB846" si="348">IF(OR(Z823=0,Z823="#N/A N/A"),0,AA823 / Z823*100)</f>
        <v>-1.4820303816214755E-2</v>
      </c>
      <c r="AC823" s="165">
        <v>0</v>
      </c>
      <c r="AD823" s="166">
        <f>IF(D823 = D872,1,_xll.BDP(K823,$AD$12)*L823)</f>
        <v>0.88978999999999997</v>
      </c>
      <c r="AE823" s="387">
        <f>AA823*AC823*T823/AD823 / AF872</f>
        <v>0</v>
      </c>
      <c r="AG823" s="69"/>
      <c r="AH823" s="61"/>
    </row>
    <row r="824" spans="1:34" x14ac:dyDescent="0.2">
      <c r="B824" s="153"/>
      <c r="C824" s="153" t="s">
        <v>1204</v>
      </c>
      <c r="D824" s="153" t="str">
        <f>_xll.BDP(C824,$D$12)</f>
        <v>JPY</v>
      </c>
      <c r="E824" s="153" t="str">
        <f>_xll.BDP(C824,$E$12)</f>
        <v>JPN 10Y BOND(OSE) Dec20</v>
      </c>
      <c r="F824" s="154">
        <f>_xll.BDP(C824,$F$12)</f>
        <v>152.14000000000001</v>
      </c>
      <c r="G824" s="154">
        <f>_xll.BDP(C824,$G$12)</f>
        <v>152.19</v>
      </c>
      <c r="H824" s="155">
        <f t="shared" si="338"/>
        <v>4.9999999999982947E-2</v>
      </c>
      <c r="I824" s="156">
        <f t="shared" si="339"/>
        <v>3.2864466938335044E-2</v>
      </c>
      <c r="J824" s="157">
        <v>0</v>
      </c>
      <c r="K824" s="153" t="str">
        <f>CONCATENATE(D872,D824, " Curncy")</f>
        <v>EURJPY Curncy</v>
      </c>
      <c r="L824" s="153">
        <f>IF(D824 = D872,1,_xll.BDP(K824,$L$12))</f>
        <v>1</v>
      </c>
      <c r="M824" s="356">
        <f>IF(D824 = D872,1,_xll.BDP(K824,$M$12)*L824)</f>
        <v>124.18</v>
      </c>
      <c r="N824" s="158">
        <f t="shared" si="340"/>
        <v>0</v>
      </c>
      <c r="O824" s="366">
        <f>N824 / Y872</f>
        <v>0</v>
      </c>
      <c r="P824" s="160">
        <f t="shared" si="341"/>
        <v>0</v>
      </c>
      <c r="Q824" s="374">
        <f>P824 / Y872*100</f>
        <v>0</v>
      </c>
      <c r="R824" s="161">
        <f t="shared" si="342"/>
        <v>0</v>
      </c>
      <c r="S824" s="374">
        <f t="shared" si="343"/>
        <v>0</v>
      </c>
      <c r="T824" s="153">
        <f t="shared" si="344"/>
        <v>1</v>
      </c>
      <c r="U824" s="153">
        <v>3</v>
      </c>
      <c r="V824" s="153">
        <v>1</v>
      </c>
      <c r="W824" s="159">
        <f t="shared" si="345"/>
        <v>0</v>
      </c>
      <c r="X824" s="159">
        <f t="shared" si="346"/>
        <v>0</v>
      </c>
      <c r="Y824" s="70"/>
      <c r="Z824" s="163">
        <f>_xll.BDH(C824,$Z$12,$D$1,$D$1)</f>
        <v>152.22</v>
      </c>
      <c r="AA824" s="163">
        <f t="shared" si="347"/>
        <v>-7.9999999999984084E-2</v>
      </c>
      <c r="AB824" s="164">
        <f t="shared" si="348"/>
        <v>-5.25555117592853E-2</v>
      </c>
      <c r="AC824" s="165">
        <v>0</v>
      </c>
      <c r="AD824" s="166">
        <f>IF(D824 = D872,1,_xll.BDP(K824,$AD$12)*L824)</f>
        <v>124.22</v>
      </c>
      <c r="AE824" s="387">
        <f>AA824*AC824*T824/AD824 / AF872</f>
        <v>0</v>
      </c>
      <c r="AF824" s="71"/>
      <c r="AG824" s="69"/>
      <c r="AH824" s="61"/>
    </row>
    <row r="825" spans="1:34" x14ac:dyDescent="0.2">
      <c r="B825" s="153"/>
      <c r="C825" s="153" t="s">
        <v>1205</v>
      </c>
      <c r="D825" s="153" t="str">
        <f>_xll.BDP(C825,$D$12)</f>
        <v>EUR</v>
      </c>
      <c r="E825" s="153" t="str">
        <f>_xll.BDP(C825,$E$12)</f>
        <v>EURO-BUND FUTURE  Dec20</v>
      </c>
      <c r="F825" s="154">
        <f>_xll.BDP(C825,$F$12)</f>
        <v>175.26</v>
      </c>
      <c r="G825" s="154">
        <f>_xll.BDP(C825,$G$12)</f>
        <v>175.4</v>
      </c>
      <c r="H825" s="155">
        <f t="shared" si="338"/>
        <v>0.14000000000001478</v>
      </c>
      <c r="I825" s="156">
        <f t="shared" si="339"/>
        <v>7.9881319182936658E-2</v>
      </c>
      <c r="J825" s="157">
        <v>0</v>
      </c>
      <c r="K825" s="153" t="str">
        <f>CONCATENATE(D872,D825, " Curncy")</f>
        <v>EUREUR Curncy</v>
      </c>
      <c r="L825" s="153">
        <f>IF(D825 = D872,1,_xll.BDP(K825,$L$12))</f>
        <v>1</v>
      </c>
      <c r="M825" s="356">
        <f>IF(D825 = D872,1,_xll.BDP(K825,$M$12)*L825)</f>
        <v>1</v>
      </c>
      <c r="N825" s="158">
        <f t="shared" si="340"/>
        <v>0</v>
      </c>
      <c r="O825" s="366">
        <f>N825 / Y872</f>
        <v>0</v>
      </c>
      <c r="P825" s="160">
        <f t="shared" si="341"/>
        <v>0</v>
      </c>
      <c r="Q825" s="374">
        <f>P825 / Y872*100</f>
        <v>0</v>
      </c>
      <c r="R825" s="161">
        <f t="shared" si="342"/>
        <v>0</v>
      </c>
      <c r="S825" s="374">
        <f t="shared" si="343"/>
        <v>0</v>
      </c>
      <c r="T825" s="153">
        <f t="shared" si="344"/>
        <v>1</v>
      </c>
      <c r="U825" s="153">
        <v>3</v>
      </c>
      <c r="V825" s="153">
        <v>1</v>
      </c>
      <c r="W825" s="159">
        <f t="shared" si="345"/>
        <v>0</v>
      </c>
      <c r="X825" s="159">
        <f t="shared" si="346"/>
        <v>0</v>
      </c>
      <c r="Y825" s="70"/>
      <c r="Z825" s="163">
        <f>_xll.BDH(C825,$Z$12,$D$1,$D$1)</f>
        <v>175.41</v>
      </c>
      <c r="AA825" s="163">
        <f t="shared" si="347"/>
        <v>-0.15000000000000568</v>
      </c>
      <c r="AB825" s="164">
        <f t="shared" si="348"/>
        <v>-8.5513938772023082E-2</v>
      </c>
      <c r="AC825" s="165">
        <v>0</v>
      </c>
      <c r="AD825" s="166">
        <f>IF(D825 = D872,1,_xll.BDP(K825,$AD$12)*L825)</f>
        <v>1</v>
      </c>
      <c r="AE825" s="387">
        <f>AA825*AC825*T825/AD825 / AF872</f>
        <v>0</v>
      </c>
      <c r="AF825" s="71"/>
      <c r="AG825" s="69"/>
      <c r="AH825" s="61"/>
    </row>
    <row r="826" spans="1:34" x14ac:dyDescent="0.2">
      <c r="B826" s="153"/>
      <c r="C826" s="153" t="s">
        <v>1206</v>
      </c>
      <c r="D826" s="153" t="str">
        <f>_xll.BDP(C826,$D$12)</f>
        <v>EUR</v>
      </c>
      <c r="E826" s="153" t="str">
        <f>_xll.BDP(C826,$E$12)</f>
        <v>Euro-BTP Future   Dec20</v>
      </c>
      <c r="F826" s="154">
        <f>_xll.BDP(C826,$F$12)</f>
        <v>151.34</v>
      </c>
      <c r="G826" s="154">
        <f>_xll.BDP(C826,$G$12)</f>
        <v>151.4</v>
      </c>
      <c r="H826" s="155">
        <f t="shared" si="338"/>
        <v>6.0000000000002274E-2</v>
      </c>
      <c r="I826" s="156">
        <f t="shared" si="339"/>
        <v>3.9645830580152155E-2</v>
      </c>
      <c r="J826" s="157">
        <v>0</v>
      </c>
      <c r="K826" s="153" t="str">
        <f>CONCATENATE(D872,D826, " Curncy")</f>
        <v>EUREUR Curncy</v>
      </c>
      <c r="L826" s="153">
        <f>IF(D826 = D872,1,_xll.BDP(K826,$L$12))</f>
        <v>1</v>
      </c>
      <c r="M826" s="356">
        <f>IF(D826 = D872,1,_xll.BDP(K826,$M$12)*L826)</f>
        <v>1</v>
      </c>
      <c r="N826" s="158">
        <f t="shared" si="340"/>
        <v>0</v>
      </c>
      <c r="O826" s="366">
        <f>N826 / Y872</f>
        <v>0</v>
      </c>
      <c r="P826" s="160">
        <f t="shared" si="341"/>
        <v>0</v>
      </c>
      <c r="Q826" s="374">
        <f>P826 / Y872*100</f>
        <v>0</v>
      </c>
      <c r="R826" s="161">
        <f t="shared" si="342"/>
        <v>0</v>
      </c>
      <c r="S826" s="374">
        <f t="shared" si="343"/>
        <v>0</v>
      </c>
      <c r="T826" s="153">
        <f t="shared" si="344"/>
        <v>1</v>
      </c>
      <c r="U826" s="153">
        <v>3</v>
      </c>
      <c r="V826" s="153">
        <v>1</v>
      </c>
      <c r="W826" s="159">
        <f t="shared" si="345"/>
        <v>0</v>
      </c>
      <c r="X826" s="159">
        <f t="shared" si="346"/>
        <v>0</v>
      </c>
      <c r="Y826" s="70"/>
      <c r="Z826" s="163">
        <f>_xll.BDH(C826,$Z$12,$D$1,$D$1)</f>
        <v>151.18</v>
      </c>
      <c r="AA826" s="163">
        <f t="shared" si="347"/>
        <v>0.15999999999999659</v>
      </c>
      <c r="AB826" s="164">
        <f t="shared" si="348"/>
        <v>0.105834105040347</v>
      </c>
      <c r="AC826" s="165">
        <v>0</v>
      </c>
      <c r="AD826" s="166">
        <f>IF(D826 = D872,1,_xll.BDP(K826,$AD$12)*L826)</f>
        <v>1</v>
      </c>
      <c r="AE826" s="387">
        <f>AA826*AC826*T826/AD826 / AF872</f>
        <v>0</v>
      </c>
      <c r="AF826" s="71"/>
      <c r="AG826" s="69"/>
      <c r="AH826" s="61"/>
    </row>
    <row r="827" spans="1:34" x14ac:dyDescent="0.2">
      <c r="B827" s="153"/>
      <c r="C827" s="153" t="s">
        <v>1207</v>
      </c>
      <c r="D827" s="153" t="str">
        <f>_xll.BDP(C827,$D$12)</f>
        <v>USD</v>
      </c>
      <c r="E827" s="153" t="str">
        <f>_xll.BDP(C827,$E$12)</f>
        <v>US 10YR NOTE (CBT)Dec20</v>
      </c>
      <c r="F827" s="154">
        <f>_xll.BDP(C827,$F$12)</f>
        <v>138.25</v>
      </c>
      <c r="G827" s="154">
        <f>_xll.BDP(C827,$G$12)</f>
        <v>138.359375</v>
      </c>
      <c r="H827" s="155">
        <f t="shared" si="338"/>
        <v>0.109375</v>
      </c>
      <c r="I827" s="156">
        <f t="shared" si="339"/>
        <v>7.9113924050632917E-2</v>
      </c>
      <c r="J827" s="157">
        <v>0</v>
      </c>
      <c r="K827" s="153" t="str">
        <f>CONCATENATE(D872,D827, " Curncy")</f>
        <v>EURUSD Curncy</v>
      </c>
      <c r="L827" s="153">
        <f>IF(D827 = D872,1,_xll.BDP(K827,$L$12))</f>
        <v>1</v>
      </c>
      <c r="M827" s="356">
        <f>IF(D827 = D872,1,_xll.BDP(K827,$M$12)*L827)</f>
        <v>1.1882999999999999</v>
      </c>
      <c r="N827" s="158">
        <f t="shared" si="340"/>
        <v>0</v>
      </c>
      <c r="O827" s="366">
        <f>N827 / Y872</f>
        <v>0</v>
      </c>
      <c r="P827" s="160">
        <f t="shared" si="341"/>
        <v>0</v>
      </c>
      <c r="Q827" s="374">
        <f>P827 / Y872*100</f>
        <v>0</v>
      </c>
      <c r="R827" s="161">
        <f t="shared" si="342"/>
        <v>0</v>
      </c>
      <c r="S827" s="374">
        <f t="shared" si="343"/>
        <v>0</v>
      </c>
      <c r="T827" s="153">
        <f t="shared" si="344"/>
        <v>1</v>
      </c>
      <c r="U827" s="153">
        <v>3</v>
      </c>
      <c r="V827" s="153">
        <v>1</v>
      </c>
      <c r="W827" s="159">
        <f t="shared" si="345"/>
        <v>0</v>
      </c>
      <c r="X827" s="159">
        <f t="shared" si="346"/>
        <v>0</v>
      </c>
      <c r="Y827" s="70"/>
      <c r="Z827" s="163">
        <f>_xll.BDH(C827,$Z$12,$D$1,$D$1)</f>
        <v>138.3125</v>
      </c>
      <c r="AA827" s="163">
        <f t="shared" si="347"/>
        <v>-6.25E-2</v>
      </c>
      <c r="AB827" s="164">
        <f t="shared" si="348"/>
        <v>-4.5187528242205156E-2</v>
      </c>
      <c r="AC827" s="165">
        <v>0</v>
      </c>
      <c r="AD827" s="166">
        <f>IF(D827 = D872,1,_xll.BDP(K827,$AD$12)*L827)</f>
        <v>1.1873</v>
      </c>
      <c r="AE827" s="387">
        <f>AA827*AC827*T827/AD827 / AF872</f>
        <v>0</v>
      </c>
      <c r="AF827" s="71"/>
      <c r="AG827" s="69"/>
      <c r="AH827" s="61"/>
    </row>
    <row r="828" spans="1:34" x14ac:dyDescent="0.2">
      <c r="B828" s="153"/>
      <c r="C828" s="153" t="s">
        <v>1208</v>
      </c>
      <c r="D828" s="153" t="str">
        <f>_xll.BDP(C828,$D$12)</f>
        <v>EUR</v>
      </c>
      <c r="E828" s="153" t="str">
        <f>_xll.BDP(C828,$E$12)</f>
        <v>Short Euro-BTP Fu Dec20</v>
      </c>
      <c r="F828" s="154">
        <f>_xll.BDP(C828,$F$12)</f>
        <v>114.04</v>
      </c>
      <c r="G828" s="154">
        <f>_xll.BDP(C828,$G$12)</f>
        <v>114.03</v>
      </c>
      <c r="H828" s="155">
        <f t="shared" si="338"/>
        <v>-1.0000000000005116E-2</v>
      </c>
      <c r="I828" s="156">
        <f t="shared" si="339"/>
        <v>-8.7688530340276349E-3</v>
      </c>
      <c r="J828" s="157">
        <v>0</v>
      </c>
      <c r="K828" s="153" t="str">
        <f>CONCATENATE(D872,D828, " Curncy")</f>
        <v>EUREUR Curncy</v>
      </c>
      <c r="L828" s="153">
        <f>IF(D828 = D872,1,_xll.BDP(K828,$L$12))</f>
        <v>1</v>
      </c>
      <c r="M828" s="356">
        <f>IF(D828 = D872,1,_xll.BDP(K828,$M$12)*L828)</f>
        <v>1</v>
      </c>
      <c r="N828" s="158">
        <f t="shared" si="340"/>
        <v>0</v>
      </c>
      <c r="O828" s="366">
        <f>N828 / Y872</f>
        <v>0</v>
      </c>
      <c r="P828" s="160">
        <f t="shared" si="341"/>
        <v>0</v>
      </c>
      <c r="Q828" s="374">
        <f>P828 / Y872*100</f>
        <v>0</v>
      </c>
      <c r="R828" s="161">
        <f t="shared" si="342"/>
        <v>0</v>
      </c>
      <c r="S828" s="374">
        <f t="shared" si="343"/>
        <v>0</v>
      </c>
      <c r="T828" s="153">
        <f t="shared" si="344"/>
        <v>1</v>
      </c>
      <c r="U828" s="153">
        <v>3</v>
      </c>
      <c r="V828" s="153">
        <v>1</v>
      </c>
      <c r="W828" s="159">
        <f t="shared" si="345"/>
        <v>0</v>
      </c>
      <c r="X828" s="159">
        <f t="shared" si="346"/>
        <v>0</v>
      </c>
      <c r="Y828" s="70"/>
      <c r="Z828" s="163">
        <f>_xll.BDH(C828,$Z$12,$D$1,$D$1)</f>
        <v>114.01</v>
      </c>
      <c r="AA828" s="163">
        <f t="shared" si="347"/>
        <v>3.0000000000001137E-2</v>
      </c>
      <c r="AB828" s="164">
        <f t="shared" si="348"/>
        <v>2.6313481273573486E-2</v>
      </c>
      <c r="AC828" s="165">
        <v>0</v>
      </c>
      <c r="AD828" s="166">
        <f>IF(D828 = D872,1,_xll.BDP(K828,$AD$12)*L828)</f>
        <v>1</v>
      </c>
      <c r="AE828" s="387">
        <f>AA828*AC828*T828/AD828 / AF872</f>
        <v>0</v>
      </c>
      <c r="AF828" s="71"/>
      <c r="AG828" s="69"/>
      <c r="AH828" s="61"/>
    </row>
    <row r="829" spans="1:34" x14ac:dyDescent="0.2">
      <c r="B829" s="153"/>
      <c r="C829" s="153" t="s">
        <v>1209</v>
      </c>
      <c r="D829" s="153" t="str">
        <f>_xll.BDP(C829,$D$12)</f>
        <v>USD</v>
      </c>
      <c r="E829" s="153" t="str">
        <f>_xll.BDP(C829,$E$12)</f>
        <v>US LONG BOND(CBT) Dec20</v>
      </c>
      <c r="F829" s="154">
        <f>_xll.BDP(C829,$F$12)</f>
        <v>172.90625</v>
      </c>
      <c r="G829" s="154">
        <f>_xll.BDP(C829,$G$12)</f>
        <v>173.3125</v>
      </c>
      <c r="H829" s="155">
        <f t="shared" si="338"/>
        <v>0.40625</v>
      </c>
      <c r="I829" s="156">
        <f t="shared" si="339"/>
        <v>0.23495391288631842</v>
      </c>
      <c r="J829" s="157">
        <v>0</v>
      </c>
      <c r="K829" s="153" t="str">
        <f>CONCATENATE(D872,D829, " Curncy")</f>
        <v>EURUSD Curncy</v>
      </c>
      <c r="L829" s="153">
        <f>IF(D829 = D872,1,_xll.BDP(K829,$L$12))</f>
        <v>1</v>
      </c>
      <c r="M829" s="356">
        <f>IF(D829 = D872,1,_xll.BDP(K829,$M$12)*L829)</f>
        <v>1.1882999999999999</v>
      </c>
      <c r="N829" s="158">
        <f t="shared" si="340"/>
        <v>0</v>
      </c>
      <c r="O829" s="366">
        <f>N829 / Y872</f>
        <v>0</v>
      </c>
      <c r="P829" s="160">
        <f t="shared" si="341"/>
        <v>0</v>
      </c>
      <c r="Q829" s="374">
        <f>P829 / Y872*100</f>
        <v>0</v>
      </c>
      <c r="R829" s="161">
        <f t="shared" si="342"/>
        <v>0</v>
      </c>
      <c r="S829" s="374">
        <f t="shared" si="343"/>
        <v>0</v>
      </c>
      <c r="T829" s="153">
        <f t="shared" si="344"/>
        <v>1</v>
      </c>
      <c r="U829" s="153">
        <v>3</v>
      </c>
      <c r="V829" s="153">
        <v>1</v>
      </c>
      <c r="W829" s="159">
        <f t="shared" si="345"/>
        <v>0</v>
      </c>
      <c r="X829" s="159">
        <f t="shared" si="346"/>
        <v>0</v>
      </c>
      <c r="Y829" s="70"/>
      <c r="Z829" s="163">
        <f>_xll.BDH(C829,$Z$12,$D$1,$D$1)</f>
        <v>173.46875</v>
      </c>
      <c r="AA829" s="163">
        <f t="shared" si="347"/>
        <v>-0.5625</v>
      </c>
      <c r="AB829" s="164">
        <f t="shared" si="348"/>
        <v>-0.32426589803638983</v>
      </c>
      <c r="AC829" s="165">
        <v>0</v>
      </c>
      <c r="AD829" s="166">
        <f>IF(D829 = D872,1,_xll.BDP(K829,$AD$12)*L829)</f>
        <v>1.1873</v>
      </c>
      <c r="AE829" s="387">
        <f>AA829*AC829*T829/AD829 / AF872</f>
        <v>0</v>
      </c>
      <c r="AF829" s="71"/>
      <c r="AG829" s="69"/>
      <c r="AH829" s="61"/>
    </row>
    <row r="830" spans="1:34" x14ac:dyDescent="0.2">
      <c r="B830" s="153"/>
      <c r="C830" s="153" t="s">
        <v>1210</v>
      </c>
      <c r="D830" s="153" t="str">
        <f>_xll.BDP(C830,$D$12)</f>
        <v>USD</v>
      </c>
      <c r="E830" s="153" t="str">
        <f>_xll.BDP(C830,$E$12)</f>
        <v>GOLD 100 OZ FUTR  Feb21</v>
      </c>
      <c r="F830" s="154">
        <f>_xll.BDP(C830,$F$12)</f>
        <v>1810.9</v>
      </c>
      <c r="G830" s="154">
        <f>_xll.BDP(C830,$G$12)</f>
        <v>1816.8</v>
      </c>
      <c r="H830" s="155">
        <f t="shared" si="338"/>
        <v>5.8999999999998636</v>
      </c>
      <c r="I830" s="156">
        <f t="shared" si="339"/>
        <v>0.32580484841790619</v>
      </c>
      <c r="J830" s="157">
        <v>0</v>
      </c>
      <c r="K830" s="153" t="str">
        <f>CONCATENATE(D872,D830, " Curncy")</f>
        <v>EURUSD Curncy</v>
      </c>
      <c r="L830" s="153">
        <f>IF(D830 = D872,1,_xll.BDP(K830,$L$12))</f>
        <v>1</v>
      </c>
      <c r="M830" s="356">
        <f>IF(D830 = D872,1,_xll.BDP(K830,$M$12)*L830)</f>
        <v>1.1882999999999999</v>
      </c>
      <c r="N830" s="158">
        <f t="shared" si="340"/>
        <v>0</v>
      </c>
      <c r="O830" s="366">
        <f>N830 / Y872</f>
        <v>0</v>
      </c>
      <c r="P830" s="160">
        <f t="shared" si="341"/>
        <v>0</v>
      </c>
      <c r="Q830" s="374">
        <f>P830 / Y872*100</f>
        <v>0</v>
      </c>
      <c r="R830" s="161">
        <f t="shared" si="342"/>
        <v>0</v>
      </c>
      <c r="S830" s="374">
        <f t="shared" si="343"/>
        <v>0</v>
      </c>
      <c r="T830" s="153">
        <f t="shared" si="344"/>
        <v>1</v>
      </c>
      <c r="U830" s="153">
        <v>3</v>
      </c>
      <c r="V830" s="153">
        <v>1</v>
      </c>
      <c r="W830" s="159">
        <f t="shared" si="345"/>
        <v>0</v>
      </c>
      <c r="X830" s="159">
        <f t="shared" si="346"/>
        <v>0</v>
      </c>
      <c r="Y830" s="70"/>
      <c r="Z830" s="163">
        <f>_xll.BDH(C830,$Z$12,$D$1,$D$1)</f>
        <v>1844.1</v>
      </c>
      <c r="AA830" s="163">
        <f t="shared" si="347"/>
        <v>-33.199999999999818</v>
      </c>
      <c r="AB830" s="164">
        <f t="shared" si="348"/>
        <v>-1.8003362073640161</v>
      </c>
      <c r="AC830" s="165">
        <v>0</v>
      </c>
      <c r="AD830" s="166">
        <f>IF(D830 = D872,1,_xll.BDP(K830,$AD$12)*L830)</f>
        <v>1.1873</v>
      </c>
      <c r="AE830" s="387">
        <f>AA830*AC830*T830/AD830 / AF872</f>
        <v>0</v>
      </c>
      <c r="AF830" s="71"/>
      <c r="AG830" s="69"/>
      <c r="AH830" s="61"/>
    </row>
    <row r="831" spans="1:34" x14ac:dyDescent="0.2">
      <c r="B831" s="153"/>
      <c r="C831" s="153" t="s">
        <v>1211</v>
      </c>
      <c r="D831" s="153" t="str">
        <f>_xll.BDP(C831,$D$12)</f>
        <v>USD</v>
      </c>
      <c r="E831" s="153" t="str">
        <f>_xll.BDP(C831,$E$12)</f>
        <v>SILVER FUTURE     Mar21</v>
      </c>
      <c r="F831" s="154">
        <f>_xll.BDP(C831,$F$12)</f>
        <v>23.41</v>
      </c>
      <c r="G831" s="154">
        <f>_xll.BDP(C831,$G$12)</f>
        <v>23.55</v>
      </c>
      <c r="H831" s="155">
        <f t="shared" si="338"/>
        <v>0.14000000000000057</v>
      </c>
      <c r="I831" s="156">
        <f t="shared" si="339"/>
        <v>0.59803502776591444</v>
      </c>
      <c r="J831" s="157">
        <v>0</v>
      </c>
      <c r="K831" s="153" t="str">
        <f>CONCATENATE(D872,D831, " Curncy")</f>
        <v>EURUSD Curncy</v>
      </c>
      <c r="L831" s="153">
        <f>IF(D831 = D872,1,_xll.BDP(K831,$L$12))</f>
        <v>1</v>
      </c>
      <c r="M831" s="356">
        <f>IF(D831 = D872,1,_xll.BDP(K831,$M$12)*L831)</f>
        <v>1.1882999999999999</v>
      </c>
      <c r="N831" s="158">
        <f t="shared" si="340"/>
        <v>0</v>
      </c>
      <c r="O831" s="366">
        <f>N831 / Y872</f>
        <v>0</v>
      </c>
      <c r="P831" s="160">
        <f t="shared" si="341"/>
        <v>0</v>
      </c>
      <c r="Q831" s="374">
        <f>P831 / Y872*100</f>
        <v>0</v>
      </c>
      <c r="R831" s="161">
        <f t="shared" si="342"/>
        <v>0</v>
      </c>
      <c r="S831" s="374">
        <f t="shared" si="343"/>
        <v>0</v>
      </c>
      <c r="T831" s="153">
        <f t="shared" si="344"/>
        <v>1</v>
      </c>
      <c r="U831" s="153">
        <v>3</v>
      </c>
      <c r="V831" s="153">
        <v>1</v>
      </c>
      <c r="W831" s="159">
        <f t="shared" si="345"/>
        <v>0</v>
      </c>
      <c r="X831" s="159">
        <f t="shared" si="346"/>
        <v>0</v>
      </c>
      <c r="Y831" s="70"/>
      <c r="Z831" s="163">
        <f>_xll.BDH(C831,$Z$12,$D$1,$D$1)</f>
        <v>23.757000000000001</v>
      </c>
      <c r="AA831" s="163">
        <f t="shared" si="347"/>
        <v>-0.34700000000000131</v>
      </c>
      <c r="AB831" s="164">
        <f t="shared" si="348"/>
        <v>-1.4606221324241331</v>
      </c>
      <c r="AC831" s="165">
        <v>0</v>
      </c>
      <c r="AD831" s="166">
        <f>IF(D831 = D872,1,_xll.BDP(K831,$AD$12)*L831)</f>
        <v>1.1873</v>
      </c>
      <c r="AE831" s="387">
        <f>AA831*AC831*T831/AD831 / AF872</f>
        <v>0</v>
      </c>
      <c r="AF831" s="71"/>
      <c r="AG831" s="69"/>
      <c r="AH831" s="61"/>
    </row>
    <row r="832" spans="1:34" x14ac:dyDescent="0.2">
      <c r="B832" s="153"/>
      <c r="C832" s="153" t="s">
        <v>1212</v>
      </c>
      <c r="D832" s="153" t="str">
        <f>_xll.BDP(C832,$D$12)</f>
        <v>USD</v>
      </c>
      <c r="E832" s="153" t="str">
        <f>_xll.BDP(C832,$E$12)</f>
        <v>PLATINUM FUTURE   Jan21</v>
      </c>
      <c r="F832" s="154">
        <f>_xll.BDP(C832,$F$12)</f>
        <v>958.30000000000007</v>
      </c>
      <c r="G832" s="154">
        <f>_xll.BDP(C832,$G$12)</f>
        <v>961</v>
      </c>
      <c r="H832" s="155">
        <f t="shared" si="338"/>
        <v>2.6999999999999318</v>
      </c>
      <c r="I832" s="156">
        <f t="shared" si="339"/>
        <v>0.28174893039757187</v>
      </c>
      <c r="J832" s="157">
        <v>0</v>
      </c>
      <c r="K832" s="153" t="str">
        <f>CONCATENATE(D872,D832, " Curncy")</f>
        <v>EURUSD Curncy</v>
      </c>
      <c r="L832" s="153">
        <f>IF(D832 = D872,1,_xll.BDP(K832,$L$12))</f>
        <v>1</v>
      </c>
      <c r="M832" s="356">
        <f>IF(D832 = D872,1,_xll.BDP(K832,$M$12)*L832)</f>
        <v>1.1882999999999999</v>
      </c>
      <c r="N832" s="158">
        <f t="shared" si="340"/>
        <v>0</v>
      </c>
      <c r="O832" s="366">
        <f>N832 / Y872</f>
        <v>0</v>
      </c>
      <c r="P832" s="160">
        <f t="shared" si="341"/>
        <v>0</v>
      </c>
      <c r="Q832" s="374">
        <f>P832 / Y872*100</f>
        <v>0</v>
      </c>
      <c r="R832" s="161">
        <f t="shared" si="342"/>
        <v>0</v>
      </c>
      <c r="S832" s="374">
        <f t="shared" si="343"/>
        <v>0</v>
      </c>
      <c r="T832" s="153">
        <f t="shared" si="344"/>
        <v>1</v>
      </c>
      <c r="U832" s="153">
        <v>3</v>
      </c>
      <c r="V832" s="153">
        <v>1</v>
      </c>
      <c r="W832" s="159">
        <f t="shared" si="345"/>
        <v>0</v>
      </c>
      <c r="X832" s="159">
        <f t="shared" si="346"/>
        <v>0</v>
      </c>
      <c r="Y832" s="70"/>
      <c r="Z832" s="163">
        <f>_xll.BDH(C832,$Z$12,$D$1,$D$1)</f>
        <v>931.7</v>
      </c>
      <c r="AA832" s="163">
        <f t="shared" si="347"/>
        <v>26.600000000000023</v>
      </c>
      <c r="AB832" s="164">
        <f t="shared" si="348"/>
        <v>2.8549962434259979</v>
      </c>
      <c r="AC832" s="165">
        <v>0</v>
      </c>
      <c r="AD832" s="166">
        <f>IF(D832 = D872,1,_xll.BDP(K832,$AD$12)*L832)</f>
        <v>1.1873</v>
      </c>
      <c r="AE832" s="387">
        <f>AA832*AC832*T832/AD832 / AF872</f>
        <v>0</v>
      </c>
      <c r="AF832" s="71"/>
      <c r="AG832" s="69"/>
      <c r="AH832" s="61"/>
    </row>
    <row r="833" spans="1:34" x14ac:dyDescent="0.2">
      <c r="B833" s="153"/>
      <c r="C833" s="153" t="s">
        <v>1213</v>
      </c>
      <c r="D833" s="153" t="str">
        <f>_xll.BDP(C833,$D$12)</f>
        <v>USD</v>
      </c>
      <c r="E833" s="153" t="str">
        <f>_xll.BDP(C833,$E$12)</f>
        <v>WHEAT FUTURE(CBT) Mar21</v>
      </c>
      <c r="F833" s="154">
        <f>_xll.BDP(C833,$F$12)</f>
        <v>617.5</v>
      </c>
      <c r="G833" s="154">
        <f>_xll.BDP(C833,$G$12)</f>
        <v>617</v>
      </c>
      <c r="H833" s="155">
        <f t="shared" si="338"/>
        <v>-0.5</v>
      </c>
      <c r="I833" s="156">
        <f t="shared" si="339"/>
        <v>-8.0971659919028341E-2</v>
      </c>
      <c r="J833" s="157">
        <v>0</v>
      </c>
      <c r="K833" s="153" t="str">
        <f>CONCATENATE(D872,D833, " Curncy")</f>
        <v>EURUSD Curncy</v>
      </c>
      <c r="L833" s="153">
        <f>IF(D833 = D872,1,_xll.BDP(K833,$L$12))</f>
        <v>1</v>
      </c>
      <c r="M833" s="356">
        <f>IF(D833 = D872,1,_xll.BDP(K833,$M$12)*L833)</f>
        <v>1.1882999999999999</v>
      </c>
      <c r="N833" s="158">
        <f t="shared" si="340"/>
        <v>0</v>
      </c>
      <c r="O833" s="366">
        <f>N833 / Y872</f>
        <v>0</v>
      </c>
      <c r="P833" s="160">
        <f t="shared" si="341"/>
        <v>0</v>
      </c>
      <c r="Q833" s="374">
        <f>P833 / Y872*100</f>
        <v>0</v>
      </c>
      <c r="R833" s="161">
        <f t="shared" si="342"/>
        <v>0</v>
      </c>
      <c r="S833" s="374">
        <f t="shared" si="343"/>
        <v>0</v>
      </c>
      <c r="T833" s="153">
        <f t="shared" si="344"/>
        <v>1</v>
      </c>
      <c r="U833" s="153">
        <v>3</v>
      </c>
      <c r="V833" s="153">
        <v>1</v>
      </c>
      <c r="W833" s="159">
        <f t="shared" si="345"/>
        <v>0</v>
      </c>
      <c r="X833" s="159">
        <f t="shared" si="346"/>
        <v>0</v>
      </c>
      <c r="Y833" s="70"/>
      <c r="Z833" s="163">
        <f>_xll.BDH(C833,$Z$12,$D$1,$D$1)</f>
        <v>604.5</v>
      </c>
      <c r="AA833" s="163">
        <f t="shared" si="347"/>
        <v>13</v>
      </c>
      <c r="AB833" s="164">
        <f t="shared" si="348"/>
        <v>2.1505376344086025</v>
      </c>
      <c r="AC833" s="165">
        <v>0</v>
      </c>
      <c r="AD833" s="166">
        <f>IF(D833 = D872,1,_xll.BDP(K833,$AD$12)*L833)</f>
        <v>1.1873</v>
      </c>
      <c r="AE833" s="387">
        <f>AA833*AC833*T833/AD833 / AF872</f>
        <v>0</v>
      </c>
      <c r="AF833" s="71"/>
      <c r="AG833" s="69"/>
      <c r="AH833" s="61"/>
    </row>
    <row r="834" spans="1:34" x14ac:dyDescent="0.2">
      <c r="B834" s="153"/>
      <c r="C834" s="153" t="s">
        <v>1214</v>
      </c>
      <c r="D834" s="153" t="str">
        <f>_xll.BDP(C834,$D$12)</f>
        <v>USD</v>
      </c>
      <c r="E834" s="153" t="str">
        <f>_xll.BDP(C834,$E$12)</f>
        <v>WTI CRUDE FUTURE  Jan21</v>
      </c>
      <c r="F834" s="154">
        <f>_xll.BDP(C834,$F$12)</f>
        <v>44.910000000000004</v>
      </c>
      <c r="G834" s="154">
        <f>_xll.BDP(C834,$G$12)</f>
        <v>45.08</v>
      </c>
      <c r="H834" s="155">
        <f t="shared" si="338"/>
        <v>0.1699999999999946</v>
      </c>
      <c r="I834" s="156">
        <f t="shared" si="339"/>
        <v>0.37853484747271116</v>
      </c>
      <c r="J834" s="157">
        <v>0</v>
      </c>
      <c r="K834" s="153" t="str">
        <f>CONCATENATE(D872,D834, " Curncy")</f>
        <v>EURUSD Curncy</v>
      </c>
      <c r="L834" s="153">
        <f>IF(D834 = D872,1,_xll.BDP(K834,$L$12))</f>
        <v>1</v>
      </c>
      <c r="M834" s="356">
        <f>IF(D834 = D872,1,_xll.BDP(K834,$M$12)*L834)</f>
        <v>1.1882999999999999</v>
      </c>
      <c r="N834" s="158">
        <f t="shared" si="340"/>
        <v>0</v>
      </c>
      <c r="O834" s="366">
        <f>N834 / Y872</f>
        <v>0</v>
      </c>
      <c r="P834" s="160">
        <f t="shared" si="341"/>
        <v>0</v>
      </c>
      <c r="Q834" s="374">
        <f>P834 / Y872*100</f>
        <v>0</v>
      </c>
      <c r="R834" s="161">
        <f t="shared" si="342"/>
        <v>0</v>
      </c>
      <c r="S834" s="374">
        <f t="shared" si="343"/>
        <v>0</v>
      </c>
      <c r="T834" s="153">
        <f t="shared" si="344"/>
        <v>1</v>
      </c>
      <c r="U834" s="153">
        <v>3</v>
      </c>
      <c r="V834" s="153">
        <v>1</v>
      </c>
      <c r="W834" s="159">
        <f t="shared" si="345"/>
        <v>0</v>
      </c>
      <c r="X834" s="159">
        <f t="shared" si="346"/>
        <v>0</v>
      </c>
      <c r="Y834" s="70"/>
      <c r="Z834" s="163">
        <f>_xll.BDH(C834,$Z$12,$D$1,$D$1)</f>
        <v>43.06</v>
      </c>
      <c r="AA834" s="163">
        <f t="shared" si="347"/>
        <v>1.8500000000000014</v>
      </c>
      <c r="AB834" s="164">
        <f t="shared" si="348"/>
        <v>4.2963307013469603</v>
      </c>
      <c r="AC834" s="165">
        <v>0</v>
      </c>
      <c r="AD834" s="166">
        <f>IF(D834 = D872,1,_xll.BDP(K834,$AD$12)*L834)</f>
        <v>1.1873</v>
      </c>
      <c r="AE834" s="387">
        <f>AA834*AC834*T834/AD834 / AF872</f>
        <v>0</v>
      </c>
      <c r="AF834" s="71"/>
      <c r="AG834" s="69"/>
      <c r="AH834" s="61"/>
    </row>
    <row r="835" spans="1:34" x14ac:dyDescent="0.2">
      <c r="B835" s="153"/>
      <c r="C835" s="153" t="s">
        <v>1215</v>
      </c>
      <c r="D835" s="153" t="str">
        <f>_xll.BDP(C835,$D$12)</f>
        <v>USD</v>
      </c>
      <c r="E835" s="153" t="str">
        <f>_xll.BDP(C835,$E$12)</f>
        <v>SUGAR #11 (WORLD) Mar21</v>
      </c>
      <c r="F835" s="154">
        <f>_xll.BDP(C835,$F$12)</f>
        <v>15.040000000000001</v>
      </c>
      <c r="G835" s="154">
        <f>_xll.BDP(C835,$G$12)</f>
        <v>15.09</v>
      </c>
      <c r="H835" s="155">
        <f t="shared" si="338"/>
        <v>4.9999999999998934E-2</v>
      </c>
      <c r="I835" s="156">
        <f t="shared" si="339"/>
        <v>0.33244680851063119</v>
      </c>
      <c r="J835" s="157">
        <v>0</v>
      </c>
      <c r="K835" s="153" t="str">
        <f>CONCATENATE(D872,D835, " Curncy")</f>
        <v>EURUSD Curncy</v>
      </c>
      <c r="L835" s="153">
        <f>IF(D835 = D872,1,_xll.BDP(K835,$L$12))</f>
        <v>1</v>
      </c>
      <c r="M835" s="356">
        <f>IF(D835 = D872,1,_xll.BDP(K835,$M$12)*L835)</f>
        <v>1.1882999999999999</v>
      </c>
      <c r="N835" s="158">
        <f t="shared" si="340"/>
        <v>0</v>
      </c>
      <c r="O835" s="366">
        <f>N835 / Y872</f>
        <v>0</v>
      </c>
      <c r="P835" s="160">
        <f t="shared" si="341"/>
        <v>0</v>
      </c>
      <c r="Q835" s="374">
        <f>P835 / Y872*100</f>
        <v>0</v>
      </c>
      <c r="R835" s="161">
        <f t="shared" si="342"/>
        <v>0</v>
      </c>
      <c r="S835" s="374">
        <f t="shared" si="343"/>
        <v>0</v>
      </c>
      <c r="T835" s="153">
        <f t="shared" si="344"/>
        <v>1</v>
      </c>
      <c r="U835" s="153">
        <v>3</v>
      </c>
      <c r="V835" s="153">
        <v>1</v>
      </c>
      <c r="W835" s="159">
        <f t="shared" si="345"/>
        <v>0</v>
      </c>
      <c r="X835" s="159">
        <f t="shared" si="346"/>
        <v>0</v>
      </c>
      <c r="Y835" s="70"/>
      <c r="Z835" s="163">
        <f>_xll.BDH(C835,$Z$12,$D$1,$D$1)</f>
        <v>15.15</v>
      </c>
      <c r="AA835" s="163">
        <f t="shared" si="347"/>
        <v>-0.10999999999999943</v>
      </c>
      <c r="AB835" s="164">
        <f t="shared" si="348"/>
        <v>-0.72607260726072231</v>
      </c>
      <c r="AC835" s="165">
        <v>0</v>
      </c>
      <c r="AD835" s="166">
        <f>IF(D835 = D872,1,_xll.BDP(K835,$AD$12)*L835)</f>
        <v>1.1873</v>
      </c>
      <c r="AE835" s="387">
        <f>AA835*AC835*T835/AD835 / AF872</f>
        <v>0</v>
      </c>
      <c r="AF835" s="71"/>
      <c r="AG835" s="69"/>
      <c r="AH835" s="61"/>
    </row>
    <row r="836" spans="1:34" x14ac:dyDescent="0.2">
      <c r="B836" s="153">
        <v>12276</v>
      </c>
      <c r="C836" s="153" t="s">
        <v>541</v>
      </c>
      <c r="D836" s="153" t="str">
        <f>_xll.BDP(C836,$D$12)</f>
        <v>USD</v>
      </c>
      <c r="E836" s="153" t="str">
        <f>_xll.BDP(C836,$E$12)</f>
        <v>MSCI EM</v>
      </c>
      <c r="F836" s="154">
        <f>_xll.BDP(C836,$F$12)</f>
        <v>1225.9939999999999</v>
      </c>
      <c r="G836" s="154">
        <f>_xll.BDP(C836,$G$12)</f>
        <v>1225.99</v>
      </c>
      <c r="H836" s="155">
        <f t="shared" si="338"/>
        <v>-3.9999999999054126E-3</v>
      </c>
      <c r="I836" s="156">
        <f t="shared" si="339"/>
        <v>-3.2626587078773733E-4</v>
      </c>
      <c r="J836" s="157">
        <v>0</v>
      </c>
      <c r="K836" s="153" t="str">
        <f>CONCATENATE(D872,D836, " Curncy")</f>
        <v>EURUSD Curncy</v>
      </c>
      <c r="L836" s="153">
        <f>IF(D836 = D872,1,_xll.BDP(K836,$L$12))</f>
        <v>1</v>
      </c>
      <c r="M836" s="356">
        <f>IF(D836 = D872,1,_xll.BDP(K836,$M$12)*L836)</f>
        <v>1.1882999999999999</v>
      </c>
      <c r="N836" s="158">
        <f t="shared" si="340"/>
        <v>0</v>
      </c>
      <c r="O836" s="366">
        <f>N836 / Y872</f>
        <v>0</v>
      </c>
      <c r="P836" s="160">
        <f t="shared" si="341"/>
        <v>0</v>
      </c>
      <c r="Q836" s="374">
        <f>P836 / Y872*100</f>
        <v>0</v>
      </c>
      <c r="R836" s="161">
        <f t="shared" si="342"/>
        <v>0</v>
      </c>
      <c r="S836" s="374">
        <f t="shared" si="343"/>
        <v>0</v>
      </c>
      <c r="T836" s="153">
        <f t="shared" si="344"/>
        <v>1</v>
      </c>
      <c r="U836" s="153">
        <v>3</v>
      </c>
      <c r="V836" s="153">
        <v>1</v>
      </c>
      <c r="W836" s="159">
        <f t="shared" si="345"/>
        <v>0</v>
      </c>
      <c r="X836" s="159">
        <f t="shared" si="346"/>
        <v>0</v>
      </c>
      <c r="Y836" s="70"/>
      <c r="Z836" s="163">
        <f>_xll.BDH(C836,$Z$12,$D$1,$D$1)</f>
        <v>1220.52</v>
      </c>
      <c r="AA836" s="163">
        <f t="shared" si="347"/>
        <v>5.4739999999999327</v>
      </c>
      <c r="AB836" s="164">
        <f t="shared" si="348"/>
        <v>0.44849736178021926</v>
      </c>
      <c r="AC836" s="165">
        <v>0</v>
      </c>
      <c r="AD836" s="166">
        <f>IF(D836 = D872,1,_xll.BDP(K836,$AD$12)*L836)</f>
        <v>1.1873</v>
      </c>
      <c r="AE836" s="387">
        <f>AA836*AC836*T836/AD836 / AF872</f>
        <v>0</v>
      </c>
      <c r="AF836" s="73"/>
      <c r="AG836" s="69"/>
      <c r="AH836" s="61"/>
    </row>
    <row r="837" spans="1:34" x14ac:dyDescent="0.2">
      <c r="B837" s="153">
        <v>957</v>
      </c>
      <c r="C837" s="153" t="s">
        <v>880</v>
      </c>
      <c r="D837" s="153" t="str">
        <f>_xll.BDP(C837,$D$12)</f>
        <v>USD</v>
      </c>
      <c r="E837" s="153" t="str">
        <f>_xll.BDP(C837,$E$12)</f>
        <v>ISHARES MSCI EMERGING MARKET</v>
      </c>
      <c r="F837" s="154">
        <f>_xll.BDP(C837,$F$12)</f>
        <v>49.85</v>
      </c>
      <c r="G837" s="154">
        <f>_xll.BDP(C837,$G$12)</f>
        <v>49.85</v>
      </c>
      <c r="H837" s="155">
        <f t="shared" si="338"/>
        <v>0</v>
      </c>
      <c r="I837" s="156">
        <f t="shared" si="339"/>
        <v>0</v>
      </c>
      <c r="J837" s="157">
        <v>0</v>
      </c>
      <c r="K837" s="153" t="str">
        <f>CONCATENATE(D872,D837, " Curncy")</f>
        <v>EURUSD Curncy</v>
      </c>
      <c r="L837" s="153">
        <f>IF(D837 = D872,1,_xll.BDP(K837,$L$12))</f>
        <v>1</v>
      </c>
      <c r="M837" s="356">
        <f>IF(D837 = D872,1,_xll.BDP(K837,$M$12)*L837)</f>
        <v>1.1882999999999999</v>
      </c>
      <c r="N837" s="158">
        <f t="shared" si="340"/>
        <v>0</v>
      </c>
      <c r="O837" s="366">
        <f>N837 / Y872</f>
        <v>0</v>
      </c>
      <c r="P837" s="160">
        <f t="shared" si="341"/>
        <v>0</v>
      </c>
      <c r="Q837" s="374">
        <f>P837 / Y872*100</f>
        <v>0</v>
      </c>
      <c r="R837" s="161">
        <f t="shared" si="342"/>
        <v>0</v>
      </c>
      <c r="S837" s="374">
        <f t="shared" si="343"/>
        <v>0</v>
      </c>
      <c r="T837" s="153">
        <f t="shared" si="344"/>
        <v>1</v>
      </c>
      <c r="U837" s="153">
        <v>3</v>
      </c>
      <c r="V837" s="153">
        <v>1</v>
      </c>
      <c r="W837" s="159">
        <f t="shared" si="345"/>
        <v>0</v>
      </c>
      <c r="X837" s="159">
        <f t="shared" si="346"/>
        <v>0</v>
      </c>
      <c r="Y837" s="70"/>
      <c r="Z837" s="163">
        <f>_xll.BDH(C837,$Z$12,$D$1,$D$1)</f>
        <v>49.19</v>
      </c>
      <c r="AA837" s="163">
        <f t="shared" si="347"/>
        <v>0.66000000000000369</v>
      </c>
      <c r="AB837" s="164">
        <f t="shared" si="348"/>
        <v>1.3417361252287126</v>
      </c>
      <c r="AC837" s="165">
        <v>0</v>
      </c>
      <c r="AD837" s="166">
        <f>IF(D837 = D872,1,_xll.BDP(K837,$AD$12)*L837)</f>
        <v>1.1873</v>
      </c>
      <c r="AE837" s="387">
        <f>AA837*AC837*T837/AD837 / AF872</f>
        <v>0</v>
      </c>
      <c r="AF837" s="73"/>
      <c r="AG837" s="69"/>
      <c r="AH837" s="61"/>
    </row>
    <row r="838" spans="1:34" x14ac:dyDescent="0.2">
      <c r="A838" s="153"/>
      <c r="B838" s="153">
        <v>31785</v>
      </c>
      <c r="C838" s="153" t="s">
        <v>1624</v>
      </c>
      <c r="D838" s="153" t="str">
        <f>_xll.BDP(C838,$D$12)</f>
        <v>ARS</v>
      </c>
      <c r="E838" s="153" t="s">
        <v>1625</v>
      </c>
      <c r="F838" s="154">
        <v>95</v>
      </c>
      <c r="G838" s="154">
        <v>96</v>
      </c>
      <c r="H838" s="155">
        <f t="shared" si="338"/>
        <v>1</v>
      </c>
      <c r="I838" s="156">
        <f t="shared" si="339"/>
        <v>1.0526315789473684</v>
      </c>
      <c r="J838" s="157">
        <v>1180879</v>
      </c>
      <c r="K838" s="153" t="s">
        <v>1552</v>
      </c>
      <c r="L838" s="153">
        <f>_xll.BDP("EURUSD Curncy", "PX_LAST")</f>
        <v>1.1884999999999999</v>
      </c>
      <c r="M838" s="356">
        <f>IF(D838 = D872,1,_xll.BDP(K838,$M$12)*L838)</f>
        <v>178.4097759</v>
      </c>
      <c r="N838" s="158">
        <f t="shared" si="340"/>
        <v>66.189142049138127</v>
      </c>
      <c r="O838" s="366">
        <f>N838 / Y872</f>
        <v>5.3473416065170352E-7</v>
      </c>
      <c r="P838" s="160">
        <f t="shared" si="341"/>
        <v>6354.1576367172611</v>
      </c>
      <c r="Q838" s="374">
        <f>P838 / Y872*100</f>
        <v>5.1334479422563547E-3</v>
      </c>
      <c r="R838" s="161">
        <f t="shared" si="342"/>
        <v>0</v>
      </c>
      <c r="S838" s="374">
        <f t="shared" si="343"/>
        <v>5.1334479422563547E-3</v>
      </c>
      <c r="T838" s="153">
        <f t="shared" si="344"/>
        <v>0.01</v>
      </c>
      <c r="U838" s="153">
        <v>4</v>
      </c>
      <c r="V838" s="153">
        <v>100</v>
      </c>
      <c r="W838" s="159">
        <f t="shared" si="345"/>
        <v>0</v>
      </c>
      <c r="X838" s="159">
        <f t="shared" si="346"/>
        <v>5.3473416065170352E-7</v>
      </c>
      <c r="Y838" s="162"/>
      <c r="Z838" s="163">
        <v>95</v>
      </c>
      <c r="AA838" s="163">
        <f t="shared" si="347"/>
        <v>0</v>
      </c>
      <c r="AB838" s="164">
        <f t="shared" si="348"/>
        <v>0</v>
      </c>
      <c r="AC838" s="165">
        <v>1180879</v>
      </c>
      <c r="AD838" s="166">
        <f>IF(D838 = D872,1,_xll.BDP(K838,$AD$12)*L838)</f>
        <v>178.4097759</v>
      </c>
      <c r="AE838" s="387">
        <f>AA838*AC838*T838/AD838 / AF872</f>
        <v>0</v>
      </c>
      <c r="AF838" s="167"/>
      <c r="AG838" s="69"/>
      <c r="AH838" s="61"/>
    </row>
    <row r="839" spans="1:34" x14ac:dyDescent="0.2">
      <c r="A839" s="153"/>
      <c r="B839" s="153">
        <v>30025</v>
      </c>
      <c r="C839" s="153" t="s">
        <v>1546</v>
      </c>
      <c r="D839" s="153" t="str">
        <f>_xll.BDP(C839,$D$12)</f>
        <v>ARS</v>
      </c>
      <c r="E839" s="153" t="s">
        <v>1547</v>
      </c>
      <c r="F839" s="154">
        <v>100.24</v>
      </c>
      <c r="G839" s="154">
        <v>100.24</v>
      </c>
      <c r="H839" s="155">
        <f t="shared" si="338"/>
        <v>0</v>
      </c>
      <c r="I839" s="156">
        <f t="shared" si="339"/>
        <v>0</v>
      </c>
      <c r="J839" s="157">
        <v>13447</v>
      </c>
      <c r="K839" s="153" t="s">
        <v>1552</v>
      </c>
      <c r="L839" s="153">
        <f>_xll.BDP("EURUSD Curncy", "PX_LAST")</f>
        <v>1.1884999999999999</v>
      </c>
      <c r="M839" s="356">
        <f>IF(D839 = D872,1,_xll.BDP(K839,$M$12)*L839)</f>
        <v>178.4097759</v>
      </c>
      <c r="N839" s="158">
        <f t="shared" si="340"/>
        <v>0</v>
      </c>
      <c r="O839" s="366">
        <f>N839 / Y872</f>
        <v>0</v>
      </c>
      <c r="P839" s="160">
        <f t="shared" si="341"/>
        <v>75.552321794043579</v>
      </c>
      <c r="Q839" s="374">
        <f>P839 / Y872*100</f>
        <v>6.1037816972808704E-5</v>
      </c>
      <c r="R839" s="161">
        <f t="shared" si="342"/>
        <v>0</v>
      </c>
      <c r="S839" s="374">
        <f t="shared" si="343"/>
        <v>6.1037816972808704E-5</v>
      </c>
      <c r="T839" s="153">
        <f t="shared" si="344"/>
        <v>0.01</v>
      </c>
      <c r="U839" s="153">
        <v>4</v>
      </c>
      <c r="V839" s="153">
        <v>100</v>
      </c>
      <c r="W839" s="159">
        <f t="shared" si="345"/>
        <v>0</v>
      </c>
      <c r="X839" s="159">
        <f t="shared" si="346"/>
        <v>0</v>
      </c>
      <c r="Y839" s="162"/>
      <c r="Z839" s="163">
        <v>100.24</v>
      </c>
      <c r="AA839" s="163">
        <f t="shared" si="347"/>
        <v>0</v>
      </c>
      <c r="AB839" s="164">
        <f t="shared" si="348"/>
        <v>0</v>
      </c>
      <c r="AC839" s="165">
        <v>13447</v>
      </c>
      <c r="AD839" s="166">
        <f>IF(D839 = D872,1,_xll.BDP(K839,$AD$12)*L839)</f>
        <v>178.4097759</v>
      </c>
      <c r="AE839" s="387">
        <f>AA839*AC839*T839/AD839 / AF872</f>
        <v>0</v>
      </c>
      <c r="AF839" s="167"/>
      <c r="AG839" s="69"/>
      <c r="AH839" s="61"/>
    </row>
    <row r="840" spans="1:34" x14ac:dyDescent="0.2">
      <c r="A840" s="153"/>
      <c r="B840" s="153">
        <v>30163</v>
      </c>
      <c r="C840" s="153" t="s">
        <v>1589</v>
      </c>
      <c r="D840" s="153" t="str">
        <f>_xll.BDP(C840,$D$12)</f>
        <v>ARS</v>
      </c>
      <c r="E840" s="153" t="s">
        <v>1590</v>
      </c>
      <c r="F840" s="154">
        <v>48.73</v>
      </c>
      <c r="G840" s="154">
        <v>53</v>
      </c>
      <c r="H840" s="155">
        <f t="shared" si="338"/>
        <v>4.2700000000000031</v>
      </c>
      <c r="I840" s="156">
        <f t="shared" si="339"/>
        <v>8.7625692591832625</v>
      </c>
      <c r="J840" s="157">
        <v>43732859</v>
      </c>
      <c r="K840" s="153" t="s">
        <v>1552</v>
      </c>
      <c r="L840" s="153">
        <f>_xll.BDP("EURUSD Curncy", "PX_LAST")</f>
        <v>1.1884999999999999</v>
      </c>
      <c r="M840" s="356">
        <f>IF(D840 = D872,1,_xll.BDP(K840,$M$12)*L840)</f>
        <v>178.4097759</v>
      </c>
      <c r="N840" s="158">
        <f t="shared" si="340"/>
        <v>10466.876435889302</v>
      </c>
      <c r="O840" s="366">
        <f>N840 / Y872</f>
        <v>8.4560642611671995E-5</v>
      </c>
      <c r="P840" s="160">
        <f t="shared" si="341"/>
        <v>129916.73327918797</v>
      </c>
      <c r="Q840" s="374">
        <f>P840 / Y872*100</f>
        <v>0.10495817467022511</v>
      </c>
      <c r="R840" s="161">
        <f t="shared" si="342"/>
        <v>0</v>
      </c>
      <c r="S840" s="374">
        <f t="shared" si="343"/>
        <v>0.10495817467022511</v>
      </c>
      <c r="T840" s="153">
        <f t="shared" si="344"/>
        <v>0.01</v>
      </c>
      <c r="U840" s="153">
        <v>4</v>
      </c>
      <c r="V840" s="153">
        <v>100</v>
      </c>
      <c r="W840" s="159">
        <f t="shared" si="345"/>
        <v>0</v>
      </c>
      <c r="X840" s="159">
        <f t="shared" si="346"/>
        <v>8.4560642611671995E-5</v>
      </c>
      <c r="Y840" s="153"/>
      <c r="Z840" s="163">
        <v>48.73</v>
      </c>
      <c r="AA840" s="163">
        <f t="shared" si="347"/>
        <v>0</v>
      </c>
      <c r="AB840" s="164">
        <f t="shared" si="348"/>
        <v>0</v>
      </c>
      <c r="AC840" s="165">
        <v>43732859</v>
      </c>
      <c r="AD840" s="166">
        <f>IF(D840 = D872,1,_xll.BDP(K840,$AD$12)*L840)</f>
        <v>178.4097759</v>
      </c>
      <c r="AE840" s="387">
        <f>AA840*AC840*T840/AD840 / AF872</f>
        <v>0</v>
      </c>
      <c r="AF840" s="168"/>
      <c r="AG840" s="69"/>
      <c r="AH840" s="61"/>
    </row>
    <row r="841" spans="1:34" x14ac:dyDescent="0.2">
      <c r="A841" s="111"/>
      <c r="B841" s="111">
        <v>31923</v>
      </c>
      <c r="C841" s="111" t="s">
        <v>1769</v>
      </c>
      <c r="D841" s="111" t="str">
        <f>_xll.BDP(C841,$D$12)</f>
        <v>USD</v>
      </c>
      <c r="E841" s="111" t="s">
        <v>1770</v>
      </c>
      <c r="F841" s="112">
        <f>_xll.BDP(C841,$F$12)</f>
        <v>1810.9</v>
      </c>
      <c r="G841" s="112">
        <f>_xll.BDP(C841,$G$12)</f>
        <v>1816.8</v>
      </c>
      <c r="H841" s="113">
        <f>IF(OR(OR(G841="#N/A N/A",G841="#N/A Real Time"),OR(F841="#N/A N/A",F841="#N/A Real Time")),0,  G841 - F841)</f>
        <v>5.8999999999998636</v>
      </c>
      <c r="I841" s="114">
        <f>IF(OR(F841=0,F841="#N/A N/A"),0,H841 / F841*100)</f>
        <v>0.32580484841790619</v>
      </c>
      <c r="J841" s="115">
        <v>40</v>
      </c>
      <c r="K841" s="111" t="str">
        <f>CONCATENATE(D872,D841, " Curncy")</f>
        <v>EURUSD Curncy</v>
      </c>
      <c r="L841" s="111">
        <f>IF(D841 = D872,1,_xll.BDP(K841,$L$12))</f>
        <v>1</v>
      </c>
      <c r="M841" s="312">
        <f>IF(D841 = D872,1,_xll.BDP(K841,$M$12)*L841)</f>
        <v>1.1882999999999999</v>
      </c>
      <c r="N841" s="117">
        <f>H841*J841*T841/M841</f>
        <v>19860.304636875753</v>
      </c>
      <c r="O841" s="314">
        <f>N841 / Y872</f>
        <v>1.6044902534622261E-4</v>
      </c>
      <c r="P841" s="294">
        <f>IF(OR(OR(J841=0,G841 = "#N/A N/A"),G841="#N/A Real Time"),0,G841*J841*T841/M841)</f>
        <v>6115627.3668265594</v>
      </c>
      <c r="Q841" s="316">
        <f>P841 / Y872*100</f>
        <v>4.9407421906614228</v>
      </c>
      <c r="R841" s="119">
        <f>IF(Q841&lt;0,Q841,0)</f>
        <v>0</v>
      </c>
      <c r="S841" s="316">
        <f>IF(Q841&gt;0,Q841,0)</f>
        <v>4.9407421906614228</v>
      </c>
      <c r="T841" s="111">
        <f>IF(EXACT(D841,UPPER(D841)),1,0.01)/V841</f>
        <v>100</v>
      </c>
      <c r="U841" s="111">
        <v>4</v>
      </c>
      <c r="V841" s="111">
        <v>0.01</v>
      </c>
      <c r="W841" s="118">
        <f>IF(AND(Q841&lt;0,O841&gt;0),O841,0)</f>
        <v>0</v>
      </c>
      <c r="X841" s="118">
        <f>IF(AND(Q841&gt;0,O841&gt;0),O841,0)</f>
        <v>1.6044902534622261E-4</v>
      </c>
      <c r="Y841" s="111"/>
      <c r="Z841" s="120">
        <f>_xll.BDH(C841,$Z$12,$D$1,$D$1)</f>
        <v>1844.1</v>
      </c>
      <c r="AA841" s="120">
        <f>IF(OR(OR(F841="#N/A N/A",F841="#N/A Real Time"),OR(Z841="#N/A N/A",Z841="#N/A Real Time")),0,  F841 - Z841)</f>
        <v>-33.199999999999818</v>
      </c>
      <c r="AB841" s="130">
        <f>IF(OR(Z841=0,Z841="#N/A N/A"),0,AA841 / Z841*100)</f>
        <v>-1.8003362073640161</v>
      </c>
      <c r="AC841" s="122">
        <v>40</v>
      </c>
      <c r="AD841" s="123">
        <f>IF(D841 = D872,1,_xll.BDP(K841,$AD$12)*L841)</f>
        <v>1.1873</v>
      </c>
      <c r="AE841" s="318">
        <f>AA841*AC841*T841/AD841 / AF872</f>
        <v>-9.0856023232691063E-4</v>
      </c>
      <c r="AF841" s="124"/>
      <c r="AG841" s="69"/>
      <c r="AH841" s="61"/>
    </row>
    <row r="842" spans="1:34" s="108" customFormat="1" ht="12" customHeight="1" x14ac:dyDescent="0.2">
      <c r="A842" s="111"/>
      <c r="B842" s="111">
        <v>31825</v>
      </c>
      <c r="C842" s="111" t="s">
        <v>1762</v>
      </c>
      <c r="D842" s="111" t="str">
        <f>_xll.BDP(C842,$D$12)</f>
        <v>JPY</v>
      </c>
      <c r="E842" s="111" t="s">
        <v>1763</v>
      </c>
      <c r="F842" s="112">
        <f>_xll.BDP(C842,$F$12)</f>
        <v>92.131</v>
      </c>
      <c r="G842" s="112">
        <f>_xll.BDP(C842,$G$12)</f>
        <v>91.828999999999994</v>
      </c>
      <c r="H842" s="113">
        <f>IF(OR(OR(G842="#N/A N/A",G842="#N/A Real Time"),OR(F842="#N/A N/A",F842="#N/A Real Time")),0,  G842 - F842)</f>
        <v>-0.30200000000000671</v>
      </c>
      <c r="I842" s="114">
        <f>IF(OR(F842=0,F842="#N/A N/A"),0,H842 / F842*100)</f>
        <v>-0.32779411924325874</v>
      </c>
      <c r="J842" s="115">
        <v>-531400000</v>
      </c>
      <c r="K842" s="111" t="str">
        <f>CONCATENATE(D872,D842, " Curncy")</f>
        <v>EURJPY Curncy</v>
      </c>
      <c r="L842" s="111">
        <f>IF(D842 = D872,1,_xll.BDP(K842,$L$12))</f>
        <v>1</v>
      </c>
      <c r="M842" s="312">
        <f>IF(D842 = D872,1,_xll.BDP(K842,$M$12)*L842)</f>
        <v>124.18</v>
      </c>
      <c r="N842" s="117">
        <f>H842*J842*T842/M842</f>
        <v>12923.401513931678</v>
      </c>
      <c r="O842" s="314">
        <f>N842 / Y872</f>
        <v>1.0440661485212885E-4</v>
      </c>
      <c r="P842" s="294">
        <f>IF(OR(OR(J842=0,G842 = "#N/A N/A"),G842="#N/A Real Time"),0,G842*J842*T842/M842)</f>
        <v>-3929612.7073602835</v>
      </c>
      <c r="Q842" s="316">
        <f>P842 / Y872*100</f>
        <v>-3.1746870977668631</v>
      </c>
      <c r="R842" s="119">
        <f>IF(Q842&lt;0,Q842,0)</f>
        <v>-3.1746870977668631</v>
      </c>
      <c r="S842" s="316">
        <f>IF(Q842&gt;0,Q842,0)</f>
        <v>0</v>
      </c>
      <c r="T842" s="111">
        <f>IF(EXACT(D842,UPPER(D842)),1,0.01)/V842</f>
        <v>0.01</v>
      </c>
      <c r="U842" s="111">
        <v>4</v>
      </c>
      <c r="V842" s="111">
        <v>100</v>
      </c>
      <c r="W842" s="118">
        <f>IF(AND(Q842&lt;0,O842&gt;0),O842,0)</f>
        <v>1.0440661485212885E-4</v>
      </c>
      <c r="X842" s="118">
        <f>IF(AND(Q842&gt;0,O842&gt;0),O842,0)</f>
        <v>0</v>
      </c>
      <c r="Y842" s="111"/>
      <c r="Z842" s="120" t="str">
        <f>_xll.BDH(C842,$Z$12,$D$1,$D$1)</f>
        <v>#N/A N/A</v>
      </c>
      <c r="AA842" s="120">
        <f>IF(OR(OR(F842="#N/A N/A",F842="#N/A Real Time"),OR(Z842="#N/A N/A",Z842="#N/A Real Time")),0,  F842 - Z842)</f>
        <v>0</v>
      </c>
      <c r="AB842" s="130">
        <f>IF(OR(Z842=0,Z842="#N/A N/A"),0,AA842 / Z842*100)</f>
        <v>0</v>
      </c>
      <c r="AC842" s="122">
        <v>-531400000</v>
      </c>
      <c r="AD842" s="123">
        <f>IF(D842 = D872,1,_xll.BDP(K842,$AD$12)*L842)</f>
        <v>124.22</v>
      </c>
      <c r="AE842" s="318">
        <f>AA842*AC842*T842/AD842 / AF872</f>
        <v>0</v>
      </c>
      <c r="AF842" s="124"/>
      <c r="AG842" s="69"/>
      <c r="AH842" s="61"/>
    </row>
    <row r="843" spans="1:34" s="108" customFormat="1" ht="12" customHeight="1" x14ac:dyDescent="0.2">
      <c r="A843" s="111"/>
      <c r="B843" s="111">
        <v>31889</v>
      </c>
      <c r="C843" s="111" t="s">
        <v>1767</v>
      </c>
      <c r="D843" s="111" t="str">
        <f>_xll.BDP(C843,$D$12)</f>
        <v>JPY</v>
      </c>
      <c r="E843" s="111" t="s">
        <v>1768</v>
      </c>
      <c r="F843" s="112">
        <f>_xll.BDP(C843,$F$12)</f>
        <v>98.947999999999993</v>
      </c>
      <c r="G843" s="112">
        <f>_xll.BDP(C843,$G$12)</f>
        <v>98.831000000000003</v>
      </c>
      <c r="H843" s="113">
        <f>IF(OR(OR(G843="#N/A N/A",G843="#N/A Real Time"),OR(F843="#N/A N/A",F843="#N/A Real Time")),0,  G843 - F843)</f>
        <v>-0.11699999999999022</v>
      </c>
      <c r="I843" s="114">
        <f>IF(OR(F843=0,F843="#N/A N/A"),0,H843 / F843*100)</f>
        <v>-0.11824392610258946</v>
      </c>
      <c r="J843" s="115">
        <v>-4520000000</v>
      </c>
      <c r="K843" s="111" t="str">
        <f>CONCATENATE(D872,D843, " Curncy")</f>
        <v>EURJPY Curncy</v>
      </c>
      <c r="L843" s="111">
        <f>IF(D843 = D872,1,_xll.BDP(K843,$L$12))</f>
        <v>1</v>
      </c>
      <c r="M843" s="312">
        <f>IF(D843 = D872,1,_xll.BDP(K843,$M$12)*L843)</f>
        <v>124.18</v>
      </c>
      <c r="N843" s="117">
        <f>H843*J843*T843/M843</f>
        <v>42586.567885324192</v>
      </c>
      <c r="O843" s="314">
        <f>N843 / Y872</f>
        <v>3.4405178747126778E-4</v>
      </c>
      <c r="P843" s="294">
        <f>IF(OR(OR(J843=0,G843 = "#N/A N/A"),G843="#N/A Real Time"),0,G843*J843*T843/M843)</f>
        <v>-35973274.27927202</v>
      </c>
      <c r="Q843" s="316">
        <f>P843 / Y872*100</f>
        <v>-29.062377955192908</v>
      </c>
      <c r="R843" s="119">
        <f>IF(Q843&lt;0,Q843,0)</f>
        <v>-29.062377955192908</v>
      </c>
      <c r="S843" s="316">
        <f>IF(Q843&gt;0,Q843,0)</f>
        <v>0</v>
      </c>
      <c r="T843" s="111">
        <f>IF(EXACT(D843,UPPER(D843)),1,0.01)/V843</f>
        <v>0.01</v>
      </c>
      <c r="U843" s="111">
        <v>4</v>
      </c>
      <c r="V843" s="111">
        <v>100</v>
      </c>
      <c r="W843" s="118">
        <f>IF(AND(Q843&lt;0,O843&gt;0),O843,0)</f>
        <v>3.4405178747126778E-4</v>
      </c>
      <c r="X843" s="118">
        <f>IF(AND(Q843&gt;0,O843&gt;0),O843,0)</f>
        <v>0</v>
      </c>
      <c r="Y843" s="111"/>
      <c r="Z843" s="120" t="str">
        <f>_xll.BDH(C843,$Z$12,$D$1,$D$1)</f>
        <v>#N/A N/A</v>
      </c>
      <c r="AA843" s="120">
        <f>IF(OR(OR(F843="#N/A N/A",F843="#N/A Real Time"),OR(Z843="#N/A N/A",Z843="#N/A Real Time")),0,  F843 - Z843)</f>
        <v>0</v>
      </c>
      <c r="AB843" s="130">
        <f>IF(OR(Z843=0,Z843="#N/A N/A"),0,AA843 / Z843*100)</f>
        <v>0</v>
      </c>
      <c r="AC843" s="122">
        <v>-4520000000</v>
      </c>
      <c r="AD843" s="123">
        <f>IF(D843 = D872,1,_xll.BDP(K843,$AD$12)*L843)</f>
        <v>124.22</v>
      </c>
      <c r="AE843" s="318">
        <f>AA843*AC843*T843/AD843 / AF872</f>
        <v>0</v>
      </c>
      <c r="AF843" s="124"/>
      <c r="AG843" s="69"/>
      <c r="AH843" s="61"/>
    </row>
    <row r="844" spans="1:34" s="108" customFormat="1" ht="12" customHeight="1" x14ac:dyDescent="0.2">
      <c r="A844" s="153"/>
      <c r="B844" s="153">
        <v>31784</v>
      </c>
      <c r="C844" s="153" t="s">
        <v>1626</v>
      </c>
      <c r="D844" s="153" t="str">
        <f>_xll.BDP(C844,$D$12)</f>
        <v>GBP</v>
      </c>
      <c r="E844" s="153" t="s">
        <v>1627</v>
      </c>
      <c r="F844" s="154">
        <f>_xll.BDP(C844,$F$12)</f>
        <v>88.596999999999994</v>
      </c>
      <c r="G844" s="154">
        <f>_xll.BDP(C844,$G$12)</f>
        <v>89.224999999999994</v>
      </c>
      <c r="H844" s="155">
        <f t="shared" si="338"/>
        <v>0.62800000000000011</v>
      </c>
      <c r="I844" s="156">
        <f t="shared" si="339"/>
        <v>0.70882761267311556</v>
      </c>
      <c r="J844" s="157">
        <v>-21800000</v>
      </c>
      <c r="K844" s="153" t="str">
        <f>CONCATENATE(D872,D844, " Curncy")</f>
        <v>EURGBP Curncy</v>
      </c>
      <c r="L844" s="153">
        <f>IF(D844 = D872,1,_xll.BDP(K844,$L$12))</f>
        <v>1</v>
      </c>
      <c r="M844" s="356">
        <f>IF(D844 = D872,1,_xll.BDP(K844,$M$12)*L844)</f>
        <v>0.89166000000000001</v>
      </c>
      <c r="N844" s="158">
        <f t="shared" si="340"/>
        <v>-153538.34421191938</v>
      </c>
      <c r="O844" s="366">
        <f>N844 / Y872</f>
        <v>-1.2404179156614726E-3</v>
      </c>
      <c r="P844" s="160">
        <f t="shared" si="341"/>
        <v>-21814424.78074602</v>
      </c>
      <c r="Q844" s="374">
        <f>P844 / Y872*100</f>
        <v>-17.623612822435486</v>
      </c>
      <c r="R844" s="161">
        <f t="shared" si="342"/>
        <v>-17.623612822435486</v>
      </c>
      <c r="S844" s="374">
        <f t="shared" si="343"/>
        <v>0</v>
      </c>
      <c r="T844" s="153">
        <f t="shared" si="344"/>
        <v>0.01</v>
      </c>
      <c r="U844" s="153">
        <v>4</v>
      </c>
      <c r="V844" s="153">
        <v>100</v>
      </c>
      <c r="W844" s="159">
        <f t="shared" si="345"/>
        <v>0</v>
      </c>
      <c r="X844" s="159">
        <f t="shared" si="346"/>
        <v>0</v>
      </c>
      <c r="Y844" s="153"/>
      <c r="Z844" s="163" t="str">
        <f>_xll.BDH(C844,$Z$12,$D$1,$D$1)</f>
        <v>#N/A N/A</v>
      </c>
      <c r="AA844" s="163">
        <f t="shared" si="347"/>
        <v>0</v>
      </c>
      <c r="AB844" s="164">
        <f t="shared" si="348"/>
        <v>0</v>
      </c>
      <c r="AC844" s="165">
        <v>-21800000</v>
      </c>
      <c r="AD844" s="166">
        <f>IF(D844 = D872,1,_xll.BDP(K844,$AD$12)*L844)</f>
        <v>0.88978999999999997</v>
      </c>
      <c r="AE844" s="387">
        <f>AA844*AC844*T844/AD844 / AF872</f>
        <v>0</v>
      </c>
      <c r="AF844" s="168"/>
      <c r="AG844" s="69"/>
      <c r="AH844" s="61"/>
    </row>
    <row r="845" spans="1:34" x14ac:dyDescent="0.2">
      <c r="A845" s="153"/>
      <c r="B845" s="153">
        <v>30532</v>
      </c>
      <c r="C845" s="153" t="s">
        <v>1609</v>
      </c>
      <c r="D845" s="153" t="str">
        <f>_xll.BDP(C845,$D$12)</f>
        <v>GBP</v>
      </c>
      <c r="E845" s="153" t="s">
        <v>1610</v>
      </c>
      <c r="F845" s="154">
        <f>_xll.BDP(C845,$F$12)</f>
        <v>92.837999999999994</v>
      </c>
      <c r="G845" s="154">
        <f>_xll.BDP(C845,$G$12)</f>
        <v>93.328999999999994</v>
      </c>
      <c r="H845" s="155">
        <f t="shared" si="338"/>
        <v>0.49099999999999966</v>
      </c>
      <c r="I845" s="156">
        <f t="shared" si="339"/>
        <v>0.52887826105689451</v>
      </c>
      <c r="J845" s="157">
        <v>-165302160</v>
      </c>
      <c r="K845" s="153" t="str">
        <f>CONCATENATE(D872,D845, " Curncy")</f>
        <v>EURGBP Curncy</v>
      </c>
      <c r="L845" s="153">
        <f>IF(D845 = D872,1,_xll.BDP(K845,$L$12))</f>
        <v>1</v>
      </c>
      <c r="M845" s="356">
        <f>IF(D845 = D872,1,_xll.BDP(K845,$M$12)*L845)</f>
        <v>0.89166000000000001</v>
      </c>
      <c r="N845" s="158">
        <f t="shared" si="340"/>
        <v>-910250.10160823562</v>
      </c>
      <c r="O845" s="366">
        <f>N845 / Y872</f>
        <v>-7.3538016810258044E-3</v>
      </c>
      <c r="P845" s="160">
        <f t="shared" si="341"/>
        <v>-173019820.23013255</v>
      </c>
      <c r="Q845" s="374">
        <f>P845 / Y872*100</f>
        <v>-139.78064299153928</v>
      </c>
      <c r="R845" s="161">
        <f t="shared" si="342"/>
        <v>-139.78064299153928</v>
      </c>
      <c r="S845" s="374">
        <f t="shared" si="343"/>
        <v>0</v>
      </c>
      <c r="T845" s="153">
        <f t="shared" si="344"/>
        <v>0.01</v>
      </c>
      <c r="U845" s="153">
        <v>4</v>
      </c>
      <c r="V845" s="153">
        <v>100</v>
      </c>
      <c r="W845" s="159">
        <f t="shared" si="345"/>
        <v>0</v>
      </c>
      <c r="X845" s="159">
        <f t="shared" si="346"/>
        <v>0</v>
      </c>
      <c r="Y845" s="153"/>
      <c r="Z845" s="163" t="str">
        <f>_xll.BDH(C845,$Z$12,$D$1,$D$1)</f>
        <v>#N/A N/A</v>
      </c>
      <c r="AA845" s="163">
        <f t="shared" si="347"/>
        <v>0</v>
      </c>
      <c r="AB845" s="164">
        <f t="shared" si="348"/>
        <v>0</v>
      </c>
      <c r="AC845" s="165">
        <v>-165302160</v>
      </c>
      <c r="AD845" s="166">
        <f>IF(D845 = D872,1,_xll.BDP(K845,$AD$12)*L845)</f>
        <v>0.88978999999999997</v>
      </c>
      <c r="AE845" s="387">
        <f>AA845*AC845*T845/AD845 / AF872</f>
        <v>0</v>
      </c>
      <c r="AF845" s="168"/>
      <c r="AG845" s="69"/>
      <c r="AH845" s="61"/>
    </row>
    <row r="846" spans="1:34" x14ac:dyDescent="0.2">
      <c r="A846" s="153"/>
      <c r="B846" s="153">
        <v>30313</v>
      </c>
      <c r="C846" s="153" t="s">
        <v>1606</v>
      </c>
      <c r="D846" s="153" t="str">
        <f>_xll.BDP(C846,$D$12)</f>
        <v>GBP</v>
      </c>
      <c r="E846" s="153" t="s">
        <v>1605</v>
      </c>
      <c r="F846" s="154">
        <f>_xll.BDP(C846,$F$12)</f>
        <v>115.986</v>
      </c>
      <c r="G846" s="154">
        <f>_xll.BDP(C846,$G$12)</f>
        <v>116.304</v>
      </c>
      <c r="H846" s="155">
        <f t="shared" si="338"/>
        <v>0.31799999999999784</v>
      </c>
      <c r="I846" s="156">
        <f t="shared" si="339"/>
        <v>0.27417102064042026</v>
      </c>
      <c r="J846" s="157">
        <v>-29900000</v>
      </c>
      <c r="K846" s="153" t="str">
        <f>CONCATENATE(D872,D846, " Curncy")</f>
        <v>EURGBP Curncy</v>
      </c>
      <c r="L846" s="153">
        <f>IF(D846 = D872,1,_xll.BDP(K846,$L$12))</f>
        <v>1</v>
      </c>
      <c r="M846" s="356">
        <f>IF(D846 = D872,1,_xll.BDP(K846,$M$12)*L846)</f>
        <v>0.89166000000000001</v>
      </c>
      <c r="N846" s="158">
        <f t="shared" si="340"/>
        <v>-106634.81596124009</v>
      </c>
      <c r="O846" s="366">
        <f>N846 / Y872</f>
        <v>-8.6148992182056986E-4</v>
      </c>
      <c r="P846" s="160">
        <f t="shared" si="341"/>
        <v>-39000174.9545791</v>
      </c>
      <c r="Q846" s="374">
        <f>P846 / Y872*100</f>
        <v>-31.507774801075549</v>
      </c>
      <c r="R846" s="161">
        <f t="shared" si="342"/>
        <v>-31.507774801075549</v>
      </c>
      <c r="S846" s="374">
        <f t="shared" si="343"/>
        <v>0</v>
      </c>
      <c r="T846" s="153">
        <f t="shared" si="344"/>
        <v>0.01</v>
      </c>
      <c r="U846" s="153">
        <v>4</v>
      </c>
      <c r="V846" s="153">
        <v>100</v>
      </c>
      <c r="W846" s="159">
        <f t="shared" si="345"/>
        <v>0</v>
      </c>
      <c r="X846" s="159">
        <f t="shared" si="346"/>
        <v>0</v>
      </c>
      <c r="Y846" s="153"/>
      <c r="Z846" s="163" t="str">
        <f>_xll.BDH(C846,$Z$12,$D$1,$D$1)</f>
        <v>#N/A N/A</v>
      </c>
      <c r="AA846" s="163">
        <f t="shared" si="347"/>
        <v>0</v>
      </c>
      <c r="AB846" s="164">
        <f t="shared" si="348"/>
        <v>0</v>
      </c>
      <c r="AC846" s="165">
        <v>-29900000</v>
      </c>
      <c r="AD846" s="166">
        <f>IF(D846 = D872,1,_xll.BDP(K846,$AD$12)*L846)</f>
        <v>0.88978999999999997</v>
      </c>
      <c r="AE846" s="387">
        <f>AA846*AC846*T846/AD846 / AF872</f>
        <v>0</v>
      </c>
      <c r="AF846" s="168"/>
      <c r="AG846" s="69"/>
      <c r="AH846" s="61"/>
    </row>
    <row r="847" spans="1:34" x14ac:dyDescent="0.2">
      <c r="A847" s="284" t="s">
        <v>1632</v>
      </c>
      <c r="B847" s="284"/>
      <c r="C847" s="284"/>
      <c r="D847" s="284"/>
      <c r="E847" s="284" t="s">
        <v>1219</v>
      </c>
      <c r="F847" s="285"/>
      <c r="G847" s="285"/>
      <c r="H847" s="286"/>
      <c r="I847" s="287"/>
      <c r="J847" s="288"/>
      <c r="K847" s="284"/>
      <c r="L847" s="284"/>
      <c r="M847" s="320"/>
      <c r="N847" s="290">
        <f t="shared" ref="N847:S847" si="349" xml:space="preserve"> SUM(N822:N846)</f>
        <v>-1084519.9221673249</v>
      </c>
      <c r="O847" s="321">
        <f t="shared" si="349"/>
        <v>-8.7617067140659029E-3</v>
      </c>
      <c r="P847" s="291">
        <f t="shared" si="349"/>
        <v>-267485333.14202571</v>
      </c>
      <c r="Q847" s="322">
        <f t="shared" si="349"/>
        <v>-216.09820081691922</v>
      </c>
      <c r="R847" s="292">
        <f t="shared" si="349"/>
        <v>-221.14909566801009</v>
      </c>
      <c r="S847" s="322">
        <f t="shared" si="349"/>
        <v>5.0508948510908773</v>
      </c>
      <c r="T847" s="284"/>
      <c r="U847" s="284"/>
      <c r="V847" s="284"/>
      <c r="W847" s="293">
        <f xml:space="preserve"> SUM(W822:W846)</f>
        <v>4.484584023233966E-4</v>
      </c>
      <c r="X847" s="293">
        <f xml:space="preserve"> SUM(X822:X846)</f>
        <v>2.455444021185463E-4</v>
      </c>
      <c r="Y847" s="284"/>
      <c r="Z847" s="285"/>
      <c r="AA847" s="285"/>
      <c r="AB847" s="287"/>
      <c r="AC847" s="288"/>
      <c r="AD847" s="289"/>
      <c r="AE847" s="321">
        <f xml:space="preserve"> SUM(AE822:AE846)</f>
        <v>-9.0856023232691063E-4</v>
      </c>
      <c r="AF847" s="311"/>
      <c r="AG847" s="69"/>
      <c r="AH847" s="61"/>
    </row>
    <row r="848" spans="1:34" x14ac:dyDescent="0.2">
      <c r="B848" s="31"/>
      <c r="C848" s="47"/>
      <c r="F848" s="4"/>
      <c r="G848" s="4"/>
      <c r="H848" s="23"/>
      <c r="I848" s="14"/>
      <c r="J848" s="17"/>
      <c r="K848" s="31"/>
      <c r="M848" s="353"/>
      <c r="N848" s="99"/>
      <c r="O848" s="363"/>
      <c r="P848" s="7"/>
      <c r="Q848" s="373"/>
      <c r="R848" s="35"/>
      <c r="S848" s="373"/>
      <c r="T848" s="23"/>
      <c r="W848" s="49"/>
      <c r="Y848" s="3"/>
      <c r="Z848" s="67"/>
      <c r="AA848" s="63"/>
      <c r="AB848" s="60"/>
      <c r="AC848" s="50"/>
      <c r="AD848" s="13"/>
      <c r="AE848" s="386"/>
      <c r="AF848" s="71"/>
      <c r="AG848" s="69"/>
      <c r="AH848" s="61"/>
    </row>
    <row r="849" spans="1:34" x14ac:dyDescent="0.2">
      <c r="A849" s="153"/>
      <c r="B849" s="153"/>
      <c r="C849" s="153" t="s">
        <v>1552</v>
      </c>
      <c r="D849" s="153" t="s">
        <v>31</v>
      </c>
      <c r="E849" s="153" t="s">
        <v>1597</v>
      </c>
      <c r="F849" s="241">
        <v>176.89422114000001</v>
      </c>
      <c r="G849" s="241">
        <f>_xll.BDP(C849,$G$12)</f>
        <v>150.11340000000001</v>
      </c>
      <c r="H849" s="242">
        <f t="shared" ref="H849:H861" si="350">IF(OR(OR(G849="#N/A N/A",G849="#N/A Real Time"),OR(F849="#N/A N/A",F849="#N/A Real Time")),0,  G849 - F849)</f>
        <v>-26.78082114</v>
      </c>
      <c r="I849" s="243">
        <f t="shared" ref="I849:I861" si="351">IF(OR(F849=0,F849="#N/A N/A"),0,H849 / F849*100)</f>
        <v>-15.139455075134853</v>
      </c>
      <c r="J849" s="220">
        <v>0</v>
      </c>
      <c r="K849" s="153" t="str">
        <f>CONCATENATE(D872,D849, " Curncy")</f>
        <v>EURUSD Curncy</v>
      </c>
      <c r="L849" s="153">
        <f>IF(D849 = D872,1,_xll.BDP(K849,$L$12))</f>
        <v>1</v>
      </c>
      <c r="M849" s="361">
        <f>IF(D849 = D872,1,_xll.BDP(K849,$M$12)*L849)</f>
        <v>1.1882999999999999</v>
      </c>
      <c r="N849" s="220">
        <f>H849*J849/M849/G849*-1</f>
        <v>0</v>
      </c>
      <c r="O849" s="370">
        <f>N849 / Y872</f>
        <v>0</v>
      </c>
      <c r="P849" s="244">
        <f t="shared" ref="P849:P861" si="352">ABS(IF(OR(OR(J849=0,G849 = "#N/A N/A"),G849="#N/A Real Time"),0,J849/M849))</f>
        <v>0</v>
      </c>
      <c r="Q849" s="381">
        <f>P849 / Y872*100</f>
        <v>0</v>
      </c>
      <c r="R849" s="223"/>
      <c r="S849" s="381"/>
      <c r="T849" s="153">
        <f t="shared" ref="T849:T861" si="353">IF(EXACT(D849,UPPER(D849)),1,0.01)/V849</f>
        <v>1</v>
      </c>
      <c r="U849" s="153">
        <v>2</v>
      </c>
      <c r="V849" s="153">
        <v>1</v>
      </c>
      <c r="W849" s="221">
        <f t="shared" ref="W849:W861" si="354">IF(AND(Q849&lt;0,O849&gt;0),O849,0)</f>
        <v>0</v>
      </c>
      <c r="X849" s="224">
        <f t="shared" ref="X849:X861" si="355">IF(AND(Q849&gt;0,O849&gt;0),O849,0)</f>
        <v>0</v>
      </c>
      <c r="Y849" s="162"/>
      <c r="Z849" s="225">
        <v>177.11532306000001</v>
      </c>
      <c r="AA849" s="172">
        <f t="shared" ref="AA849:AA861" si="356">IF(OR(OR(F849="#N/A N/A",F849="#N/A Real Time"),OR(Z849="#N/A N/A",Z849="#N/A Real Time")),0,  F849 - Z849)</f>
        <v>-0.22110191999999529</v>
      </c>
      <c r="AB849" s="226">
        <f t="shared" ref="AB849:AB861" si="357">IF(OR(Z849=0,Z849="#N/A N/A"),0,AA849 / Z849*100)</f>
        <v>-0.1248350036462369</v>
      </c>
      <c r="AC849" s="245">
        <v>0</v>
      </c>
      <c r="AD849" s="246">
        <f>IF(D849 = D872,1,_xll.BDP(K849,$AD$12)*L849)</f>
        <v>1.1873</v>
      </c>
      <c r="AE849" s="390">
        <f>AA849*AC849/AD849/Z849*-1 / AF872</f>
        <v>0</v>
      </c>
      <c r="AF849" s="167"/>
      <c r="AG849" s="69"/>
      <c r="AH849" s="61"/>
    </row>
    <row r="850" spans="1:34" x14ac:dyDescent="0.2">
      <c r="A850" s="1"/>
      <c r="B850" s="153"/>
      <c r="C850" s="153" t="s">
        <v>198</v>
      </c>
      <c r="D850" s="153" t="s">
        <v>70</v>
      </c>
      <c r="E850" s="153" t="s">
        <v>343</v>
      </c>
      <c r="F850" s="229">
        <v>0.8891</v>
      </c>
      <c r="G850" s="229">
        <f>_xll.BDP(C850,$G$12)</f>
        <v>0.89166000000000001</v>
      </c>
      <c r="H850" s="229">
        <f t="shared" si="350"/>
        <v>2.5600000000000067E-3</v>
      </c>
      <c r="I850" s="156">
        <f t="shared" si="351"/>
        <v>0.2879316162411435</v>
      </c>
      <c r="J850" s="157">
        <v>0</v>
      </c>
      <c r="K850" s="153" t="str">
        <f>CONCATENATE(D872,D850, " Curncy")</f>
        <v>EURGBP Curncy</v>
      </c>
      <c r="L850" s="153">
        <f>IF(D850 = D872,1,_xll.BDP(K850,$L$12))</f>
        <v>1</v>
      </c>
      <c r="M850" s="356">
        <f>IF(D850 = D872,1,_xll.BDP(K850,$M$12)*L850)</f>
        <v>0.89166000000000001</v>
      </c>
      <c r="N850" s="158">
        <f>H850*J850/M850/G850*-1</f>
        <v>0</v>
      </c>
      <c r="O850" s="366">
        <f>N850 / Y872</f>
        <v>0</v>
      </c>
      <c r="P850" s="160">
        <f t="shared" si="352"/>
        <v>0</v>
      </c>
      <c r="Q850" s="374">
        <f>P850 / Y872*100</f>
        <v>0</v>
      </c>
      <c r="R850" s="161"/>
      <c r="S850" s="374"/>
      <c r="T850" s="153">
        <f t="shared" si="353"/>
        <v>1</v>
      </c>
      <c r="U850" s="153">
        <v>2</v>
      </c>
      <c r="V850" s="153">
        <v>1</v>
      </c>
      <c r="W850" s="159">
        <f t="shared" si="354"/>
        <v>0</v>
      </c>
      <c r="X850" s="159">
        <f t="shared" si="355"/>
        <v>0</v>
      </c>
      <c r="Y850" s="3"/>
      <c r="Z850" s="163">
        <v>0.88890000000000002</v>
      </c>
      <c r="AA850" s="163">
        <f t="shared" si="356"/>
        <v>1.9999999999997797E-4</v>
      </c>
      <c r="AB850" s="164">
        <f t="shared" si="357"/>
        <v>2.2499718753513104E-2</v>
      </c>
      <c r="AC850" s="165">
        <v>0</v>
      </c>
      <c r="AD850" s="166">
        <f>IF(D850 = D872,1,_xll.BDP(K850,$AD$12)*L850)</f>
        <v>0.88978999999999997</v>
      </c>
      <c r="AE850" s="387">
        <f>AA850*AC850/AD850/Z850*-1 / AF872</f>
        <v>0</v>
      </c>
      <c r="AF850" s="71"/>
      <c r="AG850" s="69"/>
      <c r="AH850" s="61"/>
    </row>
    <row r="851" spans="1:34" x14ac:dyDescent="0.2">
      <c r="A851" s="1"/>
      <c r="B851" s="153"/>
      <c r="C851" s="153" t="s">
        <v>199</v>
      </c>
      <c r="D851" s="153" t="s">
        <v>226</v>
      </c>
      <c r="E851" s="153" t="s">
        <v>1260</v>
      </c>
      <c r="F851" s="229">
        <v>1.617</v>
      </c>
      <c r="G851" s="229">
        <f>_xll.BDP(C851,$G$12)</f>
        <v>1.6187</v>
      </c>
      <c r="H851" s="229">
        <f t="shared" si="350"/>
        <v>1.7000000000000348E-3</v>
      </c>
      <c r="I851" s="156">
        <f t="shared" si="351"/>
        <v>0.10513296227582158</v>
      </c>
      <c r="J851" s="157">
        <v>0</v>
      </c>
      <c r="K851" s="153" t="str">
        <f>CONCATENATE(D872,D851, " Curncy")</f>
        <v>EURAUD Curncy</v>
      </c>
      <c r="L851" s="153">
        <f>IF(D851 = D872,1,_xll.BDP(K851,$L$12))</f>
        <v>1</v>
      </c>
      <c r="M851" s="356">
        <f>IF(D851 = D872,1,_xll.BDP(K851,$M$12)*L851)</f>
        <v>1.6187</v>
      </c>
      <c r="N851" s="158">
        <f>H851*J851/M851/G851*-1</f>
        <v>0</v>
      </c>
      <c r="O851" s="366">
        <f>N851 / Y872</f>
        <v>0</v>
      </c>
      <c r="P851" s="160">
        <f t="shared" si="352"/>
        <v>0</v>
      </c>
      <c r="Q851" s="374">
        <f>P851 / Y872*100</f>
        <v>0</v>
      </c>
      <c r="R851" s="161"/>
      <c r="S851" s="374"/>
      <c r="T851" s="153">
        <f t="shared" si="353"/>
        <v>1</v>
      </c>
      <c r="U851" s="153">
        <v>2</v>
      </c>
      <c r="V851" s="153">
        <v>1</v>
      </c>
      <c r="W851" s="159">
        <f t="shared" si="354"/>
        <v>0</v>
      </c>
      <c r="X851" s="159">
        <f t="shared" si="355"/>
        <v>0</v>
      </c>
      <c r="Y851" s="3"/>
      <c r="Z851" s="163">
        <v>1.6231</v>
      </c>
      <c r="AA851" s="163">
        <f t="shared" si="356"/>
        <v>-6.0999999999999943E-3</v>
      </c>
      <c r="AB851" s="164">
        <f t="shared" si="357"/>
        <v>-0.37582404041648665</v>
      </c>
      <c r="AC851" s="165">
        <v>0</v>
      </c>
      <c r="AD851" s="166">
        <f>IF(D851 = D872,1,_xll.BDP(K851,$AD$12)*L851)</f>
        <v>1.6166400000000001</v>
      </c>
      <c r="AE851" s="387">
        <f>AA851*AC851/AD851/Z851*-1 / AF872</f>
        <v>0</v>
      </c>
      <c r="AF851" s="71"/>
      <c r="AG851" s="69"/>
      <c r="AH851" s="61"/>
    </row>
    <row r="852" spans="1:34" x14ac:dyDescent="0.2">
      <c r="B852" s="153"/>
      <c r="C852" s="153" t="s">
        <v>200</v>
      </c>
      <c r="D852" s="153" t="s">
        <v>70</v>
      </c>
      <c r="E852" s="153" t="s">
        <v>1259</v>
      </c>
      <c r="F852" s="229">
        <v>1.3355078199999999</v>
      </c>
      <c r="G852" s="229">
        <f>_xll.BDP(C852,$G$12)</f>
        <v>1.3327</v>
      </c>
      <c r="H852" s="229">
        <f t="shared" si="350"/>
        <v>-2.8078199999999054E-3</v>
      </c>
      <c r="I852" s="156">
        <f t="shared" si="351"/>
        <v>-0.21024362103697047</v>
      </c>
      <c r="J852" s="157">
        <v>-40249863.710203901</v>
      </c>
      <c r="K852" s="153" t="str">
        <f>CONCATENATE(D872,D852, " Curncy")</f>
        <v>EURGBP Curncy</v>
      </c>
      <c r="L852" s="153">
        <f>IF(D852 = D872,1,_xll.BDP(K852,$L$12))</f>
        <v>1</v>
      </c>
      <c r="M852" s="356">
        <f>IF(D852 = D872,1,_xll.BDP(K852,$M$12)*L852)</f>
        <v>0.89166000000000001</v>
      </c>
      <c r="N852" s="158">
        <f t="shared" ref="N852:N858" si="358">H852*J852/M852/G852</f>
        <v>95104.703301106667</v>
      </c>
      <c r="O852" s="366">
        <f>N852 / Y872</f>
        <v>7.6833952094426314E-4</v>
      </c>
      <c r="P852" s="160">
        <f t="shared" si="352"/>
        <v>45140371.565623559</v>
      </c>
      <c r="Q852" s="374">
        <f>P852 / Y872*100</f>
        <v>36.468366190227798</v>
      </c>
      <c r="R852" s="161"/>
      <c r="S852" s="374"/>
      <c r="T852" s="153">
        <f t="shared" si="353"/>
        <v>1</v>
      </c>
      <c r="U852" s="153">
        <v>2</v>
      </c>
      <c r="V852" s="153">
        <v>1</v>
      </c>
      <c r="W852" s="159">
        <f t="shared" si="354"/>
        <v>0</v>
      </c>
      <c r="X852" s="159">
        <f t="shared" si="355"/>
        <v>7.6833952094426314E-4</v>
      </c>
      <c r="Y852" s="3"/>
      <c r="Z852" s="163">
        <v>1.3293958800000001</v>
      </c>
      <c r="AA852" s="163">
        <f t="shared" si="356"/>
        <v>6.1119399999998159E-3</v>
      </c>
      <c r="AB852" s="164">
        <f t="shared" si="357"/>
        <v>0.4597531925553896</v>
      </c>
      <c r="AC852" s="165">
        <v>-40249863.710203901</v>
      </c>
      <c r="AD852" s="166">
        <f>IF(D852 = D872,1,_xll.BDP(K852,$AD$12)*L852)</f>
        <v>0.88978999999999997</v>
      </c>
      <c r="AE852" s="387">
        <f>AA852*AC852/AD852/Z852 / AF872</f>
        <v>-1.6893427170680355E-3</v>
      </c>
      <c r="AF852" s="71"/>
      <c r="AG852" s="69"/>
      <c r="AH852" s="61"/>
    </row>
    <row r="853" spans="1:34" x14ac:dyDescent="0.2">
      <c r="B853" s="153"/>
      <c r="C853" s="153" t="s">
        <v>202</v>
      </c>
      <c r="D853" s="153" t="s">
        <v>31</v>
      </c>
      <c r="E853" s="153" t="s">
        <v>204</v>
      </c>
      <c r="F853" s="229">
        <v>8.5720903368025727</v>
      </c>
      <c r="G853" s="229">
        <f>_xll.BDP(C853,$G$12)</f>
        <v>8.5364000000000004</v>
      </c>
      <c r="H853" s="229">
        <f t="shared" si="350"/>
        <v>-3.5690336802572276E-2</v>
      </c>
      <c r="I853" s="156">
        <f t="shared" si="351"/>
        <v>-0.41635511759999633</v>
      </c>
      <c r="J853" s="157">
        <v>0</v>
      </c>
      <c r="K853" s="153" t="str">
        <f>CONCATENATE(D872,D853, " Curncy")</f>
        <v>EURUSD Curncy</v>
      </c>
      <c r="L853" s="153">
        <f>IF(D853 = D872,1,_xll.BDP(K853,$L$12))</f>
        <v>1</v>
      </c>
      <c r="M853" s="356">
        <f>IF(D853 = D872,1,_xll.BDP(K853,$M$12)*L853)</f>
        <v>1.1882999999999999</v>
      </c>
      <c r="N853" s="158">
        <f t="shared" si="358"/>
        <v>0</v>
      </c>
      <c r="O853" s="366">
        <f>N853 / Y872</f>
        <v>0</v>
      </c>
      <c r="P853" s="160">
        <f t="shared" si="352"/>
        <v>0</v>
      </c>
      <c r="Q853" s="374">
        <f>P853 / Y872*100</f>
        <v>0</v>
      </c>
      <c r="R853" s="161"/>
      <c r="S853" s="374"/>
      <c r="T853" s="153">
        <f t="shared" si="353"/>
        <v>1</v>
      </c>
      <c r="U853" s="153">
        <v>2</v>
      </c>
      <c r="V853" s="153">
        <v>1</v>
      </c>
      <c r="W853" s="159">
        <f t="shared" si="354"/>
        <v>0</v>
      </c>
      <c r="X853" s="159">
        <f t="shared" si="355"/>
        <v>0</v>
      </c>
      <c r="Y853" s="3"/>
      <c r="Z853" s="163">
        <v>8.653211557263969</v>
      </c>
      <c r="AA853" s="163">
        <f t="shared" si="356"/>
        <v>-8.1121220461396248E-2</v>
      </c>
      <c r="AB853" s="164">
        <f t="shared" si="357"/>
        <v>-0.93746951550374091</v>
      </c>
      <c r="AC853" s="165">
        <v>0</v>
      </c>
      <c r="AD853" s="166">
        <f>IF(D853 = D872,1,_xll.BDP(K853,$AD$12)*L853)</f>
        <v>1.1873</v>
      </c>
      <c r="AE853" s="387">
        <f>AA853*AC853/AD853/Z853 / AF872</f>
        <v>0</v>
      </c>
      <c r="AF853" s="71"/>
      <c r="AG853" s="69"/>
      <c r="AH853" s="61"/>
    </row>
    <row r="854" spans="1:34" x14ac:dyDescent="0.2">
      <c r="A854" s="29"/>
      <c r="B854" s="153"/>
      <c r="C854" s="153" t="s">
        <v>203</v>
      </c>
      <c r="D854" s="153" t="s">
        <v>31</v>
      </c>
      <c r="E854" s="153" t="s">
        <v>206</v>
      </c>
      <c r="F854" s="229">
        <v>75.791898270000004</v>
      </c>
      <c r="G854" s="229">
        <f>_xll.BDP(C854,$G$12)</f>
        <v>75.600800000000007</v>
      </c>
      <c r="H854" s="229">
        <f t="shared" si="350"/>
        <v>-0.19109826999999768</v>
      </c>
      <c r="I854" s="156">
        <f t="shared" si="351"/>
        <v>-0.25213548461239471</v>
      </c>
      <c r="J854" s="157">
        <v>0</v>
      </c>
      <c r="K854" s="153" t="str">
        <f>CONCATENATE(D872,D854, " Curncy")</f>
        <v>EURUSD Curncy</v>
      </c>
      <c r="L854" s="153">
        <f>IF(D854 = D872,1,_xll.BDP(K854,$L$12))</f>
        <v>1</v>
      </c>
      <c r="M854" s="356">
        <f>IF(D854 = D872,1,_xll.BDP(K854,$M$12)*L854)</f>
        <v>1.1882999999999999</v>
      </c>
      <c r="N854" s="158">
        <f t="shared" si="358"/>
        <v>0</v>
      </c>
      <c r="O854" s="366">
        <f>N854 / Y872</f>
        <v>0</v>
      </c>
      <c r="P854" s="160">
        <f t="shared" si="352"/>
        <v>0</v>
      </c>
      <c r="Q854" s="374">
        <f>P854 / Y872*100</f>
        <v>0</v>
      </c>
      <c r="R854" s="161"/>
      <c r="S854" s="374"/>
      <c r="T854" s="153">
        <f t="shared" si="353"/>
        <v>1</v>
      </c>
      <c r="U854" s="153">
        <v>2</v>
      </c>
      <c r="V854" s="153">
        <v>1</v>
      </c>
      <c r="W854" s="159">
        <f t="shared" si="354"/>
        <v>0</v>
      </c>
      <c r="X854" s="159">
        <f t="shared" si="355"/>
        <v>0</v>
      </c>
      <c r="Y854" s="3"/>
      <c r="Z854" s="163">
        <v>76.45891512</v>
      </c>
      <c r="AA854" s="163">
        <f t="shared" si="356"/>
        <v>-0.667016849999996</v>
      </c>
      <c r="AB854" s="164">
        <f t="shared" si="357"/>
        <v>-0.87238597219582936</v>
      </c>
      <c r="AC854" s="165">
        <v>0</v>
      </c>
      <c r="AD854" s="166">
        <f>IF(D854 = D872,1,_xll.BDP(K854,$AD$12)*L854)</f>
        <v>1.1873</v>
      </c>
      <c r="AE854" s="387">
        <f>AA854*AC854/AD854/Z854 / AF872</f>
        <v>0</v>
      </c>
      <c r="AG854" s="69"/>
      <c r="AH854" s="61"/>
    </row>
    <row r="855" spans="1:34" x14ac:dyDescent="0.2">
      <c r="A855" s="29"/>
      <c r="B855" s="153"/>
      <c r="C855" s="153" t="s">
        <v>205</v>
      </c>
      <c r="D855" s="153" t="s">
        <v>70</v>
      </c>
      <c r="E855" s="153" t="s">
        <v>207</v>
      </c>
      <c r="F855" s="229">
        <v>20.393881449999999</v>
      </c>
      <c r="G855" s="229">
        <f>_xll.BDP(C855,$G$12)</f>
        <v>20.318300000000001</v>
      </c>
      <c r="H855" s="229">
        <f t="shared" si="350"/>
        <v>-7.558144999999783E-2</v>
      </c>
      <c r="I855" s="156">
        <f t="shared" si="351"/>
        <v>-0.37060846011732523</v>
      </c>
      <c r="J855" s="157">
        <v>0</v>
      </c>
      <c r="K855" s="153" t="str">
        <f>CONCATENATE(D872,D855, " Curncy")</f>
        <v>EURGBP Curncy</v>
      </c>
      <c r="L855" s="153">
        <f>IF(D855 = D872,1,_xll.BDP(K855,$L$12))</f>
        <v>1</v>
      </c>
      <c r="M855" s="356">
        <f>IF(D855 = D872,1,_xll.BDP(K855,$M$12)*L855)</f>
        <v>0.89166000000000001</v>
      </c>
      <c r="N855" s="158">
        <f t="shared" si="358"/>
        <v>0</v>
      </c>
      <c r="O855" s="366">
        <f>N855 / Y872</f>
        <v>0</v>
      </c>
      <c r="P855" s="160">
        <f t="shared" si="352"/>
        <v>0</v>
      </c>
      <c r="Q855" s="374">
        <f>P855 / Y872*100</f>
        <v>0</v>
      </c>
      <c r="R855" s="161"/>
      <c r="S855" s="374"/>
      <c r="T855" s="153">
        <f t="shared" si="353"/>
        <v>1</v>
      </c>
      <c r="U855" s="153">
        <v>2</v>
      </c>
      <c r="V855" s="153">
        <v>1</v>
      </c>
      <c r="W855" s="159">
        <f t="shared" si="354"/>
        <v>0</v>
      </c>
      <c r="X855" s="159">
        <f t="shared" si="355"/>
        <v>0</v>
      </c>
      <c r="Y855" s="3"/>
      <c r="Z855" s="163">
        <v>20.538755770000002</v>
      </c>
      <c r="AA855" s="163">
        <f t="shared" si="356"/>
        <v>-0.14487432000000311</v>
      </c>
      <c r="AB855" s="164">
        <f t="shared" si="357"/>
        <v>-0.70537047921673157</v>
      </c>
      <c r="AC855" s="165">
        <v>0</v>
      </c>
      <c r="AD855" s="166">
        <f>IF(D855 = D872,1,_xll.BDP(K855,$AD$12)*L855)</f>
        <v>0.88978999999999997</v>
      </c>
      <c r="AE855" s="387">
        <f>AA855*AC855/AD855/Z855 / AF872</f>
        <v>0</v>
      </c>
      <c r="AG855" s="69"/>
      <c r="AH855" s="61"/>
    </row>
    <row r="856" spans="1:34" x14ac:dyDescent="0.2">
      <c r="B856" s="153"/>
      <c r="C856" s="153" t="s">
        <v>209</v>
      </c>
      <c r="D856" s="153" t="s">
        <v>31</v>
      </c>
      <c r="E856" s="153" t="s">
        <v>208</v>
      </c>
      <c r="F856" s="229">
        <v>104.6614098729201</v>
      </c>
      <c r="G856" s="229">
        <f>_xll.BDP(C856,$G$12)</f>
        <v>104.49</v>
      </c>
      <c r="H856" s="229">
        <f t="shared" si="350"/>
        <v>-0.17140987292010834</v>
      </c>
      <c r="I856" s="156">
        <f t="shared" si="351"/>
        <v>-0.16377561999999257</v>
      </c>
      <c r="J856" s="157">
        <v>0</v>
      </c>
      <c r="K856" s="153" t="str">
        <f>CONCATENATE(D872,D856, " Curncy")</f>
        <v>EURUSD Curncy</v>
      </c>
      <c r="L856" s="153">
        <f>IF(D856 = D872,1,_xll.BDP(K856,$L$12))</f>
        <v>1</v>
      </c>
      <c r="M856" s="356">
        <f>IF(D856 = D872,1,_xll.BDP(K856,$M$12)*L856)</f>
        <v>1.1882999999999999</v>
      </c>
      <c r="N856" s="158">
        <f t="shared" si="358"/>
        <v>0</v>
      </c>
      <c r="O856" s="366">
        <f>N856 / Y872</f>
        <v>0</v>
      </c>
      <c r="P856" s="160">
        <f t="shared" si="352"/>
        <v>0</v>
      </c>
      <c r="Q856" s="374">
        <f>P856 / Y872*100</f>
        <v>0</v>
      </c>
      <c r="R856" s="161"/>
      <c r="S856" s="374"/>
      <c r="T856" s="153">
        <f t="shared" si="353"/>
        <v>1</v>
      </c>
      <c r="U856" s="153">
        <v>2</v>
      </c>
      <c r="V856" s="153">
        <v>1</v>
      </c>
      <c r="W856" s="159">
        <f t="shared" si="354"/>
        <v>0</v>
      </c>
      <c r="X856" s="159">
        <f t="shared" si="355"/>
        <v>0</v>
      </c>
      <c r="Y856" s="3"/>
      <c r="Z856" s="163">
        <v>104.47934286672509</v>
      </c>
      <c r="AA856" s="163">
        <f t="shared" si="356"/>
        <v>0.18206700619501248</v>
      </c>
      <c r="AB856" s="164">
        <f t="shared" si="357"/>
        <v>0.17426124743841373</v>
      </c>
      <c r="AC856" s="165">
        <v>0</v>
      </c>
      <c r="AD856" s="166">
        <f>IF(D856 = D872,1,_xll.BDP(K856,$AD$12)*L856)</f>
        <v>1.1873</v>
      </c>
      <c r="AE856" s="387">
        <f>AA856*AC856/AD856/Z856 / AF872</f>
        <v>0</v>
      </c>
      <c r="AF856" s="71"/>
      <c r="AG856" s="69"/>
      <c r="AH856" s="61"/>
    </row>
    <row r="857" spans="1:34" x14ac:dyDescent="0.2">
      <c r="A857" s="153"/>
      <c r="B857" s="153"/>
      <c r="C857" s="153" t="s">
        <v>1330</v>
      </c>
      <c r="D857" s="153" t="s">
        <v>31</v>
      </c>
      <c r="E857" s="153" t="s">
        <v>207</v>
      </c>
      <c r="F857" s="229">
        <v>15.270506989999999</v>
      </c>
      <c r="G857" s="229">
        <f>_xll.BDP(C857,$G$12)</f>
        <v>15.2491</v>
      </c>
      <c r="H857" s="229">
        <f t="shared" si="350"/>
        <v>-2.1406989999999126E-2</v>
      </c>
      <c r="I857" s="156">
        <f t="shared" si="351"/>
        <v>-0.14018519499069446</v>
      </c>
      <c r="J857" s="157">
        <v>0</v>
      </c>
      <c r="K857" s="153" t="str">
        <f>CONCATENATE(D872,D857, " Curncy")</f>
        <v>EURUSD Curncy</v>
      </c>
      <c r="L857" s="153">
        <f>IF(D857 = D872,1,_xll.BDP(K857,$L$12))</f>
        <v>1</v>
      </c>
      <c r="M857" s="356">
        <f>IF(D857 = D872,1,_xll.BDP(K857,$M$12)*L857)</f>
        <v>1.1882999999999999</v>
      </c>
      <c r="N857" s="158">
        <f t="shared" si="358"/>
        <v>0</v>
      </c>
      <c r="O857" s="366">
        <f>N857 / Y872</f>
        <v>0</v>
      </c>
      <c r="P857" s="160">
        <f t="shared" si="352"/>
        <v>0</v>
      </c>
      <c r="Q857" s="374">
        <f>P857 / Y872*100</f>
        <v>0</v>
      </c>
      <c r="R857" s="161"/>
      <c r="S857" s="374"/>
      <c r="T857" s="153">
        <f t="shared" si="353"/>
        <v>1</v>
      </c>
      <c r="U857" s="153">
        <v>2</v>
      </c>
      <c r="V857" s="153">
        <v>1</v>
      </c>
      <c r="W857" s="159">
        <f t="shared" si="354"/>
        <v>0</v>
      </c>
      <c r="X857" s="159">
        <f t="shared" si="355"/>
        <v>0</v>
      </c>
      <c r="Y857" s="162"/>
      <c r="Z857" s="163">
        <v>15.449691120000001</v>
      </c>
      <c r="AA857" s="163">
        <f t="shared" si="356"/>
        <v>-0.17918413000000122</v>
      </c>
      <c r="AB857" s="164">
        <f t="shared" si="357"/>
        <v>-1.1597910185275031</v>
      </c>
      <c r="AC857" s="165">
        <v>0</v>
      </c>
      <c r="AD857" s="166">
        <f>IF(D857 = D872,1,_xll.BDP(K857,$AD$12)*L857)</f>
        <v>1.1873</v>
      </c>
      <c r="AE857" s="387">
        <f>AA857*AC857/AD857/Z857 / AF872</f>
        <v>0</v>
      </c>
      <c r="AF857" s="167"/>
      <c r="AG857" s="69"/>
      <c r="AH857" s="61"/>
    </row>
    <row r="858" spans="1:34" x14ac:dyDescent="0.2">
      <c r="B858" s="153"/>
      <c r="C858" s="153" t="s">
        <v>210</v>
      </c>
      <c r="D858" s="153" t="s">
        <v>31</v>
      </c>
      <c r="E858" s="153" t="s">
        <v>211</v>
      </c>
      <c r="F858" s="229">
        <v>7.7510527199999997</v>
      </c>
      <c r="G858" s="229">
        <f>_xll.BDP(C858,$G$12)</f>
        <v>7.7511999999999999</v>
      </c>
      <c r="H858" s="229">
        <f t="shared" si="350"/>
        <v>1.4728000000019392E-4</v>
      </c>
      <c r="I858" s="156">
        <f t="shared" si="351"/>
        <v>1.9001289930613958E-3</v>
      </c>
      <c r="J858" s="157">
        <v>0</v>
      </c>
      <c r="K858" s="153" t="str">
        <f>CONCATENATE(D872,D858, " Curncy")</f>
        <v>EURUSD Curncy</v>
      </c>
      <c r="L858" s="153">
        <f>IF(D858 = D872,1,_xll.BDP(K858,$L$12))</f>
        <v>1</v>
      </c>
      <c r="M858" s="356">
        <f>IF(D858 = D872,1,_xll.BDP(K858,$M$12)*L858)</f>
        <v>1.1882999999999999</v>
      </c>
      <c r="N858" s="158">
        <f t="shared" si="358"/>
        <v>0</v>
      </c>
      <c r="O858" s="366">
        <f>N858 / Y872</f>
        <v>0</v>
      </c>
      <c r="P858" s="160">
        <f t="shared" si="352"/>
        <v>0</v>
      </c>
      <c r="Q858" s="374">
        <f>P858 / Y872*100</f>
        <v>0</v>
      </c>
      <c r="R858" s="161"/>
      <c r="S858" s="374"/>
      <c r="T858" s="153">
        <f t="shared" si="353"/>
        <v>1</v>
      </c>
      <c r="U858" s="153">
        <v>2</v>
      </c>
      <c r="V858" s="153">
        <v>1</v>
      </c>
      <c r="W858" s="159">
        <f t="shared" si="354"/>
        <v>0</v>
      </c>
      <c r="X858" s="159">
        <f t="shared" si="355"/>
        <v>0</v>
      </c>
      <c r="Y858" s="3"/>
      <c r="Z858" s="163">
        <v>7.7513751400000004</v>
      </c>
      <c r="AA858" s="163">
        <f t="shared" si="356"/>
        <v>-3.2242000000071158E-4</v>
      </c>
      <c r="AB858" s="164">
        <f t="shared" si="357"/>
        <v>-4.1595200100289767E-3</v>
      </c>
      <c r="AC858" s="165">
        <v>0</v>
      </c>
      <c r="AD858" s="166">
        <f>IF(D858 = D872,1,_xll.BDP(K858,$AD$12)*L858)</f>
        <v>1.1873</v>
      </c>
      <c r="AE858" s="387">
        <f>AA858*AC858/AD858/Z858 / AF872</f>
        <v>0</v>
      </c>
      <c r="AF858" s="71"/>
      <c r="AG858" s="69"/>
      <c r="AH858" s="61"/>
    </row>
    <row r="859" spans="1:34" x14ac:dyDescent="0.2">
      <c r="B859" s="153"/>
      <c r="C859" s="153" t="s">
        <v>229</v>
      </c>
      <c r="D859" s="153" t="s">
        <v>31</v>
      </c>
      <c r="E859" s="153" t="s">
        <v>212</v>
      </c>
      <c r="F859" s="229">
        <v>0.73432282000000004</v>
      </c>
      <c r="G859" s="229">
        <f>_xll.BDP(C859,$G$12)</f>
        <v>0.73409999999999997</v>
      </c>
      <c r="H859" s="229">
        <f t="shared" si="350"/>
        <v>-2.2282000000006796E-4</v>
      </c>
      <c r="I859" s="156">
        <f t="shared" si="351"/>
        <v>-3.034360283125451E-2</v>
      </c>
      <c r="J859" s="157">
        <v>6533262</v>
      </c>
      <c r="K859" s="153" t="str">
        <f>CONCATENATE(D872,D859, " Curncy")</f>
        <v>EURUSD Curncy</v>
      </c>
      <c r="L859" s="153">
        <f>IF(D859 = D872,1,_xll.BDP(K859,$L$12))</f>
        <v>1</v>
      </c>
      <c r="M859" s="356">
        <f>IF(D859 = D872,1,_xll.BDP(K859,$M$12)*L859)</f>
        <v>1.1882999999999999</v>
      </c>
      <c r="N859" s="158">
        <f>H859*J859/M859/G859*-1</f>
        <v>1668.7947450871309</v>
      </c>
      <c r="O859" s="366">
        <f>N859 / Y872</f>
        <v>1.3481993113789881E-5</v>
      </c>
      <c r="P859" s="160">
        <f t="shared" si="352"/>
        <v>5497990.4064630149</v>
      </c>
      <c r="Q859" s="374">
        <f>P859 / Y872*100</f>
        <v>4.4417606789471913</v>
      </c>
      <c r="R859" s="161"/>
      <c r="S859" s="374"/>
      <c r="T859" s="153">
        <f t="shared" si="353"/>
        <v>1</v>
      </c>
      <c r="U859" s="153">
        <v>2</v>
      </c>
      <c r="V859" s="153">
        <v>1</v>
      </c>
      <c r="W859" s="159">
        <f t="shared" si="354"/>
        <v>0</v>
      </c>
      <c r="X859" s="159">
        <f t="shared" si="355"/>
        <v>1.3481993113789881E-5</v>
      </c>
      <c r="Y859" s="3"/>
      <c r="Z859" s="163">
        <v>0.72805125999999998</v>
      </c>
      <c r="AA859" s="163">
        <f t="shared" si="356"/>
        <v>6.2715600000000649E-3</v>
      </c>
      <c r="AB859" s="164">
        <f t="shared" si="357"/>
        <v>0.8614173677826017</v>
      </c>
      <c r="AC859" s="165">
        <v>6533262</v>
      </c>
      <c r="AD859" s="166">
        <f>IF(D859 = D872,1,_xll.BDP(K859,$AD$12)*L859)</f>
        <v>1.1873</v>
      </c>
      <c r="AE859" s="387">
        <f>AA859*AC859/AD859/Z859*-1 / AF872</f>
        <v>-3.8503423603243364E-4</v>
      </c>
      <c r="AF859" s="71"/>
      <c r="AG859" s="69"/>
      <c r="AH859" s="61"/>
    </row>
    <row r="860" spans="1:34" x14ac:dyDescent="0.2">
      <c r="A860" s="153"/>
      <c r="B860" s="153"/>
      <c r="C860" s="153" t="s">
        <v>1359</v>
      </c>
      <c r="D860" s="153" t="s">
        <v>31</v>
      </c>
      <c r="E860" s="153" t="s">
        <v>1360</v>
      </c>
      <c r="F860" s="229">
        <v>6.5869125799999999</v>
      </c>
      <c r="G860" s="229">
        <f>_xll.BDP(C860,$G$12)</f>
        <v>6.5747999999999998</v>
      </c>
      <c r="H860" s="229">
        <f t="shared" si="350"/>
        <v>-1.211258000000015E-2</v>
      </c>
      <c r="I860" s="156">
        <f t="shared" si="351"/>
        <v>-0.18388857986028032</v>
      </c>
      <c r="J860" s="157">
        <v>0</v>
      </c>
      <c r="K860" s="153" t="str">
        <f>CONCATENATE(D872,D860, " Curncy")</f>
        <v>EURUSD Curncy</v>
      </c>
      <c r="L860" s="153">
        <f>IF(D860 = D872,1,_xll.BDP(K860,$L$12))</f>
        <v>1</v>
      </c>
      <c r="M860" s="356">
        <f>IF(D860 = D872,1,_xll.BDP(K860,$M$12)*L860)</f>
        <v>1.1882999999999999</v>
      </c>
      <c r="N860" s="158">
        <f>H860*J860/M860/G860</f>
        <v>0</v>
      </c>
      <c r="O860" s="366">
        <f>N860 / Y872</f>
        <v>0</v>
      </c>
      <c r="P860" s="160">
        <f t="shared" si="352"/>
        <v>0</v>
      </c>
      <c r="Q860" s="374">
        <f>P860 / Y872*100</f>
        <v>0</v>
      </c>
      <c r="R860" s="161"/>
      <c r="S860" s="374"/>
      <c r="T860" s="153">
        <f t="shared" si="353"/>
        <v>1</v>
      </c>
      <c r="U860" s="153">
        <v>2</v>
      </c>
      <c r="V860" s="153">
        <v>1</v>
      </c>
      <c r="W860" s="159">
        <f t="shared" si="354"/>
        <v>0</v>
      </c>
      <c r="X860" s="159">
        <f t="shared" si="355"/>
        <v>0</v>
      </c>
      <c r="Y860" s="162"/>
      <c r="Z860" s="163">
        <v>6.58508928</v>
      </c>
      <c r="AA860" s="163">
        <f t="shared" si="356"/>
        <v>1.8232999999998611E-3</v>
      </c>
      <c r="AB860" s="164">
        <f t="shared" si="357"/>
        <v>2.768831100798471E-2</v>
      </c>
      <c r="AC860" s="165">
        <v>0</v>
      </c>
      <c r="AD860" s="166">
        <f>IF(D860 = D872,1,_xll.BDP(K860,$AD$12)*L860)</f>
        <v>1.1873</v>
      </c>
      <c r="AE860" s="387">
        <f>AA860*AC860/AD860/Z860 / AF872</f>
        <v>0</v>
      </c>
      <c r="AF860" s="167"/>
      <c r="AG860" s="69"/>
      <c r="AH860" s="61"/>
    </row>
    <row r="861" spans="1:34" x14ac:dyDescent="0.2">
      <c r="A861" s="1"/>
      <c r="B861" s="153"/>
      <c r="C861" s="153" t="s">
        <v>213</v>
      </c>
      <c r="D861" s="153" t="s">
        <v>31</v>
      </c>
      <c r="E861" s="153" t="s">
        <v>214</v>
      </c>
      <c r="F861" s="229">
        <v>1.1874</v>
      </c>
      <c r="G861" s="229">
        <f>_xll.BDP(C861,$G$12)</f>
        <v>1.1882999999999999</v>
      </c>
      <c r="H861" s="229">
        <f t="shared" si="350"/>
        <v>8.9999999999990088E-4</v>
      </c>
      <c r="I861" s="156">
        <f t="shared" si="351"/>
        <v>7.5795856493170027E-2</v>
      </c>
      <c r="J861" s="157">
        <v>0</v>
      </c>
      <c r="K861" s="153" t="str">
        <f>CONCATENATE(D872,D861, " Curncy")</f>
        <v>EURUSD Curncy</v>
      </c>
      <c r="L861" s="153">
        <f>IF(D861 = D872,1,_xll.BDP(K861,$L$12))</f>
        <v>1</v>
      </c>
      <c r="M861" s="356">
        <f>IF(D861 = D872,1,_xll.BDP(K861,$M$12)*L861)</f>
        <v>1.1882999999999999</v>
      </c>
      <c r="N861" s="158">
        <f>H861*J861/M861/G861*-1</f>
        <v>0</v>
      </c>
      <c r="O861" s="366">
        <f>N861 / Y872</f>
        <v>0</v>
      </c>
      <c r="P861" s="160">
        <f t="shared" si="352"/>
        <v>0</v>
      </c>
      <c r="Q861" s="374">
        <f>P861 / Y872*100</f>
        <v>0</v>
      </c>
      <c r="R861" s="161"/>
      <c r="S861" s="374"/>
      <c r="T861" s="153">
        <f t="shared" si="353"/>
        <v>1</v>
      </c>
      <c r="U861" s="153">
        <v>2</v>
      </c>
      <c r="V861" s="153">
        <v>1</v>
      </c>
      <c r="W861" s="159">
        <f t="shared" si="354"/>
        <v>0</v>
      </c>
      <c r="X861" s="159">
        <f t="shared" si="355"/>
        <v>0</v>
      </c>
      <c r="Y861" s="3"/>
      <c r="Z861" s="163">
        <v>1.1817</v>
      </c>
      <c r="AA861" s="163">
        <f t="shared" si="356"/>
        <v>5.7000000000000384E-3</v>
      </c>
      <c r="AB861" s="164">
        <f t="shared" si="357"/>
        <v>0.48235592790048565</v>
      </c>
      <c r="AC861" s="165">
        <v>0</v>
      </c>
      <c r="AD861" s="166">
        <f>IF(D861 = D872,1,_xll.BDP(K861,$AD$12)*L861)</f>
        <v>1.1873</v>
      </c>
      <c r="AE861" s="387">
        <f>AA861*AC861/AD861/Z861*-1 / AF872</f>
        <v>0</v>
      </c>
      <c r="AF861" s="71"/>
      <c r="AG861" s="69"/>
      <c r="AH861" s="61"/>
    </row>
    <row r="862" spans="1:34" x14ac:dyDescent="0.2">
      <c r="A862" s="200" t="s">
        <v>1663</v>
      </c>
      <c r="B862" s="200"/>
      <c r="C862" s="200"/>
      <c r="D862" s="200"/>
      <c r="E862" s="200" t="s">
        <v>1220</v>
      </c>
      <c r="F862" s="201"/>
      <c r="G862" s="201"/>
      <c r="H862" s="202"/>
      <c r="I862" s="203"/>
      <c r="J862" s="204"/>
      <c r="K862" s="200"/>
      <c r="L862" s="200"/>
      <c r="M862" s="360"/>
      <c r="N862" s="206">
        <f t="shared" ref="N862:S862" si="359" xml:space="preserve"> SUM(N848:N861)</f>
        <v>96773.498046193796</v>
      </c>
      <c r="O862" s="369">
        <f t="shared" si="359"/>
        <v>7.81821514058053E-4</v>
      </c>
      <c r="P862" s="207">
        <f t="shared" si="359"/>
        <v>50638361.972086571</v>
      </c>
      <c r="Q862" s="380">
        <f t="shared" si="359"/>
        <v>40.910126869174988</v>
      </c>
      <c r="R862" s="208">
        <f t="shared" si="359"/>
        <v>0</v>
      </c>
      <c r="S862" s="380">
        <f t="shared" si="359"/>
        <v>0</v>
      </c>
      <c r="T862" s="200"/>
      <c r="U862" s="200"/>
      <c r="V862" s="200"/>
      <c r="W862" s="209">
        <f xml:space="preserve"> SUM(W848:W861)</f>
        <v>0</v>
      </c>
      <c r="X862" s="209">
        <f xml:space="preserve"> SUM(X848:X861)</f>
        <v>7.81821514058053E-4</v>
      </c>
      <c r="Y862" s="200"/>
      <c r="Z862" s="201"/>
      <c r="AA862" s="201"/>
      <c r="AB862" s="203"/>
      <c r="AC862" s="204"/>
      <c r="AD862" s="205"/>
      <c r="AE862" s="369">
        <f xml:space="preserve"> SUM(AE848:AE861)</f>
        <v>-2.0743769531004694E-3</v>
      </c>
      <c r="AF862" s="268"/>
      <c r="AG862" s="69"/>
      <c r="AH862" s="61"/>
    </row>
    <row r="863" spans="1:34" x14ac:dyDescent="0.2">
      <c r="A863" s="153"/>
      <c r="B863" s="153"/>
      <c r="C863" s="153"/>
      <c r="D863" s="153"/>
      <c r="E863" s="153"/>
      <c r="F863" s="154"/>
      <c r="G863" s="154"/>
      <c r="H863" s="155"/>
      <c r="I863" s="156"/>
      <c r="J863" s="157"/>
      <c r="K863" s="153"/>
      <c r="L863" s="153"/>
      <c r="M863" s="356"/>
      <c r="N863" s="158"/>
      <c r="O863" s="366"/>
      <c r="P863" s="160"/>
      <c r="Q863" s="374"/>
      <c r="R863" s="161"/>
      <c r="S863" s="374"/>
      <c r="T863" s="153"/>
      <c r="U863" s="153"/>
      <c r="V863" s="153"/>
      <c r="W863" s="159"/>
      <c r="X863" s="159"/>
      <c r="Y863" s="153"/>
      <c r="Z863" s="163"/>
      <c r="AA863" s="163"/>
      <c r="AB863" s="164"/>
      <c r="AC863" s="165"/>
      <c r="AD863" s="166"/>
      <c r="AE863" s="387"/>
      <c r="AF863" s="168"/>
      <c r="AG863" s="69"/>
      <c r="AH863" s="61"/>
    </row>
    <row r="864" spans="1:34" x14ac:dyDescent="0.2">
      <c r="A864" s="153"/>
      <c r="B864" s="153"/>
      <c r="C864" s="153" t="s">
        <v>213</v>
      </c>
      <c r="D864" s="153" t="s">
        <v>31</v>
      </c>
      <c r="E864" s="153" t="s">
        <v>214</v>
      </c>
      <c r="F864" s="210">
        <v>1.1874</v>
      </c>
      <c r="G864" s="210">
        <f>_xll.BDP(C864,$G$12)</f>
        <v>1.1882999999999999</v>
      </c>
      <c r="H864" s="211">
        <f t="shared" ref="H864:H869" si="360">IF(OR(OR(G864="#N/A N/A",G864="#N/A Real Time"),OR(F864="#N/A N/A",F864="#N/A Real Time")),0,  G864 - F864)</f>
        <v>8.9999999999990088E-4</v>
      </c>
      <c r="I864" s="156">
        <f t="shared" ref="I864:I869" si="361">IF(OR(F864=0,F864="#N/A N/A"),0,H864 / F864*100)</f>
        <v>7.5795856493170027E-2</v>
      </c>
      <c r="J864" s="157">
        <v>0</v>
      </c>
      <c r="K864" s="153" t="str">
        <f>CONCATENATE(D872,D864, " Curncy")</f>
        <v>EURUSD Curncy</v>
      </c>
      <c r="L864" s="153">
        <f>IF(D864 = D872,1,_xll.BDP(K864,$L$12))</f>
        <v>1</v>
      </c>
      <c r="M864" s="356">
        <f>IF(D864 = D872,1,_xll.BDP(K864,$M$12)*L864)</f>
        <v>1.1882999999999999</v>
      </c>
      <c r="N864" s="158">
        <f t="shared" ref="N864:N869" si="362">H864*J864/M864/G864*-1</f>
        <v>0</v>
      </c>
      <c r="O864" s="366">
        <f>N864 / Y872</f>
        <v>0</v>
      </c>
      <c r="P864" s="160">
        <f t="shared" ref="P864:P869" si="363">ABS(IF(OR(OR(J864=0,G864 = "#N/A N/A"),G864="#N/A Real Time"),0,J864/M864))</f>
        <v>0</v>
      </c>
      <c r="Q864" s="374">
        <f>P864 / Y872*100</f>
        <v>0</v>
      </c>
      <c r="R864" s="161"/>
      <c r="S864" s="374"/>
      <c r="T864" s="153">
        <f t="shared" ref="T864:T869" si="364">IF(EXACT(D864,UPPER(D864)),1,0.01)/V864</f>
        <v>1</v>
      </c>
      <c r="U864" s="153">
        <v>2</v>
      </c>
      <c r="V864" s="153">
        <v>1</v>
      </c>
      <c r="W864" s="159">
        <f t="shared" ref="W864:W869" si="365">IF(AND(Q864&lt;0,O864&gt;0),O864,0)</f>
        <v>0</v>
      </c>
      <c r="X864" s="159">
        <f t="shared" ref="X864:X869" si="366">IF(AND(Q864&gt;0,O864&gt;0),O864,0)</f>
        <v>0</v>
      </c>
      <c r="Y864" s="153"/>
      <c r="Z864" s="163">
        <v>1.1817</v>
      </c>
      <c r="AA864" s="163">
        <f t="shared" ref="AA864:AA869" si="367">IF(OR(OR(F864="#N/A N/A",F864="#N/A Real Time"),OR(Z864="#N/A N/A",Z864="#N/A Real Time")),0,  F864 - Z864)</f>
        <v>5.7000000000000384E-3</v>
      </c>
      <c r="AB864" s="164">
        <f t="shared" ref="AB864:AB869" si="368">IF(OR(Z864=0,Z864="#N/A N/A"),0,AA864 / Z864*100)</f>
        <v>0.48235592790048565</v>
      </c>
      <c r="AC864" s="165">
        <v>0</v>
      </c>
      <c r="AD864" s="166">
        <f>IF(D864 = D872,1,_xll.BDP(K864,$AD$12)*L864)</f>
        <v>1.1873</v>
      </c>
      <c r="AE864" s="387">
        <f>AA864*AC864/AD864/Z864*-1 / AF872</f>
        <v>0</v>
      </c>
      <c r="AF864" s="168"/>
      <c r="AG864" s="69"/>
      <c r="AH864" s="61"/>
    </row>
    <row r="865" spans="1:34" x14ac:dyDescent="0.2">
      <c r="A865" s="153"/>
      <c r="B865" s="153"/>
      <c r="C865" s="153" t="s">
        <v>198</v>
      </c>
      <c r="D865" s="153" t="s">
        <v>70</v>
      </c>
      <c r="E865" s="153" t="s">
        <v>343</v>
      </c>
      <c r="F865" s="210">
        <v>0.8891</v>
      </c>
      <c r="G865" s="210">
        <f>_xll.BDP(C865,$G$12)</f>
        <v>0.89166000000000001</v>
      </c>
      <c r="H865" s="211">
        <f t="shared" si="360"/>
        <v>2.5600000000000067E-3</v>
      </c>
      <c r="I865" s="156">
        <f t="shared" si="361"/>
        <v>0.2879316162411435</v>
      </c>
      <c r="J865" s="157">
        <v>0</v>
      </c>
      <c r="K865" s="153" t="str">
        <f>CONCATENATE(D872,D865, " Curncy")</f>
        <v>EURGBP Curncy</v>
      </c>
      <c r="L865" s="153">
        <f>IF(D865 = D872,1,_xll.BDP(K865,$L$12))</f>
        <v>1</v>
      </c>
      <c r="M865" s="356">
        <f>IF(D865 = D872,1,_xll.BDP(K865,$M$12)*L865)</f>
        <v>0.89166000000000001</v>
      </c>
      <c r="N865" s="158">
        <f t="shared" si="362"/>
        <v>0</v>
      </c>
      <c r="O865" s="366">
        <f>N865 / Y872</f>
        <v>0</v>
      </c>
      <c r="P865" s="160">
        <f t="shared" si="363"/>
        <v>0</v>
      </c>
      <c r="Q865" s="374">
        <f>P865 / Y872*100</f>
        <v>0</v>
      </c>
      <c r="R865" s="161"/>
      <c r="S865" s="374"/>
      <c r="T865" s="153">
        <f t="shared" si="364"/>
        <v>1</v>
      </c>
      <c r="U865" s="153">
        <v>2</v>
      </c>
      <c r="V865" s="153">
        <v>1</v>
      </c>
      <c r="W865" s="159">
        <f t="shared" si="365"/>
        <v>0</v>
      </c>
      <c r="X865" s="159">
        <f t="shared" si="366"/>
        <v>0</v>
      </c>
      <c r="Y865" s="153"/>
      <c r="Z865" s="163">
        <v>0.88890000000000002</v>
      </c>
      <c r="AA865" s="163">
        <f t="shared" si="367"/>
        <v>1.9999999999997797E-4</v>
      </c>
      <c r="AB865" s="164">
        <f t="shared" si="368"/>
        <v>2.2499718753513104E-2</v>
      </c>
      <c r="AC865" s="165">
        <v>0</v>
      </c>
      <c r="AD865" s="166">
        <f>IF(D865 = D872,1,_xll.BDP(K865,$AD$12)*L865)</f>
        <v>0.88978999999999997</v>
      </c>
      <c r="AE865" s="387">
        <f>AA865*AC865/AD865/Z865*-1 / AF872</f>
        <v>0</v>
      </c>
      <c r="AF865" s="168"/>
      <c r="AG865" s="69"/>
      <c r="AH865" s="61"/>
    </row>
    <row r="866" spans="1:34" x14ac:dyDescent="0.2">
      <c r="A866" s="153"/>
      <c r="B866" s="153"/>
      <c r="C866" s="153" t="s">
        <v>1552</v>
      </c>
      <c r="D866" s="153" t="s">
        <v>1443</v>
      </c>
      <c r="E866" s="153" t="s">
        <v>1442</v>
      </c>
      <c r="F866" s="210">
        <v>176.89422114000001</v>
      </c>
      <c r="G866" s="210">
        <f>_xll.BDP(C866,$G$12) * L866</f>
        <v>178.4097759</v>
      </c>
      <c r="H866" s="211">
        <f t="shared" si="360"/>
        <v>1.5155547599999863</v>
      </c>
      <c r="I866" s="156">
        <f t="shared" si="361"/>
        <v>0.85675764320221948</v>
      </c>
      <c r="J866" s="157">
        <v>0</v>
      </c>
      <c r="K866" s="153" t="s">
        <v>1552</v>
      </c>
      <c r="L866" s="153">
        <f>_xll.BDP("EURUSD Curncy", "PX_LAST")</f>
        <v>1.1884999999999999</v>
      </c>
      <c r="M866" s="356">
        <f>IF(D866 = D872,1,_xll.BDP(K866,$M$12)*L866)</f>
        <v>178.4097759</v>
      </c>
      <c r="N866" s="158">
        <f t="shared" si="362"/>
        <v>0</v>
      </c>
      <c r="O866" s="366">
        <f>N866 / Y872</f>
        <v>0</v>
      </c>
      <c r="P866" s="160">
        <f t="shared" si="363"/>
        <v>0</v>
      </c>
      <c r="Q866" s="374">
        <f>P866 / Y872*100</f>
        <v>0</v>
      </c>
      <c r="R866" s="161"/>
      <c r="S866" s="374"/>
      <c r="T866" s="153">
        <f t="shared" si="364"/>
        <v>1</v>
      </c>
      <c r="U866" s="153">
        <v>2</v>
      </c>
      <c r="V866" s="153">
        <v>1</v>
      </c>
      <c r="W866" s="159">
        <f t="shared" si="365"/>
        <v>0</v>
      </c>
      <c r="X866" s="159">
        <f t="shared" si="366"/>
        <v>0</v>
      </c>
      <c r="Y866" s="153"/>
      <c r="Z866" s="163">
        <v>177.11532306000001</v>
      </c>
      <c r="AA866" s="163">
        <f t="shared" si="367"/>
        <v>-0.22110191999999529</v>
      </c>
      <c r="AB866" s="164">
        <f t="shared" si="368"/>
        <v>-0.1248350036462369</v>
      </c>
      <c r="AC866" s="165">
        <v>0</v>
      </c>
      <c r="AD866" s="166">
        <f>IF(D866 = D872,1,_xll.BDP(K866,$AD$12)*L866)</f>
        <v>178.4097759</v>
      </c>
      <c r="AE866" s="387">
        <f>AA866*AC866/AD866/Z866*-1 / AF872</f>
        <v>0</v>
      </c>
      <c r="AF866" s="168"/>
      <c r="AG866" s="69"/>
      <c r="AH866" s="61"/>
    </row>
    <row r="867" spans="1:34" x14ac:dyDescent="0.2">
      <c r="A867" s="111"/>
      <c r="B867" s="111"/>
      <c r="C867" s="111" t="s">
        <v>1755</v>
      </c>
      <c r="D867" s="111" t="s">
        <v>1248</v>
      </c>
      <c r="E867" s="111" t="s">
        <v>1756</v>
      </c>
      <c r="F867" s="116">
        <v>1.5477000000000001</v>
      </c>
      <c r="G867" s="116">
        <f>_xll.BDP(C867,$G$12)</f>
        <v>1.54728</v>
      </c>
      <c r="H867" s="116">
        <f t="shared" si="360"/>
        <v>-4.2000000000008697E-4</v>
      </c>
      <c r="I867" s="114">
        <f t="shared" si="361"/>
        <v>-2.7137042062420815E-2</v>
      </c>
      <c r="J867" s="115">
        <v>0</v>
      </c>
      <c r="K867" s="111" t="str">
        <f>CONCATENATE(D872,D867, " Curncy")</f>
        <v>EURCAD Curncy</v>
      </c>
      <c r="L867" s="111">
        <f>IF(D867 = D872,1,_xll.BDP(K867,$L$12))</f>
        <v>1</v>
      </c>
      <c r="M867" s="312">
        <f>IF(D867 = D872,1,_xll.BDP(K867,$M$12)*L867)</f>
        <v>1.54728</v>
      </c>
      <c r="N867" s="117">
        <f t="shared" si="362"/>
        <v>0</v>
      </c>
      <c r="O867" s="314">
        <f>N867 / Y872</f>
        <v>0</v>
      </c>
      <c r="P867" s="294">
        <f t="shared" si="363"/>
        <v>0</v>
      </c>
      <c r="Q867" s="316">
        <f>P867 / Y872*100</f>
        <v>0</v>
      </c>
      <c r="R867" s="119"/>
      <c r="S867" s="316"/>
      <c r="T867" s="111">
        <f t="shared" si="364"/>
        <v>1</v>
      </c>
      <c r="U867" s="111">
        <v>2</v>
      </c>
      <c r="V867" s="111">
        <v>1</v>
      </c>
      <c r="W867" s="118">
        <f t="shared" si="365"/>
        <v>0</v>
      </c>
      <c r="X867" s="118">
        <f t="shared" si="366"/>
        <v>0</v>
      </c>
      <c r="Y867" s="111"/>
      <c r="Z867" s="120">
        <v>1.5472999999999999</v>
      </c>
      <c r="AA867" s="120">
        <f t="shared" si="367"/>
        <v>4.0000000000017799E-4</v>
      </c>
      <c r="AB867" s="130">
        <f t="shared" si="368"/>
        <v>2.5851483228861757E-2</v>
      </c>
      <c r="AC867" s="122">
        <v>0</v>
      </c>
      <c r="AD867" s="123">
        <f>IF(D867 = D872,1,_xll.BDP(K867,$AD$12)*L867)</f>
        <v>1.5465100000000001</v>
      </c>
      <c r="AE867" s="318">
        <f>AA867*AC867/AD867/Z867*-1 / AF872</f>
        <v>0</v>
      </c>
      <c r="AF867" s="124"/>
      <c r="AG867" s="69"/>
      <c r="AH867" s="61"/>
    </row>
    <row r="868" spans="1:34" x14ac:dyDescent="0.2">
      <c r="A868" s="153"/>
      <c r="B868" s="153"/>
      <c r="C868" s="153" t="s">
        <v>1576</v>
      </c>
      <c r="D868" s="153" t="s">
        <v>1578</v>
      </c>
      <c r="E868" s="153" t="s">
        <v>1577</v>
      </c>
      <c r="F868" s="210">
        <v>1.0828</v>
      </c>
      <c r="G868" s="210">
        <f>_xll.BDP(C868,$G$12)</f>
        <v>1.0844800000000001</v>
      </c>
      <c r="H868" s="211">
        <f t="shared" si="360"/>
        <v>1.6800000000001258E-3</v>
      </c>
      <c r="I868" s="156">
        <f t="shared" si="361"/>
        <v>0.15515330624308515</v>
      </c>
      <c r="J868" s="157">
        <v>0</v>
      </c>
      <c r="K868" s="153" t="str">
        <f>CONCATENATE(D872,D868, " Curncy")</f>
        <v>EURCHF Curncy</v>
      </c>
      <c r="L868" s="153">
        <f>IF(D868 = D872,1,_xll.BDP(K868,$L$12))</f>
        <v>1</v>
      </c>
      <c r="M868" s="356">
        <f>IF(D868 = D872,1,_xll.BDP(K868,$M$12)*L868)</f>
        <v>1.0844800000000001</v>
      </c>
      <c r="N868" s="158">
        <f t="shared" si="362"/>
        <v>0</v>
      </c>
      <c r="O868" s="366">
        <f>N868 / Y872</f>
        <v>0</v>
      </c>
      <c r="P868" s="160">
        <f t="shared" si="363"/>
        <v>0</v>
      </c>
      <c r="Q868" s="374">
        <f>P868 / Y872*100</f>
        <v>0</v>
      </c>
      <c r="R868" s="161"/>
      <c r="S868" s="374"/>
      <c r="T868" s="153">
        <f t="shared" si="364"/>
        <v>1</v>
      </c>
      <c r="U868" s="153">
        <v>2</v>
      </c>
      <c r="V868" s="153">
        <v>1</v>
      </c>
      <c r="W868" s="159">
        <f t="shared" si="365"/>
        <v>0</v>
      </c>
      <c r="X868" s="159">
        <f t="shared" si="366"/>
        <v>0</v>
      </c>
      <c r="Y868" s="153"/>
      <c r="Z868" s="163">
        <v>1.0797000000000001</v>
      </c>
      <c r="AA868" s="163">
        <f t="shared" si="367"/>
        <v>3.0999999999998806E-3</v>
      </c>
      <c r="AB868" s="164">
        <f t="shared" si="368"/>
        <v>0.28711679170138743</v>
      </c>
      <c r="AC868" s="165">
        <v>0</v>
      </c>
      <c r="AD868" s="166">
        <f>IF(D868 = D872,1,_xll.BDP(K868,$AD$12)*L868)</f>
        <v>1.0833999999999999</v>
      </c>
      <c r="AE868" s="387">
        <f>AA868*AC868/AD868/Z868*-1 / AF872</f>
        <v>0</v>
      </c>
      <c r="AF868" s="168"/>
      <c r="AG868" s="69"/>
      <c r="AH868" s="61"/>
    </row>
    <row r="869" spans="1:34" s="108" customFormat="1" ht="12" customHeight="1" x14ac:dyDescent="0.2">
      <c r="A869" s="153"/>
      <c r="B869" s="153"/>
      <c r="C869" s="153" t="s">
        <v>1444</v>
      </c>
      <c r="D869" s="153" t="s">
        <v>1446</v>
      </c>
      <c r="E869" s="153" t="s">
        <v>1445</v>
      </c>
      <c r="F869" s="210">
        <v>124.27500000000001</v>
      </c>
      <c r="G869" s="210">
        <f>_xll.BDP(C869,$G$12)</f>
        <v>124.18</v>
      </c>
      <c r="H869" s="211">
        <f t="shared" si="360"/>
        <v>-9.4999999999998863E-2</v>
      </c>
      <c r="I869" s="156">
        <f t="shared" si="361"/>
        <v>-7.6443371555018194E-2</v>
      </c>
      <c r="J869" s="157">
        <v>0</v>
      </c>
      <c r="K869" s="153" t="str">
        <f>CONCATENATE(D872,D869, " Curncy")</f>
        <v>EURJPY Curncy</v>
      </c>
      <c r="L869" s="153">
        <f>IF(D869 = D872,1,_xll.BDP(K869,$L$12))</f>
        <v>1</v>
      </c>
      <c r="M869" s="356">
        <f>IF(D869 = D872,1,_xll.BDP(K869,$M$12)*L869)</f>
        <v>124.18</v>
      </c>
      <c r="N869" s="158">
        <f t="shared" si="362"/>
        <v>0</v>
      </c>
      <c r="O869" s="366">
        <f>N869 / Y872</f>
        <v>0</v>
      </c>
      <c r="P869" s="160">
        <f t="shared" si="363"/>
        <v>0</v>
      </c>
      <c r="Q869" s="374">
        <f>P869 / Y872*100</f>
        <v>0</v>
      </c>
      <c r="R869" s="161"/>
      <c r="S869" s="374"/>
      <c r="T869" s="153">
        <f t="shared" si="364"/>
        <v>1</v>
      </c>
      <c r="U869" s="153">
        <v>2</v>
      </c>
      <c r="V869" s="153">
        <v>1</v>
      </c>
      <c r="W869" s="159">
        <f t="shared" si="365"/>
        <v>0</v>
      </c>
      <c r="X869" s="159">
        <f t="shared" si="366"/>
        <v>0</v>
      </c>
      <c r="Y869" s="153"/>
      <c r="Z869" s="163">
        <v>123.4633</v>
      </c>
      <c r="AA869" s="163">
        <f t="shared" si="367"/>
        <v>0.81170000000000186</v>
      </c>
      <c r="AB869" s="164">
        <f t="shared" si="368"/>
        <v>0.65744233306577893</v>
      </c>
      <c r="AC869" s="165">
        <v>0</v>
      </c>
      <c r="AD869" s="166">
        <f>IF(D869 = D872,1,_xll.BDP(K869,$AD$12)*L869)</f>
        <v>124.22</v>
      </c>
      <c r="AE869" s="387">
        <f>AA869*AC869/AD869/Z869*-1 / AF872</f>
        <v>0</v>
      </c>
      <c r="AF869" s="168"/>
      <c r="AG869" s="69"/>
      <c r="AH869" s="61"/>
    </row>
    <row r="870" spans="1:34" x14ac:dyDescent="0.2">
      <c r="A870" s="284" t="s">
        <v>1664</v>
      </c>
      <c r="B870" s="284"/>
      <c r="C870" s="284"/>
      <c r="D870" s="284"/>
      <c r="E870" s="284" t="s">
        <v>1468</v>
      </c>
      <c r="F870" s="285"/>
      <c r="G870" s="285"/>
      <c r="H870" s="286"/>
      <c r="I870" s="287"/>
      <c r="J870" s="288"/>
      <c r="K870" s="284"/>
      <c r="L870" s="284"/>
      <c r="M870" s="320"/>
      <c r="N870" s="290">
        <f t="shared" ref="N870:S870" si="369" xml:space="preserve"> SUM(N863:N869)</f>
        <v>0</v>
      </c>
      <c r="O870" s="321">
        <f t="shared" si="369"/>
        <v>0</v>
      </c>
      <c r="P870" s="291">
        <f t="shared" si="369"/>
        <v>0</v>
      </c>
      <c r="Q870" s="322">
        <f t="shared" si="369"/>
        <v>0</v>
      </c>
      <c r="R870" s="292">
        <f t="shared" si="369"/>
        <v>0</v>
      </c>
      <c r="S870" s="322">
        <f t="shared" si="369"/>
        <v>0</v>
      </c>
      <c r="T870" s="284"/>
      <c r="U870" s="284"/>
      <c r="V870" s="284"/>
      <c r="W870" s="293">
        <f xml:space="preserve"> SUM(W863:W869)</f>
        <v>0</v>
      </c>
      <c r="X870" s="293">
        <f xml:space="preserve"> SUM(X863:X869)</f>
        <v>0</v>
      </c>
      <c r="Y870" s="284"/>
      <c r="Z870" s="285"/>
      <c r="AA870" s="285"/>
      <c r="AB870" s="287"/>
      <c r="AC870" s="288"/>
      <c r="AD870" s="289"/>
      <c r="AE870" s="321">
        <f xml:space="preserve"> SUM(AE863:AE869)</f>
        <v>0</v>
      </c>
      <c r="AF870" s="309"/>
      <c r="AG870" s="69"/>
      <c r="AH870" s="61"/>
    </row>
    <row r="871" spans="1:34" x14ac:dyDescent="0.2">
      <c r="A871" s="1"/>
      <c r="B871" s="31"/>
      <c r="C871" s="47"/>
      <c r="D871" s="1"/>
      <c r="E871" s="1"/>
      <c r="F871" s="2"/>
      <c r="G871" s="2"/>
      <c r="H871" s="23"/>
      <c r="I871" s="14"/>
      <c r="J871" s="17"/>
      <c r="K871" s="31"/>
      <c r="L871" s="1"/>
      <c r="M871" s="353"/>
      <c r="N871" s="99"/>
      <c r="O871" s="363"/>
      <c r="P871" s="7"/>
      <c r="Q871" s="373"/>
      <c r="R871" s="35"/>
      <c r="S871" s="373"/>
      <c r="T871" s="23"/>
      <c r="U871" s="1"/>
      <c r="V871" s="1"/>
      <c r="W871" s="48"/>
      <c r="X871" s="1"/>
      <c r="Y871" s="3"/>
      <c r="Z871" s="2"/>
      <c r="AA871" s="11"/>
      <c r="AB871" s="58"/>
      <c r="AC871" s="55"/>
      <c r="AD871" s="57"/>
      <c r="AE871" s="386"/>
      <c r="AF871" s="71"/>
      <c r="AG871" s="69"/>
      <c r="AH871" s="61"/>
    </row>
    <row r="872" spans="1:34" x14ac:dyDescent="0.2">
      <c r="A872" s="213" t="s">
        <v>1665</v>
      </c>
      <c r="B872" s="213"/>
      <c r="C872" s="213"/>
      <c r="D872" s="213" t="s">
        <v>6</v>
      </c>
      <c r="E872" s="213" t="s">
        <v>201</v>
      </c>
      <c r="F872" s="214"/>
      <c r="G872" s="214"/>
      <c r="H872" s="215"/>
      <c r="I872" s="216"/>
      <c r="J872" s="217"/>
      <c r="K872" s="213"/>
      <c r="L872" s="213"/>
      <c r="M872" s="362"/>
      <c r="N872" s="219">
        <f t="shared" ref="N872:S872" si="370">N870+N862+N847+N821</f>
        <v>-2995798.9454170614</v>
      </c>
      <c r="O872" s="371">
        <f t="shared" si="370"/>
        <v>-2.4202701303630367E-2</v>
      </c>
      <c r="P872" s="219">
        <f t="shared" si="370"/>
        <v>-160272626.48019692</v>
      </c>
      <c r="Q872" s="382">
        <f t="shared" si="370"/>
        <v>-129.48233765095023</v>
      </c>
      <c r="R872" s="227">
        <f t="shared" si="370"/>
        <v>-321.17930111176361</v>
      </c>
      <c r="S872" s="382">
        <f t="shared" si="370"/>
        <v>150.78683659163838</v>
      </c>
      <c r="T872" s="213"/>
      <c r="U872" s="213"/>
      <c r="V872" s="213"/>
      <c r="W872" s="228" t="e">
        <f>#REF!+#REF!</f>
        <v>#REF!</v>
      </c>
      <c r="X872" s="228" t="e">
        <f>#REF!+#REF!</f>
        <v>#REF!</v>
      </c>
      <c r="Y872" s="213">
        <v>123779528.07142632</v>
      </c>
      <c r="Z872" s="214"/>
      <c r="AA872" s="214"/>
      <c r="AB872" s="216"/>
      <c r="AC872" s="217"/>
      <c r="AD872" s="218"/>
      <c r="AE872" s="371">
        <f>AE870+AE862+AE847+AE821</f>
        <v>-1.7954290211907816E-3</v>
      </c>
      <c r="AF872" s="269">
        <v>123107321.81823733</v>
      </c>
      <c r="AG872" s="69"/>
      <c r="AH872" s="61"/>
    </row>
    <row r="873" spans="1:34" x14ac:dyDescent="0.2">
      <c r="B873" s="31"/>
      <c r="C873" s="47"/>
      <c r="D873" s="1"/>
      <c r="E873" s="1"/>
      <c r="F873" s="2"/>
      <c r="G873" s="2"/>
      <c r="H873" s="23"/>
      <c r="I873" s="14"/>
      <c r="J873" s="17"/>
      <c r="K873" s="31"/>
      <c r="L873" s="1"/>
      <c r="M873" s="353"/>
      <c r="N873" s="99"/>
      <c r="O873" s="363"/>
      <c r="P873" s="7"/>
      <c r="Q873" s="373"/>
      <c r="R873" s="35"/>
      <c r="S873" s="373"/>
      <c r="T873" s="23"/>
      <c r="U873" s="1"/>
      <c r="V873" s="1"/>
      <c r="W873" s="48"/>
      <c r="X873" s="1"/>
      <c r="Y873" s="3"/>
      <c r="Z873" s="2"/>
      <c r="AA873" s="11"/>
      <c r="AB873" s="60"/>
      <c r="AC873" s="50"/>
      <c r="AD873" s="13"/>
      <c r="AE873" s="386"/>
      <c r="AF873" s="71"/>
      <c r="AG873" s="69"/>
      <c r="AH873" s="61"/>
    </row>
    <row r="874" spans="1:34" x14ac:dyDescent="0.2">
      <c r="A874" s="29" t="s">
        <v>349</v>
      </c>
      <c r="B874" s="31"/>
      <c r="C874" s="5"/>
      <c r="D874" s="1"/>
      <c r="E874" s="5" t="s">
        <v>215</v>
      </c>
      <c r="F874" s="2"/>
      <c r="G874" s="2"/>
      <c r="H874" s="23"/>
      <c r="I874" s="14"/>
      <c r="J874" s="17"/>
      <c r="K874" s="31"/>
      <c r="L874" s="1"/>
      <c r="M874" s="353"/>
      <c r="N874" s="99"/>
      <c r="O874" s="363"/>
      <c r="P874" s="7"/>
      <c r="Q874" s="373"/>
      <c r="R874" s="35"/>
      <c r="S874" s="373"/>
      <c r="T874" s="23"/>
      <c r="U874" s="1"/>
      <c r="V874" s="1"/>
      <c r="W874" s="48"/>
      <c r="X874" s="1"/>
      <c r="Y874" s="3"/>
      <c r="Z874" s="2"/>
      <c r="AA874" s="11"/>
      <c r="AB874" s="60"/>
      <c r="AC874" s="50"/>
      <c r="AD874" s="13"/>
      <c r="AE874" s="386"/>
      <c r="AF874" s="71"/>
      <c r="AG874" s="69"/>
      <c r="AH874" s="61"/>
    </row>
    <row r="875" spans="1:34" x14ac:dyDescent="0.2">
      <c r="A875" s="29" t="s">
        <v>349</v>
      </c>
      <c r="B875" s="31"/>
      <c r="C875" s="47"/>
      <c r="E875" s="29" t="s">
        <v>201</v>
      </c>
      <c r="F875" s="4"/>
      <c r="G875" s="4"/>
      <c r="H875" s="23"/>
      <c r="I875" s="14"/>
      <c r="J875" s="17"/>
      <c r="K875" s="31"/>
      <c r="M875" s="353"/>
      <c r="N875" s="99"/>
      <c r="O875" s="363">
        <f>O872-O862</f>
        <v>-2.4984522817688419E-2</v>
      </c>
      <c r="P875" s="7"/>
      <c r="Q875" s="373"/>
      <c r="R875" s="35"/>
      <c r="S875" s="373"/>
      <c r="T875" s="23"/>
      <c r="W875" s="48"/>
      <c r="Y875" s="3"/>
      <c r="Z875" s="2"/>
      <c r="AA875" s="11"/>
      <c r="AB875" s="60"/>
      <c r="AC875" s="50"/>
      <c r="AD875" s="13"/>
      <c r="AE875" s="386">
        <f>AE872-AE862</f>
        <v>2.7894793190968775E-4</v>
      </c>
      <c r="AF875" s="71"/>
      <c r="AG875" s="69"/>
      <c r="AH875" s="61"/>
    </row>
    <row r="876" spans="1:34" x14ac:dyDescent="0.2">
      <c r="A876" s="153"/>
      <c r="B876" s="153"/>
      <c r="C876" s="153" t="s">
        <v>1552</v>
      </c>
      <c r="D876" s="153" t="s">
        <v>31</v>
      </c>
      <c r="E876" s="153" t="s">
        <v>1597</v>
      </c>
      <c r="F876" s="241">
        <v>176.89422114000001</v>
      </c>
      <c r="G876" s="241">
        <f>_xll.BDP(C876,$G$12)</f>
        <v>150.11340000000001</v>
      </c>
      <c r="H876" s="242">
        <f>IF(OR(OR(G876="#N/A N/A",G876="#N/A Real Time"),OR(F876="#N/A N/A",F876="#N/A Real Time")),0,  G876 - F876)</f>
        <v>-26.78082114</v>
      </c>
      <c r="I876" s="243">
        <f>IF(OR(F876=0,F876="#N/A N/A"),0,H876 / F876*100)</f>
        <v>-15.139455075134853</v>
      </c>
      <c r="J876" s="220">
        <v>0</v>
      </c>
      <c r="K876" s="153" t="str">
        <f>CONCATENATE(D888,D876, " Curncy")</f>
        <v>USDUSD Curncy</v>
      </c>
      <c r="L876" s="153">
        <f>IF(D876 = D888,1,_xll.BDP(K876,$L$12))</f>
        <v>1</v>
      </c>
      <c r="M876" s="361">
        <f>IF(D876 = D888,1,_xll.BDP(K876,$M$12)*L876)</f>
        <v>1</v>
      </c>
      <c r="N876" s="220">
        <f>H876*J876/M876/G876*-1</f>
        <v>0</v>
      </c>
      <c r="O876" s="370">
        <f>N876 / Y888</f>
        <v>0</v>
      </c>
      <c r="P876" s="244">
        <f>ABS(IF(OR(OR(J876=0,G876 = "#N/A N/A"),G876="#N/A Real Time"),0,J876/M876))</f>
        <v>0</v>
      </c>
      <c r="Q876" s="381">
        <f>P876 / Y888*100</f>
        <v>0</v>
      </c>
      <c r="R876" s="223"/>
      <c r="S876" s="381"/>
      <c r="T876" s="153">
        <f>IF(EXACT(D876,UPPER(D876)),1,0.01)/V876</f>
        <v>1</v>
      </c>
      <c r="U876" s="153">
        <v>2</v>
      </c>
      <c r="V876" s="153">
        <v>1</v>
      </c>
      <c r="W876" s="221">
        <f>IF(AND(Q876&lt;0,O876&gt;0),O876,0)</f>
        <v>0</v>
      </c>
      <c r="X876" s="224">
        <f>IF(AND(Q876&gt;0,O876&gt;0),O876,0)</f>
        <v>0</v>
      </c>
      <c r="Y876" s="162"/>
      <c r="Z876" s="225">
        <v>177.11532306000001</v>
      </c>
      <c r="AA876" s="172">
        <f>IF(OR(OR(F876="#N/A N/A",F876="#N/A Real Time"),OR(Z876="#N/A N/A",Z876="#N/A Real Time")),0,  F876 - Z876)</f>
        <v>-0.22110191999999529</v>
      </c>
      <c r="AB876" s="226">
        <f>IF(OR(Z876=0,Z876="#N/A N/A"),0,AA876 / Z876*100)</f>
        <v>-0.1248350036462369</v>
      </c>
      <c r="AC876" s="245">
        <v>0</v>
      </c>
      <c r="AD876" s="246">
        <f>IF(D876 = D888,1,_xll.BDP(K876,$AD$12)*L876)</f>
        <v>1</v>
      </c>
      <c r="AE876" s="390">
        <f>AA876*AC876/AD876/Z876*-1 / AF888</f>
        <v>0</v>
      </c>
      <c r="AF876" s="167"/>
      <c r="AG876" s="69"/>
      <c r="AH876" s="61"/>
    </row>
    <row r="877" spans="1:34" x14ac:dyDescent="0.2">
      <c r="B877" s="153"/>
      <c r="C877" s="153" t="s">
        <v>213</v>
      </c>
      <c r="D877" s="153" t="s">
        <v>31</v>
      </c>
      <c r="E877" s="153" t="s">
        <v>214</v>
      </c>
      <c r="F877" s="229">
        <v>1.1874</v>
      </c>
      <c r="G877" s="229">
        <f>_xll.BDP(C877,$G$12)</f>
        <v>1.1882999999999999</v>
      </c>
      <c r="H877" s="229">
        <f t="shared" ref="H877:H887" si="371">IF(OR(OR(G877="#N/A N/A",G877="#N/A Real Time"),OR(F877="#N/A N/A",F877="#N/A Real Time")),0,  G877 - F877)</f>
        <v>8.9999999999990088E-4</v>
      </c>
      <c r="I877" s="156">
        <f t="shared" ref="I877:I887" si="372">IF(OR(F877=0,F877="#N/A N/A"),0,H877 / F877*100)</f>
        <v>7.5795856493170027E-2</v>
      </c>
      <c r="J877" s="157">
        <v>0</v>
      </c>
      <c r="K877" s="153" t="str">
        <f>CONCATENATE(D888,D877, " Curncy")</f>
        <v>USDUSD Curncy</v>
      </c>
      <c r="L877" s="153">
        <f>IF(D877 = D888,1,_xll.BDP(K877,$L$12))</f>
        <v>1</v>
      </c>
      <c r="M877" s="356">
        <f>IF(D877 = D888,1,_xll.BDP(K877,$M$12)*L877)</f>
        <v>1</v>
      </c>
      <c r="N877" s="158">
        <f>H877*J877/M877/G877*-1</f>
        <v>0</v>
      </c>
      <c r="O877" s="366">
        <f>N877 / Y888</f>
        <v>0</v>
      </c>
      <c r="P877" s="160">
        <f t="shared" ref="P877:P887" si="373">ABS(IF(OR(OR(J877=0,G877 = "#N/A N/A"),G877="#N/A Real Time"),0,J877/M877))</f>
        <v>0</v>
      </c>
      <c r="Q877" s="374">
        <f>P877 / Y888*100</f>
        <v>0</v>
      </c>
      <c r="R877" s="161"/>
      <c r="S877" s="374"/>
      <c r="T877" s="153">
        <f t="shared" ref="T877:T887" si="374">IF(EXACT(D877,UPPER(D877)),1,0.01)/V877</f>
        <v>1</v>
      </c>
      <c r="U877" s="153">
        <v>2</v>
      </c>
      <c r="V877" s="153">
        <v>1</v>
      </c>
      <c r="W877" s="159">
        <f t="shared" ref="W877:W887" si="375">IF(AND(Q877&lt;0,O877&gt;0),O877,0)</f>
        <v>0</v>
      </c>
      <c r="X877" s="159">
        <f t="shared" ref="X877:X887" si="376">IF(AND(Q877&gt;0,O877&gt;0),O877,0)</f>
        <v>0</v>
      </c>
      <c r="Y877" s="3"/>
      <c r="Z877" s="163">
        <v>1.1817</v>
      </c>
      <c r="AA877" s="163">
        <f t="shared" ref="AA877:AA887" si="377">IF(OR(OR(F877="#N/A N/A",F877="#N/A Real Time"),OR(Z877="#N/A N/A",Z877="#N/A Real Time")),0,  F877 - Z877)</f>
        <v>5.7000000000000384E-3</v>
      </c>
      <c r="AB877" s="164">
        <f t="shared" ref="AB877:AB887" si="378">IF(OR(Z877=0,Z877="#N/A N/A"),0,AA877 / Z877*100)</f>
        <v>0.48235592790048565</v>
      </c>
      <c r="AC877" s="165">
        <v>0</v>
      </c>
      <c r="AD877" s="166">
        <f>IF(D877 = D888,1,_xll.BDP(K877,$AD$12)*L877)</f>
        <v>1</v>
      </c>
      <c r="AE877" s="387">
        <f>AA877*AC877/AD877/Z877*-1 / AF888</f>
        <v>0</v>
      </c>
      <c r="AF877" s="71"/>
      <c r="AG877" s="69"/>
      <c r="AH877" s="61"/>
    </row>
    <row r="878" spans="1:34" x14ac:dyDescent="0.2">
      <c r="B878" s="153"/>
      <c r="C878" s="153" t="s">
        <v>200</v>
      </c>
      <c r="D878" s="153" t="s">
        <v>70</v>
      </c>
      <c r="E878" s="153" t="s">
        <v>1259</v>
      </c>
      <c r="F878" s="229">
        <v>1.3355078199999999</v>
      </c>
      <c r="G878" s="229">
        <f>_xll.BDP(C878,$G$12)</f>
        <v>1.3327</v>
      </c>
      <c r="H878" s="229">
        <f t="shared" si="371"/>
        <v>-2.8078199999999054E-3</v>
      </c>
      <c r="I878" s="156">
        <f t="shared" si="372"/>
        <v>-0.21024362103697047</v>
      </c>
      <c r="J878" s="157">
        <v>-81960476</v>
      </c>
      <c r="K878" s="153" t="str">
        <f>CONCATENATE(D888,D878, " Curncy")</f>
        <v>USDGBP Curncy</v>
      </c>
      <c r="L878" s="153">
        <f>IF(D878 = D888,1,_xll.BDP(K878,$L$12))</f>
        <v>1</v>
      </c>
      <c r="M878" s="356">
        <f>IF(D878 = D888,1,_xll.BDP(K878,$M$12)*L878)</f>
        <v>0.75039999999999996</v>
      </c>
      <c r="N878" s="158">
        <f>H878*J878/M878/G878</f>
        <v>230116.89853284549</v>
      </c>
      <c r="O878" s="366">
        <f>N878 / Y888</f>
        <v>1.2094318515691968E-3</v>
      </c>
      <c r="P878" s="160">
        <f t="shared" si="373"/>
        <v>109222382.72921109</v>
      </c>
      <c r="Q878" s="374">
        <f>P878 / Y888*100</f>
        <v>57.404314684927208</v>
      </c>
      <c r="R878" s="161"/>
      <c r="S878" s="374"/>
      <c r="T878" s="153">
        <f t="shared" si="374"/>
        <v>1</v>
      </c>
      <c r="U878" s="153">
        <v>2</v>
      </c>
      <c r="V878" s="153">
        <v>1</v>
      </c>
      <c r="W878" s="159">
        <f t="shared" si="375"/>
        <v>0</v>
      </c>
      <c r="X878" s="159">
        <f t="shared" si="376"/>
        <v>1.2094318515691968E-3</v>
      </c>
      <c r="Y878" s="3"/>
      <c r="Z878" s="163">
        <v>1.3293958800000001</v>
      </c>
      <c r="AA878" s="163">
        <f t="shared" si="377"/>
        <v>6.1119399999998159E-3</v>
      </c>
      <c r="AB878" s="164">
        <f t="shared" si="378"/>
        <v>0.4597531925553896</v>
      </c>
      <c r="AC878" s="165">
        <v>-81960476</v>
      </c>
      <c r="AD878" s="166">
        <f>IF(D878 = D888,1,_xll.BDP(K878,$AD$12)*L878)</f>
        <v>0.74950000000000006</v>
      </c>
      <c r="AE878" s="387">
        <f>AA878*AC878/AD878/Z878 / AF888</f>
        <v>-2.6565254646182652E-3</v>
      </c>
      <c r="AF878" s="71"/>
      <c r="AG878" s="69"/>
      <c r="AH878" s="61"/>
    </row>
    <row r="879" spans="1:34" x14ac:dyDescent="0.2">
      <c r="B879" s="153"/>
      <c r="C879" s="153" t="s">
        <v>198</v>
      </c>
      <c r="D879" s="153" t="s">
        <v>70</v>
      </c>
      <c r="E879" s="153" t="s">
        <v>343</v>
      </c>
      <c r="F879" s="229">
        <v>0.8891</v>
      </c>
      <c r="G879" s="229">
        <f>_xll.BDP(C879,$G$12)</f>
        <v>0.89166000000000001</v>
      </c>
      <c r="H879" s="229">
        <f t="shared" si="371"/>
        <v>2.5600000000000067E-3</v>
      </c>
      <c r="I879" s="156">
        <f t="shared" si="372"/>
        <v>0.2879316162411435</v>
      </c>
      <c r="J879" s="157">
        <v>0</v>
      </c>
      <c r="K879" s="153" t="str">
        <f>CONCATENATE(D888,D879, " Curncy")</f>
        <v>USDGBP Curncy</v>
      </c>
      <c r="L879" s="153">
        <f>IF(D879 = D888,1,_xll.BDP(K879,$L$12))</f>
        <v>1</v>
      </c>
      <c r="M879" s="356">
        <f>IF(D879 = D888,1,_xll.BDP(K879,$M$12)*L879)</f>
        <v>0.75039999999999996</v>
      </c>
      <c r="N879" s="158">
        <f>H879*J879/M879/G879*-1</f>
        <v>0</v>
      </c>
      <c r="O879" s="366">
        <f>N879 / Y888</f>
        <v>0</v>
      </c>
      <c r="P879" s="160">
        <f t="shared" si="373"/>
        <v>0</v>
      </c>
      <c r="Q879" s="374">
        <f>P879 / Y888*100</f>
        <v>0</v>
      </c>
      <c r="R879" s="161"/>
      <c r="S879" s="374"/>
      <c r="T879" s="153">
        <f t="shared" si="374"/>
        <v>1</v>
      </c>
      <c r="U879" s="153">
        <v>2</v>
      </c>
      <c r="V879" s="153">
        <v>1</v>
      </c>
      <c r="W879" s="159">
        <f t="shared" si="375"/>
        <v>0</v>
      </c>
      <c r="X879" s="159">
        <f t="shared" si="376"/>
        <v>0</v>
      </c>
      <c r="Y879" s="3"/>
      <c r="Z879" s="163">
        <v>0.88890000000000002</v>
      </c>
      <c r="AA879" s="163">
        <f t="shared" si="377"/>
        <v>1.9999999999997797E-4</v>
      </c>
      <c r="AB879" s="164">
        <f t="shared" si="378"/>
        <v>2.2499718753513104E-2</v>
      </c>
      <c r="AC879" s="165">
        <v>0</v>
      </c>
      <c r="AD879" s="166">
        <f>IF(D879 = D888,1,_xll.BDP(K879,$AD$12)*L879)</f>
        <v>0.74950000000000006</v>
      </c>
      <c r="AE879" s="387">
        <f>AA879*AC879/AD879/Z879*-1 / AF888</f>
        <v>0</v>
      </c>
      <c r="AF879" s="71"/>
      <c r="AG879" s="69"/>
      <c r="AH879" s="61"/>
    </row>
    <row r="880" spans="1:34" x14ac:dyDescent="0.2">
      <c r="B880" s="153"/>
      <c r="C880" s="153" t="s">
        <v>203</v>
      </c>
      <c r="D880" s="153" t="s">
        <v>31</v>
      </c>
      <c r="E880" s="153" t="s">
        <v>206</v>
      </c>
      <c r="F880" s="229">
        <v>75.791898270000004</v>
      </c>
      <c r="G880" s="229">
        <f>_xll.BDP(C880,$G$12)</f>
        <v>75.600800000000007</v>
      </c>
      <c r="H880" s="229">
        <f t="shared" si="371"/>
        <v>-0.19109826999999768</v>
      </c>
      <c r="I880" s="156">
        <f t="shared" si="372"/>
        <v>-0.25213548461239471</v>
      </c>
      <c r="J880" s="157">
        <v>0</v>
      </c>
      <c r="K880" s="153" t="str">
        <f>CONCATENATE(D888,D880, " Curncy")</f>
        <v>USDUSD Curncy</v>
      </c>
      <c r="L880" s="153">
        <f>IF(D880 = D888,1,_xll.BDP(K880,$L$12))</f>
        <v>1</v>
      </c>
      <c r="M880" s="356">
        <f>IF(D880 = D888,1,_xll.BDP(K880,$M$12)*L880)</f>
        <v>1</v>
      </c>
      <c r="N880" s="158">
        <f>H880*J880/M880/G880</f>
        <v>0</v>
      </c>
      <c r="O880" s="366">
        <f>N880 / Y888</f>
        <v>0</v>
      </c>
      <c r="P880" s="160">
        <f t="shared" si="373"/>
        <v>0</v>
      </c>
      <c r="Q880" s="374">
        <f>P880 / Y888*100</f>
        <v>0</v>
      </c>
      <c r="R880" s="161"/>
      <c r="S880" s="374"/>
      <c r="T880" s="153">
        <f t="shared" si="374"/>
        <v>1</v>
      </c>
      <c r="U880" s="153">
        <v>2</v>
      </c>
      <c r="V880" s="153">
        <v>1</v>
      </c>
      <c r="W880" s="159">
        <f t="shared" si="375"/>
        <v>0</v>
      </c>
      <c r="X880" s="159">
        <f t="shared" si="376"/>
        <v>0</v>
      </c>
      <c r="Y880" s="3"/>
      <c r="Z880" s="163">
        <v>76.45891512</v>
      </c>
      <c r="AA880" s="163">
        <f t="shared" si="377"/>
        <v>-0.667016849999996</v>
      </c>
      <c r="AB880" s="164">
        <f t="shared" si="378"/>
        <v>-0.87238597219582936</v>
      </c>
      <c r="AC880" s="165">
        <v>0</v>
      </c>
      <c r="AD880" s="166">
        <f>IF(D880 = D888,1,_xll.BDP(K880,$AD$12)*L880)</f>
        <v>1</v>
      </c>
      <c r="AE880" s="387">
        <f>AA880*AC880/AD880/Z880 / AF888</f>
        <v>0</v>
      </c>
      <c r="AF880" s="71"/>
      <c r="AG880" s="69"/>
      <c r="AH880" s="61"/>
    </row>
    <row r="881" spans="1:34" x14ac:dyDescent="0.2">
      <c r="B881" s="153"/>
      <c r="C881" s="153" t="s">
        <v>210</v>
      </c>
      <c r="D881" s="153" t="s">
        <v>31</v>
      </c>
      <c r="E881" s="153" t="s">
        <v>211</v>
      </c>
      <c r="F881" s="229">
        <v>7.7510527199999997</v>
      </c>
      <c r="G881" s="229">
        <f>_xll.BDP(C881,$G$12)</f>
        <v>7.7511999999999999</v>
      </c>
      <c r="H881" s="229">
        <f t="shared" si="371"/>
        <v>1.4728000000019392E-4</v>
      </c>
      <c r="I881" s="156">
        <f t="shared" si="372"/>
        <v>1.9001289930613958E-3</v>
      </c>
      <c r="J881" s="157">
        <v>0</v>
      </c>
      <c r="K881" s="153" t="str">
        <f>CONCATENATE(D888,D881, " Curncy")</f>
        <v>USDUSD Curncy</v>
      </c>
      <c r="L881" s="153">
        <f>IF(D881 = D888,1,_xll.BDP(K881,$L$12))</f>
        <v>1</v>
      </c>
      <c r="M881" s="356">
        <f>IF(D881 = D888,1,_xll.BDP(K881,$M$12)*L881)</f>
        <v>1</v>
      </c>
      <c r="N881" s="158">
        <f>H881*J881/M881/G881</f>
        <v>0</v>
      </c>
      <c r="O881" s="366">
        <f>N881 / Y888</f>
        <v>0</v>
      </c>
      <c r="P881" s="160">
        <f t="shared" si="373"/>
        <v>0</v>
      </c>
      <c r="Q881" s="374">
        <f>P881 / Y888*100</f>
        <v>0</v>
      </c>
      <c r="R881" s="161"/>
      <c r="S881" s="374"/>
      <c r="T881" s="153">
        <f t="shared" si="374"/>
        <v>1</v>
      </c>
      <c r="U881" s="153">
        <v>2</v>
      </c>
      <c r="V881" s="153">
        <v>1</v>
      </c>
      <c r="W881" s="159">
        <f t="shared" si="375"/>
        <v>0</v>
      </c>
      <c r="X881" s="159">
        <f t="shared" si="376"/>
        <v>0</v>
      </c>
      <c r="Y881" s="3"/>
      <c r="Z881" s="163">
        <v>7.7513751400000004</v>
      </c>
      <c r="AA881" s="163">
        <f t="shared" si="377"/>
        <v>-3.2242000000071158E-4</v>
      </c>
      <c r="AB881" s="164">
        <f t="shared" si="378"/>
        <v>-4.1595200100289767E-3</v>
      </c>
      <c r="AC881" s="165">
        <v>0</v>
      </c>
      <c r="AD881" s="166">
        <f>IF(D881 = D888,1,_xll.BDP(K881,$AD$12)*L881)</f>
        <v>1</v>
      </c>
      <c r="AE881" s="387">
        <f>AA881*AC881/AD881/Z881 / AF888</f>
        <v>0</v>
      </c>
      <c r="AF881" s="71"/>
      <c r="AG881" s="69"/>
      <c r="AH881" s="61"/>
    </row>
    <row r="882" spans="1:34" x14ac:dyDescent="0.2">
      <c r="B882" s="153"/>
      <c r="C882" s="153" t="s">
        <v>229</v>
      </c>
      <c r="D882" s="153" t="s">
        <v>31</v>
      </c>
      <c r="E882" s="153" t="s">
        <v>212</v>
      </c>
      <c r="F882" s="229">
        <v>0.73432282000000004</v>
      </c>
      <c r="G882" s="229">
        <f>_xll.BDP(C882,$G$12)</f>
        <v>0.73409999999999997</v>
      </c>
      <c r="H882" s="229">
        <f t="shared" si="371"/>
        <v>-2.2282000000006796E-4</v>
      </c>
      <c r="I882" s="156">
        <f t="shared" si="372"/>
        <v>-3.034360283125451E-2</v>
      </c>
      <c r="J882" s="157">
        <v>9084439.8001965005</v>
      </c>
      <c r="K882" s="153" t="str">
        <f>CONCATENATE(D888,D882, " Curncy")</f>
        <v>USDUSD Curncy</v>
      </c>
      <c r="L882" s="153">
        <f>IF(D882 = D888,1,_xll.BDP(K882,$L$12))</f>
        <v>1</v>
      </c>
      <c r="M882" s="356">
        <f>IF(D882 = D888,1,_xll.BDP(K882,$M$12)*L882)</f>
        <v>1</v>
      </c>
      <c r="N882" s="158">
        <f>H882*J882/M882/G882*-1</f>
        <v>2757.3830217686987</v>
      </c>
      <c r="O882" s="366">
        <f>N882 / Y888</f>
        <v>1.4492055449926837E-5</v>
      </c>
      <c r="P882" s="160">
        <f t="shared" si="373"/>
        <v>9084439.8001965005</v>
      </c>
      <c r="Q882" s="374">
        <f>P882 / Y888*100</f>
        <v>4.774534559639191</v>
      </c>
      <c r="R882" s="161"/>
      <c r="S882" s="374"/>
      <c r="T882" s="153">
        <f t="shared" si="374"/>
        <v>1</v>
      </c>
      <c r="U882" s="153">
        <v>2</v>
      </c>
      <c r="V882" s="153">
        <v>1</v>
      </c>
      <c r="W882" s="159">
        <f t="shared" si="375"/>
        <v>0</v>
      </c>
      <c r="X882" s="159">
        <f t="shared" si="376"/>
        <v>1.4492055449926837E-5</v>
      </c>
      <c r="Y882" s="3"/>
      <c r="Z882" s="163">
        <v>0.72805125999999998</v>
      </c>
      <c r="AA882" s="163">
        <f t="shared" si="377"/>
        <v>6.2715600000000649E-3</v>
      </c>
      <c r="AB882" s="164">
        <f t="shared" si="378"/>
        <v>0.8614173677826017</v>
      </c>
      <c r="AC882" s="165">
        <v>9084439.8001965005</v>
      </c>
      <c r="AD882" s="166">
        <f>IF(D882 = D888,1,_xll.BDP(K882,$AD$12)*L882)</f>
        <v>1</v>
      </c>
      <c r="AE882" s="387">
        <f>AA882*AC882/AD882/Z882*-1 / AF888</f>
        <v>-4.1349300763401378E-4</v>
      </c>
      <c r="AF882" s="71"/>
      <c r="AG882" s="69"/>
      <c r="AH882" s="61"/>
    </row>
    <row r="883" spans="1:34" x14ac:dyDescent="0.2">
      <c r="A883" s="153"/>
      <c r="B883" s="153"/>
      <c r="C883" s="153" t="s">
        <v>1359</v>
      </c>
      <c r="D883" s="153" t="s">
        <v>31</v>
      </c>
      <c r="E883" s="153" t="s">
        <v>1360</v>
      </c>
      <c r="F883" s="229">
        <v>6.5869125799999999</v>
      </c>
      <c r="G883" s="229">
        <f>_xll.BDP(C883,$G$12)</f>
        <v>6.5747999999999998</v>
      </c>
      <c r="H883" s="229">
        <f t="shared" si="371"/>
        <v>-1.211258000000015E-2</v>
      </c>
      <c r="I883" s="156">
        <f t="shared" si="372"/>
        <v>-0.18388857986028032</v>
      </c>
      <c r="J883" s="157">
        <v>0</v>
      </c>
      <c r="K883" s="153" t="str">
        <f>CONCATENATE(D888,D883, " Curncy")</f>
        <v>USDUSD Curncy</v>
      </c>
      <c r="L883" s="153">
        <f>IF(D883 = D888,1,_xll.BDP(K883,$L$12))</f>
        <v>1</v>
      </c>
      <c r="M883" s="356">
        <f>IF(D883 = D888,1,_xll.BDP(K883,$M$12)*L883)</f>
        <v>1</v>
      </c>
      <c r="N883" s="158">
        <f>H883*J883/M883/G883</f>
        <v>0</v>
      </c>
      <c r="O883" s="366">
        <f>N883 / Y888</f>
        <v>0</v>
      </c>
      <c r="P883" s="160">
        <f t="shared" si="373"/>
        <v>0</v>
      </c>
      <c r="Q883" s="374">
        <f>P883 / Y888*100</f>
        <v>0</v>
      </c>
      <c r="R883" s="161"/>
      <c r="S883" s="374"/>
      <c r="T883" s="153">
        <f t="shared" si="374"/>
        <v>1</v>
      </c>
      <c r="U883" s="153">
        <v>2</v>
      </c>
      <c r="V883" s="153">
        <v>1</v>
      </c>
      <c r="W883" s="159">
        <f t="shared" si="375"/>
        <v>0</v>
      </c>
      <c r="X883" s="159">
        <f t="shared" si="376"/>
        <v>0</v>
      </c>
      <c r="Y883" s="162"/>
      <c r="Z883" s="163">
        <v>6.58508928</v>
      </c>
      <c r="AA883" s="163">
        <f t="shared" si="377"/>
        <v>1.8232999999998611E-3</v>
      </c>
      <c r="AB883" s="164">
        <f t="shared" si="378"/>
        <v>2.768831100798471E-2</v>
      </c>
      <c r="AC883" s="165">
        <v>0</v>
      </c>
      <c r="AD883" s="166">
        <f>IF(D883 = D888,1,_xll.BDP(K883,$AD$12)*L883)</f>
        <v>1</v>
      </c>
      <c r="AE883" s="387">
        <f>AA883*AC883/AD883/Z883 / AF888</f>
        <v>0</v>
      </c>
      <c r="AF883" s="167"/>
      <c r="AG883" s="69"/>
      <c r="AH883" s="61"/>
    </row>
    <row r="884" spans="1:34" x14ac:dyDescent="0.2">
      <c r="B884" s="153"/>
      <c r="C884" s="153" t="s">
        <v>205</v>
      </c>
      <c r="D884" s="153" t="s">
        <v>70</v>
      </c>
      <c r="E884" s="153" t="s">
        <v>344</v>
      </c>
      <c r="F884" s="229">
        <v>20.393881449999999</v>
      </c>
      <c r="G884" s="229">
        <f>_xll.BDP(C884,$G$12)</f>
        <v>20.318300000000001</v>
      </c>
      <c r="H884" s="229">
        <f t="shared" si="371"/>
        <v>-7.558144999999783E-2</v>
      </c>
      <c r="I884" s="156">
        <f t="shared" si="372"/>
        <v>-0.37060846011732523</v>
      </c>
      <c r="J884" s="157">
        <v>0</v>
      </c>
      <c r="K884" s="153" t="str">
        <f>CONCATENATE(D888,D884, " Curncy")</f>
        <v>USDGBP Curncy</v>
      </c>
      <c r="L884" s="153">
        <f>IF(D884 = D888,1,_xll.BDP(K884,$L$12))</f>
        <v>1</v>
      </c>
      <c r="M884" s="356">
        <f>IF(D884 = D888,1,_xll.BDP(K884,$M$12)*L884)</f>
        <v>0.75039999999999996</v>
      </c>
      <c r="N884" s="158">
        <f>H884*J884/M884/G884</f>
        <v>0</v>
      </c>
      <c r="O884" s="366">
        <f>N884 / Y888</f>
        <v>0</v>
      </c>
      <c r="P884" s="160">
        <f t="shared" si="373"/>
        <v>0</v>
      </c>
      <c r="Q884" s="374">
        <f>P884 / Y888*100</f>
        <v>0</v>
      </c>
      <c r="R884" s="161"/>
      <c r="S884" s="374"/>
      <c r="T884" s="153">
        <f t="shared" si="374"/>
        <v>1</v>
      </c>
      <c r="U884" s="153">
        <v>2</v>
      </c>
      <c r="V884" s="153">
        <v>1</v>
      </c>
      <c r="W884" s="159">
        <f t="shared" si="375"/>
        <v>0</v>
      </c>
      <c r="X884" s="159">
        <f t="shared" si="376"/>
        <v>0</v>
      </c>
      <c r="Y884" s="3"/>
      <c r="Z884" s="163">
        <v>20.538755770000002</v>
      </c>
      <c r="AA884" s="163">
        <f t="shared" si="377"/>
        <v>-0.14487432000000311</v>
      </c>
      <c r="AB884" s="164">
        <f t="shared" si="378"/>
        <v>-0.70537047921673157</v>
      </c>
      <c r="AC884" s="165">
        <v>0</v>
      </c>
      <c r="AD884" s="166">
        <f>IF(D884 = D888,1,_xll.BDP(K884,$AD$12)*L884)</f>
        <v>0.74950000000000006</v>
      </c>
      <c r="AE884" s="387">
        <f>AA884*AC884/AD884/Z884 / AF888</f>
        <v>0</v>
      </c>
      <c r="AF884" s="71"/>
      <c r="AG884" s="69"/>
      <c r="AH884" s="61"/>
    </row>
    <row r="885" spans="1:34" x14ac:dyDescent="0.2">
      <c r="A885" s="29"/>
      <c r="B885" s="153"/>
      <c r="C885" s="153" t="s">
        <v>209</v>
      </c>
      <c r="D885" s="153" t="s">
        <v>31</v>
      </c>
      <c r="E885" s="153" t="s">
        <v>345</v>
      </c>
      <c r="F885" s="229">
        <v>104.6614098729201</v>
      </c>
      <c r="G885" s="229">
        <f>_xll.BDP(C885,$G$12)</f>
        <v>104.49</v>
      </c>
      <c r="H885" s="229">
        <f t="shared" si="371"/>
        <v>-0.17140987292010834</v>
      </c>
      <c r="I885" s="156">
        <f t="shared" si="372"/>
        <v>-0.16377561999999257</v>
      </c>
      <c r="J885" s="157">
        <v>0</v>
      </c>
      <c r="K885" s="153" t="str">
        <f>CONCATENATE(D888,D885, " Curncy")</f>
        <v>USDUSD Curncy</v>
      </c>
      <c r="L885" s="153">
        <f>IF(D885 = D888,1,_xll.BDP(K885,$L$12))</f>
        <v>1</v>
      </c>
      <c r="M885" s="356">
        <f>IF(D885 = D888,1,_xll.BDP(K885,$M$12)*L885)</f>
        <v>1</v>
      </c>
      <c r="N885" s="158">
        <f>H885*J885/M885/G885</f>
        <v>0</v>
      </c>
      <c r="O885" s="366">
        <f>N885 / Y888</f>
        <v>0</v>
      </c>
      <c r="P885" s="160">
        <f t="shared" si="373"/>
        <v>0</v>
      </c>
      <c r="Q885" s="374">
        <f>P885 / Y888*100</f>
        <v>0</v>
      </c>
      <c r="R885" s="161"/>
      <c r="S885" s="374"/>
      <c r="T885" s="153">
        <f t="shared" si="374"/>
        <v>1</v>
      </c>
      <c r="U885" s="153">
        <v>2</v>
      </c>
      <c r="V885" s="153">
        <v>1</v>
      </c>
      <c r="W885" s="159">
        <f t="shared" si="375"/>
        <v>0</v>
      </c>
      <c r="X885" s="159">
        <f t="shared" si="376"/>
        <v>0</v>
      </c>
      <c r="Y885" s="3"/>
      <c r="Z885" s="163">
        <v>104.47934286672509</v>
      </c>
      <c r="AA885" s="163">
        <f t="shared" si="377"/>
        <v>0.18206700619501248</v>
      </c>
      <c r="AB885" s="164">
        <f t="shared" si="378"/>
        <v>0.17426124743841373</v>
      </c>
      <c r="AC885" s="165">
        <v>0</v>
      </c>
      <c r="AD885" s="166">
        <f>IF(D885 = D888,1,_xll.BDP(K885,$AD$12)*L885)</f>
        <v>1</v>
      </c>
      <c r="AE885" s="387">
        <f>AA885*AC885/AD885/Z885 / AF888</f>
        <v>0</v>
      </c>
      <c r="AG885" s="69"/>
      <c r="AH885" s="61"/>
    </row>
    <row r="886" spans="1:34" x14ac:dyDescent="0.2">
      <c r="A886" s="29"/>
      <c r="B886" s="153"/>
      <c r="C886" s="153" t="s">
        <v>202</v>
      </c>
      <c r="D886" s="153" t="s">
        <v>31</v>
      </c>
      <c r="E886" s="153" t="s">
        <v>204</v>
      </c>
      <c r="F886" s="229">
        <v>8.5720903368025727</v>
      </c>
      <c r="G886" s="229">
        <f>_xll.BDP(C886,$G$12)</f>
        <v>8.5364000000000004</v>
      </c>
      <c r="H886" s="229">
        <f t="shared" si="371"/>
        <v>-3.5690336802572276E-2</v>
      </c>
      <c r="I886" s="156">
        <f t="shared" si="372"/>
        <v>-0.41635511759999633</v>
      </c>
      <c r="J886" s="157">
        <v>0</v>
      </c>
      <c r="K886" s="153" t="str">
        <f>CONCATENATE(D888,D886, " Curncy")</f>
        <v>USDUSD Curncy</v>
      </c>
      <c r="L886" s="153">
        <f>IF(D886 = D888,1,_xll.BDP(K886,$L$12))</f>
        <v>1</v>
      </c>
      <c r="M886" s="356">
        <f>IF(D886 = D888,1,_xll.BDP(K886,$M$12)*L886)</f>
        <v>1</v>
      </c>
      <c r="N886" s="158">
        <f>H886*J886/M886/G886</f>
        <v>0</v>
      </c>
      <c r="O886" s="366">
        <f>N886 / Y888</f>
        <v>0</v>
      </c>
      <c r="P886" s="160">
        <f t="shared" si="373"/>
        <v>0</v>
      </c>
      <c r="Q886" s="374">
        <f>P886 / Y888*100</f>
        <v>0</v>
      </c>
      <c r="R886" s="161"/>
      <c r="S886" s="374"/>
      <c r="T886" s="153">
        <f t="shared" si="374"/>
        <v>1</v>
      </c>
      <c r="U886" s="153">
        <v>2</v>
      </c>
      <c r="V886" s="153">
        <v>1</v>
      </c>
      <c r="W886" s="159">
        <f t="shared" si="375"/>
        <v>0</v>
      </c>
      <c r="X886" s="159">
        <f t="shared" si="376"/>
        <v>0</v>
      </c>
      <c r="Y886" s="3"/>
      <c r="Z886" s="163">
        <v>8.653211557263969</v>
      </c>
      <c r="AA886" s="163">
        <f t="shared" si="377"/>
        <v>-8.1121220461396248E-2</v>
      </c>
      <c r="AB886" s="164">
        <f t="shared" si="378"/>
        <v>-0.93746951550374091</v>
      </c>
      <c r="AC886" s="165">
        <v>0</v>
      </c>
      <c r="AD886" s="166">
        <f>IF(D886 = D888,1,_xll.BDP(K886,$AD$12)*L886)</f>
        <v>1</v>
      </c>
      <c r="AE886" s="387">
        <f>AA886*AC886/AD886/Z886 / AF888</f>
        <v>0</v>
      </c>
      <c r="AG886" s="69"/>
      <c r="AH886" s="61"/>
    </row>
    <row r="887" spans="1:34" x14ac:dyDescent="0.2">
      <c r="A887" s="153"/>
      <c r="B887" s="153"/>
      <c r="C887" s="153" t="s">
        <v>1330</v>
      </c>
      <c r="D887" s="153" t="s">
        <v>31</v>
      </c>
      <c r="E887" s="153" t="s">
        <v>207</v>
      </c>
      <c r="F887" s="229">
        <v>15.270506989999999</v>
      </c>
      <c r="G887" s="229">
        <f>_xll.BDP(C887,$G$12)</f>
        <v>15.2491</v>
      </c>
      <c r="H887" s="229">
        <f t="shared" si="371"/>
        <v>-2.1406989999999126E-2</v>
      </c>
      <c r="I887" s="156">
        <f t="shared" si="372"/>
        <v>-0.14018519499069446</v>
      </c>
      <c r="J887" s="157">
        <v>0</v>
      </c>
      <c r="K887" s="153" t="str">
        <f>CONCATENATE(D888,D887, " Curncy")</f>
        <v>USDUSD Curncy</v>
      </c>
      <c r="L887" s="153">
        <f>IF(D887 = D888,1,_xll.BDP(K887,$L$12))</f>
        <v>1</v>
      </c>
      <c r="M887" s="356">
        <f>IF(D887 = D888,1,_xll.BDP(K887,$M$12)*L887)</f>
        <v>1</v>
      </c>
      <c r="N887" s="158">
        <f>H887*J887/M887/G887</f>
        <v>0</v>
      </c>
      <c r="O887" s="366">
        <f>N887 / Y888</f>
        <v>0</v>
      </c>
      <c r="P887" s="160">
        <f t="shared" si="373"/>
        <v>0</v>
      </c>
      <c r="Q887" s="374">
        <f>P887 / Y888*100</f>
        <v>0</v>
      </c>
      <c r="R887" s="161"/>
      <c r="S887" s="374"/>
      <c r="T887" s="153">
        <f t="shared" si="374"/>
        <v>1</v>
      </c>
      <c r="U887" s="153">
        <v>2</v>
      </c>
      <c r="V887" s="153">
        <v>1</v>
      </c>
      <c r="W887" s="159">
        <f t="shared" si="375"/>
        <v>0</v>
      </c>
      <c r="X887" s="159">
        <f t="shared" si="376"/>
        <v>0</v>
      </c>
      <c r="Y887" s="162"/>
      <c r="Z887" s="163">
        <v>15.449691120000001</v>
      </c>
      <c r="AA887" s="163">
        <f t="shared" si="377"/>
        <v>-0.17918413000000122</v>
      </c>
      <c r="AB887" s="164">
        <f t="shared" si="378"/>
        <v>-1.1597910185275031</v>
      </c>
      <c r="AC887" s="165">
        <v>0</v>
      </c>
      <c r="AD887" s="166">
        <f>IF(D887 = D888,1,_xll.BDP(K887,$AD$12)*L887)</f>
        <v>1</v>
      </c>
      <c r="AE887" s="387">
        <f>AA887*AC887/AD887/Z887 / AF888</f>
        <v>0</v>
      </c>
      <c r="AF887" s="167"/>
      <c r="AG887" s="69"/>
      <c r="AH887" s="61"/>
    </row>
    <row r="888" spans="1:34" x14ac:dyDescent="0.2">
      <c r="A888" s="111" t="s">
        <v>1671</v>
      </c>
      <c r="B888" s="111"/>
      <c r="C888" s="111"/>
      <c r="D888" s="111" t="s">
        <v>31</v>
      </c>
      <c r="E888" s="111"/>
      <c r="F888" s="112"/>
      <c r="G888" s="112"/>
      <c r="H888" s="113"/>
      <c r="I888" s="114"/>
      <c r="J888" s="115"/>
      <c r="K888" s="111"/>
      <c r="L888" s="111"/>
      <c r="M888" s="312"/>
      <c r="N888" s="126">
        <f t="shared" ref="N888:S888" si="379" xml:space="preserve"> SUM(N873:N887)</f>
        <v>232874.28155461419</v>
      </c>
      <c r="O888" s="372">
        <f t="shared" si="379"/>
        <v>-2.3760598910669294E-2</v>
      </c>
      <c r="P888" s="128">
        <f t="shared" si="379"/>
        <v>118306822.52940759</v>
      </c>
      <c r="Q888" s="316">
        <f t="shared" si="379"/>
        <v>62.178849244566401</v>
      </c>
      <c r="R888" s="119">
        <f t="shared" si="379"/>
        <v>0</v>
      </c>
      <c r="S888" s="316">
        <f t="shared" si="379"/>
        <v>0</v>
      </c>
      <c r="T888" s="111"/>
      <c r="U888" s="111"/>
      <c r="V888" s="111"/>
      <c r="W888" s="118">
        <f xml:space="preserve"> SUM(W873:W887)</f>
        <v>0</v>
      </c>
      <c r="X888" s="118">
        <f xml:space="preserve"> SUM(X873:X887)</f>
        <v>1.2239239070191237E-3</v>
      </c>
      <c r="Y888" s="144">
        <v>190268594.49275839</v>
      </c>
      <c r="Z888" s="120"/>
      <c r="AA888" s="120"/>
      <c r="AB888" s="121"/>
      <c r="AC888" s="122"/>
      <c r="AD888" s="123"/>
      <c r="AE888" s="318">
        <f xml:space="preserve"> SUM(AE873:AE887)</f>
        <v>-2.7910705403425911E-3</v>
      </c>
      <c r="AF888" s="124">
        <v>189253362.83778673</v>
      </c>
      <c r="AG888" s="69"/>
      <c r="AH888" s="61"/>
    </row>
    <row r="889" spans="1:34" x14ac:dyDescent="0.2">
      <c r="M889" s="353"/>
      <c r="N889" s="99"/>
      <c r="O889" s="363"/>
      <c r="Q889" s="373"/>
      <c r="R889" s="35"/>
      <c r="S889" s="373"/>
      <c r="T889" s="23"/>
      <c r="U889" s="1"/>
      <c r="V889" s="1"/>
      <c r="W889" s="48"/>
      <c r="X889" s="143">
        <f>_xll.BDP("USDEUR Curncy","LAST_PRICE")</f>
        <v>0.84150000000000003</v>
      </c>
      <c r="Y889" s="3">
        <f>Y888*X889</f>
        <v>160111022.2656562</v>
      </c>
      <c r="Z889" s="2"/>
      <c r="AB889" s="60"/>
      <c r="AE889" s="386"/>
      <c r="AG889" s="69"/>
      <c r="AH889" s="61"/>
    </row>
    <row r="890" spans="1:34" x14ac:dyDescent="0.2">
      <c r="A890" s="29" t="s">
        <v>349</v>
      </c>
      <c r="B890" s="31"/>
      <c r="C890" s="5"/>
      <c r="E890" s="5" t="s">
        <v>216</v>
      </c>
      <c r="F890" s="2"/>
      <c r="G890" s="2"/>
      <c r="H890" s="23"/>
      <c r="I890" s="14"/>
      <c r="J890" s="17"/>
      <c r="K890" s="31"/>
      <c r="M890" s="353"/>
      <c r="N890" s="99"/>
      <c r="O890" s="363"/>
      <c r="P890" s="7"/>
      <c r="Q890" s="373"/>
      <c r="R890" s="35"/>
      <c r="S890" s="373"/>
      <c r="T890" s="23"/>
      <c r="W890" s="48"/>
      <c r="Y890" s="3"/>
      <c r="Z890" s="2"/>
      <c r="AA890" s="11"/>
      <c r="AB890" s="60"/>
      <c r="AC890" s="50"/>
      <c r="AD890" s="13"/>
      <c r="AE890" s="386"/>
      <c r="AF890" s="71"/>
      <c r="AG890" s="69"/>
      <c r="AH890" s="61"/>
    </row>
    <row r="891" spans="1:34" x14ac:dyDescent="0.2">
      <c r="A891" s="29" t="s">
        <v>349</v>
      </c>
      <c r="B891" s="31"/>
      <c r="C891" s="47"/>
      <c r="E891" s="29" t="s">
        <v>215</v>
      </c>
      <c r="F891" s="2"/>
      <c r="G891" s="2"/>
      <c r="H891" s="23"/>
      <c r="I891" s="14"/>
      <c r="J891" s="17"/>
      <c r="K891" s="31"/>
      <c r="M891" s="353"/>
      <c r="N891" s="99"/>
      <c r="O891" s="363">
        <f>O888</f>
        <v>-2.3760598910669294E-2</v>
      </c>
      <c r="P891" s="7"/>
      <c r="Q891" s="373"/>
      <c r="R891" s="35"/>
      <c r="S891" s="373"/>
      <c r="T891" s="23"/>
      <c r="W891" s="48"/>
      <c r="Y891" s="3"/>
      <c r="Z891" s="2"/>
      <c r="AA891" s="11"/>
      <c r="AB891" s="60"/>
      <c r="AC891" s="50"/>
      <c r="AD891" s="13"/>
      <c r="AE891" s="386">
        <f>AE888</f>
        <v>-2.7910705403425911E-3</v>
      </c>
      <c r="AF891" s="71"/>
      <c r="AG891" s="69"/>
      <c r="AH891" s="61"/>
    </row>
    <row r="892" spans="1:34" x14ac:dyDescent="0.2">
      <c r="A892" s="29" t="s">
        <v>349</v>
      </c>
      <c r="B892" s="31"/>
      <c r="C892" s="47" t="s">
        <v>200</v>
      </c>
      <c r="D892" s="29" t="s">
        <v>70</v>
      </c>
      <c r="E892" s="29" t="s">
        <v>346</v>
      </c>
      <c r="F892" s="116">
        <f>F893</f>
        <v>1.3355078199999999</v>
      </c>
      <c r="G892" s="116">
        <f>G893</f>
        <v>1.3327</v>
      </c>
      <c r="H892" s="116">
        <f>H893</f>
        <v>-2.8078199999999054E-3</v>
      </c>
      <c r="I892" s="16">
        <f>I893</f>
        <v>-0.21024362103697047</v>
      </c>
      <c r="J892" s="20">
        <f>-Y894</f>
        <v>-28690873.021522362</v>
      </c>
      <c r="K892" s="33" t="str">
        <f>K893</f>
        <v>GBPGBP Curncy</v>
      </c>
      <c r="L892" s="11">
        <f>L893</f>
        <v>1</v>
      </c>
      <c r="M892" s="353">
        <f>M893</f>
        <v>1</v>
      </c>
      <c r="N892" s="117">
        <f>H892*J892/M892/G892</f>
        <v>60447.81802902995</v>
      </c>
      <c r="O892" s="363">
        <f>N892 / Y894</f>
        <v>2.1068657612365168E-3</v>
      </c>
      <c r="P892" s="7"/>
      <c r="Q892" s="373"/>
      <c r="R892" s="35"/>
      <c r="S892" s="373"/>
      <c r="T892" s="23">
        <f>IF(EXACT(D892,UPPER(D892)),1,0.01)/V892</f>
        <v>1</v>
      </c>
      <c r="U892" s="29">
        <v>2</v>
      </c>
      <c r="V892" s="29">
        <v>1</v>
      </c>
      <c r="W892" s="48"/>
      <c r="Y892" s="3"/>
      <c r="Z892" s="75">
        <f>Z893</f>
        <v>1.3293958800000001</v>
      </c>
      <c r="AA892" s="76">
        <f>AA893</f>
        <v>6.1119399999998159E-3</v>
      </c>
      <c r="AB892" s="130">
        <f>AB893</f>
        <v>0.4597531925553896</v>
      </c>
      <c r="AC892" s="50">
        <f>-AF894</f>
        <v>-28558343.047822651</v>
      </c>
      <c r="AD892" s="13">
        <f>AD893</f>
        <v>1</v>
      </c>
      <c r="AE892" s="386">
        <f>AA892*AC892/AD892/Z892 / AF894</f>
        <v>-4.5975319255538967E-3</v>
      </c>
      <c r="AF892" s="71"/>
      <c r="AG892" s="69"/>
      <c r="AH892" s="61"/>
    </row>
    <row r="893" spans="1:34" x14ac:dyDescent="0.2">
      <c r="B893" s="153"/>
      <c r="C893" s="153" t="s">
        <v>200</v>
      </c>
      <c r="D893" s="153" t="s">
        <v>70</v>
      </c>
      <c r="E893" s="153" t="s">
        <v>347</v>
      </c>
      <c r="F893" s="229">
        <v>1.3355078199999999</v>
      </c>
      <c r="G893" s="229">
        <f>_xll.BDP(C893,$G$12)</f>
        <v>1.3327</v>
      </c>
      <c r="H893" s="229">
        <f>IF(OR(OR(G893="#N/A N/A",G893="#N/A Real Time"),OR(F893="#N/A N/A",F893="#N/A Real Time")),0,  G893 - F893)</f>
        <v>-2.8078199999999054E-3</v>
      </c>
      <c r="I893" s="156">
        <f>IF(OR(F893=0,F893="#N/A N/A"),0,H893 / F893*100)</f>
        <v>-0.21024362103697047</v>
      </c>
      <c r="J893" s="157">
        <v>14301507</v>
      </c>
      <c r="K893" s="153" t="str">
        <f>CONCATENATE(D894,D893, " Curncy")</f>
        <v>GBPGBP Curncy</v>
      </c>
      <c r="L893" s="153">
        <f>IF(D893 = D894,1,_xll.BDP(K893,$L$12))</f>
        <v>1</v>
      </c>
      <c r="M893" s="356">
        <f>IF(D893 = D894,1,_xll.BDP(K893,$M$12)*L893)</f>
        <v>1</v>
      </c>
      <c r="N893" s="158">
        <f>H893*J893/M893/G893</f>
        <v>-30131.355432384367</v>
      </c>
      <c r="O893" s="366">
        <f>N893 / Y894</f>
        <v>-1.0502069912540282E-3</v>
      </c>
      <c r="P893" s="160">
        <f>ABS(IF(OR(OR(J893=0,G893 = "#N/A N/A"),G893="#N/A Real Time"),0,J893/M893))</f>
        <v>14301507</v>
      </c>
      <c r="Q893" s="374">
        <f>P893 / Y894*100</f>
        <v>49.846886810560882</v>
      </c>
      <c r="R893" s="161"/>
      <c r="S893" s="374"/>
      <c r="T893" s="153">
        <f>IF(EXACT(D893,UPPER(D893)),1,0.01)/V893</f>
        <v>1</v>
      </c>
      <c r="U893" s="153">
        <v>2</v>
      </c>
      <c r="V893" s="153">
        <v>1</v>
      </c>
      <c r="W893" s="159">
        <f>IF(AND(Q893&lt;0,O893&gt;0),O893,0)</f>
        <v>0</v>
      </c>
      <c r="X893" s="159">
        <f>IF(AND(Q893&gt;0,O893&gt;0),O893,0)</f>
        <v>0</v>
      </c>
      <c r="Y893" s="3"/>
      <c r="Z893" s="163">
        <v>1.3293958800000001</v>
      </c>
      <c r="AA893" s="163">
        <f>IF(OR(OR(F893="#N/A N/A",F893="#N/A Real Time"),OR(Z893="#N/A N/A",Z893="#N/A Real Time")),0,  F893 - Z893)</f>
        <v>6.1119399999998159E-3</v>
      </c>
      <c r="AB893" s="164">
        <f>IF(OR(Z893=0,Z893="#N/A N/A"),0,AA893 / Z893*100)</f>
        <v>0.4597531925553896</v>
      </c>
      <c r="AC893" s="165">
        <v>14301507</v>
      </c>
      <c r="AD893" s="166">
        <f>IF(D893 = D894,1,_xll.BDP(K893,$AD$12)*L893)</f>
        <v>1</v>
      </c>
      <c r="AE893" s="387">
        <f>AA893*AC893/AD893/Z893 / AF894</f>
        <v>2.3023616918505206E-3</v>
      </c>
      <c r="AF893" s="71"/>
      <c r="AG893" s="69"/>
      <c r="AH893" s="61"/>
    </row>
    <row r="894" spans="1:34" x14ac:dyDescent="0.2">
      <c r="A894" s="111" t="s">
        <v>1670</v>
      </c>
      <c r="B894" s="111"/>
      <c r="C894" s="111"/>
      <c r="D894" s="111" t="s">
        <v>70</v>
      </c>
      <c r="E894" s="111"/>
      <c r="F894" s="116"/>
      <c r="G894" s="116"/>
      <c r="H894" s="116"/>
      <c r="I894" s="114"/>
      <c r="J894" s="127">
        <f>J893/-J892</f>
        <v>0.49846886810560881</v>
      </c>
      <c r="K894" s="111"/>
      <c r="L894" s="111"/>
      <c r="M894" s="312"/>
      <c r="N894" s="126">
        <f t="shared" ref="N894:S894" si="380" xml:space="preserve"> SUM(N889:N893)</f>
        <v>30316.462596645582</v>
      </c>
      <c r="O894" s="372">
        <f t="shared" si="380"/>
        <v>-2.2703940140686805E-2</v>
      </c>
      <c r="P894" s="128">
        <f t="shared" si="380"/>
        <v>14301507</v>
      </c>
      <c r="Q894" s="316">
        <f t="shared" si="380"/>
        <v>49.846886810560882</v>
      </c>
      <c r="R894" s="119">
        <f t="shared" si="380"/>
        <v>0</v>
      </c>
      <c r="S894" s="316">
        <f t="shared" si="380"/>
        <v>0</v>
      </c>
      <c r="T894" s="111"/>
      <c r="U894" s="111"/>
      <c r="V894" s="111"/>
      <c r="W894" s="118">
        <f xml:space="preserve"> SUM(W889:W893)</f>
        <v>0</v>
      </c>
      <c r="X894" s="118">
        <f xml:space="preserve"> SUM(X889:X893)</f>
        <v>0.84150000000000003</v>
      </c>
      <c r="Y894" s="111">
        <v>28690873.021522362</v>
      </c>
      <c r="Z894" s="120"/>
      <c r="AA894" s="120"/>
      <c r="AB894" s="121"/>
      <c r="AC894" s="122"/>
      <c r="AD894" s="123"/>
      <c r="AE894" s="318">
        <f xml:space="preserve"> SUM(AE889:AE893)</f>
        <v>-5.0862407740459668E-3</v>
      </c>
      <c r="AF894" s="124">
        <v>28558343.047822651</v>
      </c>
      <c r="AG894" s="69"/>
      <c r="AH894" s="61"/>
    </row>
    <row r="895" spans="1:34" x14ac:dyDescent="0.2">
      <c r="A895" s="1"/>
      <c r="B895" s="31"/>
      <c r="C895" s="47"/>
      <c r="D895" s="1"/>
      <c r="E895" s="1"/>
      <c r="F895" s="116"/>
      <c r="G895" s="116"/>
      <c r="H895" s="116"/>
      <c r="I895" s="14"/>
      <c r="J895" s="17" t="s">
        <v>1224</v>
      </c>
      <c r="K895" s="31"/>
      <c r="L895" s="1"/>
      <c r="M895" s="353"/>
      <c r="N895" s="99"/>
      <c r="O895" s="363"/>
      <c r="P895" s="7"/>
      <c r="Q895" s="373"/>
      <c r="R895" s="35"/>
      <c r="S895" s="373"/>
      <c r="T895" s="23"/>
      <c r="U895" s="1"/>
      <c r="V895" s="1"/>
      <c r="W895" s="48"/>
      <c r="X895" s="1"/>
      <c r="Y895" s="3"/>
      <c r="Z895" s="2"/>
      <c r="AA895" s="11"/>
      <c r="AB895" s="60"/>
      <c r="AC895" s="50"/>
      <c r="AD895" s="13"/>
      <c r="AE895" s="386"/>
      <c r="AF895" s="71"/>
      <c r="AG895" s="69"/>
      <c r="AH895" s="61"/>
    </row>
    <row r="896" spans="1:34" x14ac:dyDescent="0.2">
      <c r="A896" s="29" t="s">
        <v>349</v>
      </c>
      <c r="B896" s="31"/>
      <c r="C896" s="5"/>
      <c r="E896" s="5" t="s">
        <v>217</v>
      </c>
      <c r="F896" s="116"/>
      <c r="G896" s="116"/>
      <c r="H896" s="116"/>
      <c r="I896" s="14"/>
      <c r="J896" s="17"/>
      <c r="K896" s="31"/>
      <c r="M896" s="353"/>
      <c r="N896" s="99"/>
      <c r="O896" s="363"/>
      <c r="P896" s="7"/>
      <c r="Q896" s="373"/>
      <c r="R896" s="35"/>
      <c r="S896" s="373"/>
      <c r="T896" s="23"/>
      <c r="W896" s="48"/>
      <c r="Y896" s="3"/>
      <c r="Z896" s="2"/>
      <c r="AA896" s="11"/>
      <c r="AB896" s="60"/>
      <c r="AC896" s="50"/>
      <c r="AD896" s="13"/>
      <c r="AE896" s="386"/>
      <c r="AF896" s="71"/>
      <c r="AG896" s="69"/>
      <c r="AH896" s="61"/>
    </row>
    <row r="897" spans="1:34" x14ac:dyDescent="0.2">
      <c r="A897" s="29" t="s">
        <v>349</v>
      </c>
      <c r="B897" s="31"/>
      <c r="C897" s="47"/>
      <c r="E897" s="29" t="s">
        <v>215</v>
      </c>
      <c r="F897" s="116"/>
      <c r="G897" s="116"/>
      <c r="H897" s="116"/>
      <c r="I897" s="14"/>
      <c r="J897" s="17"/>
      <c r="K897" s="31"/>
      <c r="M897" s="353"/>
      <c r="N897" s="99"/>
      <c r="O897" s="363">
        <f>O888</f>
        <v>-2.3760598910669294E-2</v>
      </c>
      <c r="P897" s="7"/>
      <c r="Q897" s="373"/>
      <c r="R897" s="35"/>
      <c r="S897" s="373"/>
      <c r="T897" s="23"/>
      <c r="W897" s="48"/>
      <c r="Y897" s="3"/>
      <c r="Z897" s="2"/>
      <c r="AA897" s="11"/>
      <c r="AB897" s="60"/>
      <c r="AC897" s="50"/>
      <c r="AD897" s="13"/>
      <c r="AE897" s="386">
        <f>AE888</f>
        <v>-2.7910705403425911E-3</v>
      </c>
      <c r="AF897" s="71"/>
      <c r="AG897" s="69"/>
      <c r="AH897" s="61"/>
    </row>
    <row r="898" spans="1:34" x14ac:dyDescent="0.2">
      <c r="A898" s="29" t="s">
        <v>349</v>
      </c>
      <c r="B898" s="31"/>
      <c r="C898" s="47" t="s">
        <v>200</v>
      </c>
      <c r="D898" s="29" t="s">
        <v>70</v>
      </c>
      <c r="E898" s="29" t="s">
        <v>346</v>
      </c>
      <c r="F898" s="116">
        <f>F899</f>
        <v>1.3355078199999999</v>
      </c>
      <c r="G898" s="116">
        <f>G899</f>
        <v>1.3327</v>
      </c>
      <c r="H898" s="116">
        <f>H899</f>
        <v>-2.8078199999999054E-3</v>
      </c>
      <c r="I898" s="16">
        <f>I899</f>
        <v>-0.21024362103697047</v>
      </c>
      <c r="J898" s="20">
        <f>-Y900</f>
        <v>-51719922.349734299</v>
      </c>
      <c r="K898" s="33" t="str">
        <f>K899</f>
        <v>GBPGBP Curncy</v>
      </c>
      <c r="L898" s="11">
        <f>L899</f>
        <v>1</v>
      </c>
      <c r="M898" s="353">
        <f>M899</f>
        <v>1</v>
      </c>
      <c r="N898" s="117">
        <f>H898*J898/M898/G898</f>
        <v>108966.93357246649</v>
      </c>
      <c r="O898" s="363">
        <f>N898 / Y900</f>
        <v>2.1068657612365168E-3</v>
      </c>
      <c r="P898" s="7"/>
      <c r="Q898" s="373"/>
      <c r="R898" s="35"/>
      <c r="S898" s="373"/>
      <c r="T898" s="23">
        <f>IF(EXACT(D898,UPPER(D898)),1,0.01)/V898</f>
        <v>1</v>
      </c>
      <c r="U898" s="29">
        <v>2</v>
      </c>
      <c r="V898" s="29">
        <v>1</v>
      </c>
      <c r="W898" s="48"/>
      <c r="Y898" s="3"/>
      <c r="Z898" s="12">
        <f>Z899</f>
        <v>1.3293958800000001</v>
      </c>
      <c r="AA898" s="74">
        <f>AA899</f>
        <v>6.1119399999998159E-3</v>
      </c>
      <c r="AB898" s="130">
        <f>AB899</f>
        <v>0.4597531925553896</v>
      </c>
      <c r="AC898" s="50">
        <f>-AF900</f>
        <v>-51478623.077089891</v>
      </c>
      <c r="AD898" s="13">
        <f>AD899</f>
        <v>1</v>
      </c>
      <c r="AE898" s="386">
        <f>AA898*AC898/AD898/Z898 / AF900</f>
        <v>-4.5975319255538959E-3</v>
      </c>
      <c r="AF898" s="71"/>
      <c r="AG898" s="69"/>
      <c r="AH898" s="61"/>
    </row>
    <row r="899" spans="1:34" x14ac:dyDescent="0.2">
      <c r="B899" s="153"/>
      <c r="C899" s="153" t="s">
        <v>200</v>
      </c>
      <c r="D899" s="153" t="s">
        <v>70</v>
      </c>
      <c r="E899" s="153" t="s">
        <v>347</v>
      </c>
      <c r="F899" s="229">
        <v>1.3355078199999999</v>
      </c>
      <c r="G899" s="229">
        <f>_xll.BDP(C899,$G$12)</f>
        <v>1.3327</v>
      </c>
      <c r="H899" s="229">
        <f>IF(OR(OR(G899="#N/A N/A",G899="#N/A Real Time"),OR(F899="#N/A N/A",F899="#N/A Real Time")),0,  G899 - F899)</f>
        <v>-2.8078199999999054E-3</v>
      </c>
      <c r="I899" s="156">
        <f>IF(OR(F899=0,F899="#N/A N/A"),0,H899 / F899*100)</f>
        <v>-0.21024362103697047</v>
      </c>
      <c r="J899" s="157">
        <v>26672291</v>
      </c>
      <c r="K899" s="153" t="str">
        <f>CONCATENATE(D900,D899, " Curncy")</f>
        <v>GBPGBP Curncy</v>
      </c>
      <c r="L899" s="153">
        <f>IF(D899 = D900,1,_xll.BDP(K899,$L$12))</f>
        <v>1</v>
      </c>
      <c r="M899" s="356">
        <f>IF(D899 = D900,1,_xll.BDP(K899,$M$12)*L899)</f>
        <v>1</v>
      </c>
      <c r="N899" s="158">
        <f>H899*J899/M899/G899</f>
        <v>-56194.936681636893</v>
      </c>
      <c r="O899" s="366">
        <f>N899 / Y900</f>
        <v>-1.0865239955629125E-3</v>
      </c>
      <c r="P899" s="160">
        <f>ABS(IF(OR(OR(J899=0,G899 = "#N/A N/A"),G899="#N/A Real Time"),0,J899/M899))</f>
        <v>26672291</v>
      </c>
      <c r="Q899" s="374">
        <f>P899 / Y900*100</f>
        <v>51.570632337070833</v>
      </c>
      <c r="R899" s="161"/>
      <c r="S899" s="374"/>
      <c r="T899" s="153">
        <f>IF(EXACT(D899,UPPER(D899)),1,0.01)/V899</f>
        <v>1</v>
      </c>
      <c r="U899" s="153">
        <v>2</v>
      </c>
      <c r="V899" s="153">
        <v>1</v>
      </c>
      <c r="W899" s="159">
        <f>IF(AND(Q899&lt;0,O899&gt;0),O899,0)</f>
        <v>0</v>
      </c>
      <c r="X899" s="159">
        <f>IF(AND(Q899&gt;0,O899&gt;0),O899,0)</f>
        <v>0</v>
      </c>
      <c r="Y899" s="3"/>
      <c r="Z899" s="163">
        <v>1.3293958800000001</v>
      </c>
      <c r="AA899" s="163">
        <f>IF(OR(OR(F899="#N/A N/A",F899="#N/A Real Time"),OR(Z899="#N/A N/A",Z899="#N/A Real Time")),0,  F899 - Z899)</f>
        <v>6.1119399999998159E-3</v>
      </c>
      <c r="AB899" s="164">
        <f>IF(OR(Z899=0,Z899="#N/A N/A"),0,AA899 / Z899*100)</f>
        <v>0.4597531925553896</v>
      </c>
      <c r="AC899" s="165">
        <v>26672291</v>
      </c>
      <c r="AD899" s="166">
        <f>IF(D899 = D900,1,_xll.BDP(K899,$AD$12)*L899)</f>
        <v>1</v>
      </c>
      <c r="AE899" s="387">
        <f>AA899*AC899/AD899/Z899 / AF900</f>
        <v>2.3820899252982894E-3</v>
      </c>
      <c r="AF899" s="71"/>
      <c r="AG899" s="69"/>
      <c r="AH899" s="61"/>
    </row>
    <row r="900" spans="1:34" x14ac:dyDescent="0.2">
      <c r="A900" s="111" t="s">
        <v>1669</v>
      </c>
      <c r="B900" s="111"/>
      <c r="C900" s="111"/>
      <c r="D900" s="111" t="s">
        <v>70</v>
      </c>
      <c r="E900" s="111"/>
      <c r="F900" s="112"/>
      <c r="G900" s="112"/>
      <c r="H900" s="113"/>
      <c r="I900" s="114"/>
      <c r="J900" s="127">
        <f>J899/-J898</f>
        <v>0.51570632337070832</v>
      </c>
      <c r="K900" s="111"/>
      <c r="L900" s="111"/>
      <c r="M900" s="312"/>
      <c r="N900" s="126">
        <f t="shared" ref="N900:S900" si="381" xml:space="preserve"> SUM(N895:N899)</f>
        <v>52771.996890829592</v>
      </c>
      <c r="O900" s="372">
        <f t="shared" si="381"/>
        <v>-2.2740257144995689E-2</v>
      </c>
      <c r="P900" s="128">
        <f t="shared" si="381"/>
        <v>26672291</v>
      </c>
      <c r="Q900" s="316">
        <f t="shared" si="381"/>
        <v>51.570632337070833</v>
      </c>
      <c r="R900" s="119">
        <f t="shared" si="381"/>
        <v>0</v>
      </c>
      <c r="S900" s="316">
        <f t="shared" si="381"/>
        <v>0</v>
      </c>
      <c r="T900" s="111"/>
      <c r="U900" s="111"/>
      <c r="V900" s="111"/>
      <c r="W900" s="118">
        <f xml:space="preserve"> SUM(W895:W899)</f>
        <v>0</v>
      </c>
      <c r="X900" s="118">
        <f xml:space="preserve"> SUM(X895:X899)</f>
        <v>0</v>
      </c>
      <c r="Y900" s="111">
        <v>51719922.349734299</v>
      </c>
      <c r="Z900" s="120"/>
      <c r="AA900" s="120"/>
      <c r="AB900" s="121"/>
      <c r="AC900" s="122"/>
      <c r="AD900" s="123"/>
      <c r="AE900" s="318">
        <f xml:space="preserve"> SUM(AE895:AE899)</f>
        <v>-5.0065125405981976E-3</v>
      </c>
      <c r="AF900" s="124">
        <v>51478623.077089891</v>
      </c>
      <c r="AG900" s="69"/>
      <c r="AH900" s="61"/>
    </row>
    <row r="901" spans="1:34" x14ac:dyDescent="0.2">
      <c r="J901" s="17" t="s">
        <v>1224</v>
      </c>
      <c r="M901" s="106"/>
      <c r="O901" s="107"/>
      <c r="Q901" s="52"/>
      <c r="S901" s="52"/>
      <c r="AB901" s="60"/>
      <c r="AC901" s="55"/>
      <c r="AD901" s="57"/>
      <c r="AE901" s="68"/>
      <c r="AG901" s="69"/>
      <c r="AH901" s="61"/>
    </row>
    <row r="902" spans="1:34" x14ac:dyDescent="0.2">
      <c r="A902" s="1"/>
      <c r="B902" s="31"/>
      <c r="C902" s="47"/>
      <c r="D902" s="1"/>
      <c r="E902" s="1"/>
      <c r="F902" s="2"/>
      <c r="G902" s="2"/>
      <c r="H902" s="23"/>
      <c r="I902" s="14"/>
      <c r="J902" s="17"/>
      <c r="K902" s="31"/>
      <c r="L902" s="1"/>
      <c r="M902" s="4"/>
      <c r="N902" s="7"/>
      <c r="O902" s="8"/>
      <c r="P902" s="7"/>
      <c r="Q902" s="9"/>
      <c r="R902" s="9"/>
      <c r="S902" s="35"/>
      <c r="T902" s="26"/>
      <c r="U902" s="11"/>
      <c r="V902" s="11"/>
      <c r="W902" s="100"/>
      <c r="X902" s="11"/>
      <c r="Y902" s="50"/>
      <c r="Z902" s="12"/>
      <c r="AA902" s="11"/>
      <c r="AB902" s="16"/>
      <c r="AC902" s="50"/>
      <c r="AD902" s="13"/>
      <c r="AE902" s="53"/>
      <c r="AF902" s="71"/>
      <c r="AG902" s="69"/>
      <c r="AH902" s="61"/>
    </row>
    <row r="903" spans="1:34" x14ac:dyDescent="0.2">
      <c r="A903" s="1"/>
      <c r="B903" s="31"/>
      <c r="C903" s="47"/>
      <c r="D903" s="1"/>
      <c r="E903" s="1"/>
      <c r="F903" s="2"/>
      <c r="G903" s="2"/>
      <c r="H903" s="23"/>
      <c r="I903" s="14"/>
      <c r="J903" s="17"/>
      <c r="K903" s="31"/>
      <c r="L903" s="1"/>
      <c r="M903" s="4"/>
      <c r="N903" s="7"/>
      <c r="O903" s="8"/>
      <c r="P903" s="7"/>
      <c r="Q903" s="9"/>
      <c r="R903" s="9"/>
      <c r="S903" s="35"/>
      <c r="T903" s="26"/>
      <c r="U903" s="11"/>
      <c r="V903" s="11"/>
      <c r="W903" s="100"/>
      <c r="X903" s="11"/>
      <c r="Y903" s="50"/>
      <c r="Z903" s="12"/>
      <c r="AA903" s="11"/>
      <c r="AB903" s="16"/>
      <c r="AC903" s="50"/>
      <c r="AD903" s="13"/>
      <c r="AE903" s="53"/>
      <c r="AF903" s="71"/>
      <c r="AG903" s="69"/>
      <c r="AH903" s="61"/>
    </row>
    <row r="904" spans="1:34" x14ac:dyDescent="0.2">
      <c r="A904" s="1"/>
      <c r="B904" s="31"/>
      <c r="C904" s="47"/>
      <c r="D904" s="1"/>
      <c r="E904" s="1"/>
      <c r="F904" s="2"/>
      <c r="G904" s="2"/>
      <c r="H904" s="23"/>
      <c r="I904" s="14"/>
      <c r="J904" s="17"/>
      <c r="K904" s="31"/>
      <c r="L904" s="1"/>
      <c r="M904" s="4"/>
      <c r="N904" s="7"/>
      <c r="O904" s="8"/>
      <c r="P904" s="7"/>
      <c r="Q904" s="9"/>
      <c r="R904" s="9"/>
      <c r="S904" s="35"/>
      <c r="T904" s="26"/>
      <c r="U904" s="11"/>
      <c r="V904" s="11"/>
      <c r="W904" s="100"/>
      <c r="X904" s="11"/>
      <c r="Y904" s="50"/>
      <c r="Z904" s="12"/>
      <c r="AA904" s="11"/>
      <c r="AB904" s="16"/>
      <c r="AC904" s="50"/>
      <c r="AD904" s="13"/>
      <c r="AE904" s="53"/>
      <c r="AF904" s="71"/>
      <c r="AG904" s="11"/>
      <c r="AH904" s="271"/>
    </row>
    <row r="905" spans="1:34" x14ac:dyDescent="0.2">
      <c r="A905" s="1"/>
      <c r="B905" s="31"/>
      <c r="C905" s="47"/>
      <c r="D905" s="1"/>
      <c r="E905" s="1"/>
      <c r="F905" s="2"/>
      <c r="G905" s="2"/>
      <c r="H905" s="23"/>
      <c r="I905" s="14"/>
      <c r="J905" s="17"/>
      <c r="K905" s="31"/>
      <c r="L905" s="1"/>
      <c r="M905" s="4"/>
      <c r="N905" s="7"/>
      <c r="O905" s="8"/>
      <c r="P905" s="7"/>
      <c r="Q905" s="9"/>
      <c r="R905" s="9"/>
      <c r="S905" s="35"/>
      <c r="T905" s="26"/>
      <c r="U905" s="11"/>
      <c r="V905" s="11"/>
      <c r="W905" s="100"/>
      <c r="X905" s="11"/>
      <c r="Y905" s="50"/>
      <c r="Z905" s="12"/>
      <c r="AA905" s="11"/>
      <c r="AB905" s="16"/>
      <c r="AC905" s="50"/>
      <c r="AD905" s="13"/>
      <c r="AE905" s="53"/>
      <c r="AF905" s="71"/>
      <c r="AG905" s="11"/>
      <c r="AH905" s="271"/>
    </row>
    <row r="906" spans="1:34" x14ac:dyDescent="0.2">
      <c r="A906" s="1"/>
      <c r="B906" s="31"/>
      <c r="C906" s="47"/>
      <c r="D906" s="1"/>
      <c r="E906" s="1"/>
      <c r="F906" s="2"/>
      <c r="G906" s="2"/>
      <c r="H906" s="23"/>
      <c r="I906" s="14"/>
      <c r="J906" s="17"/>
      <c r="K906" s="31"/>
      <c r="L906" s="1"/>
      <c r="M906" s="4"/>
      <c r="N906" s="7"/>
      <c r="O906" s="8"/>
      <c r="P906" s="7"/>
      <c r="Q906" s="9"/>
      <c r="R906" s="9"/>
      <c r="S906" s="35"/>
      <c r="T906" s="26"/>
      <c r="U906" s="11"/>
      <c r="V906" s="11"/>
      <c r="W906" s="100"/>
      <c r="X906" s="11"/>
      <c r="Y906" s="50"/>
      <c r="Z906" s="12"/>
      <c r="AA906" s="11"/>
      <c r="AB906" s="16"/>
      <c r="AC906" s="50"/>
      <c r="AD906" s="13"/>
      <c r="AE906" s="53"/>
      <c r="AF906" s="71"/>
      <c r="AG906" s="11"/>
      <c r="AH906" s="271"/>
    </row>
    <row r="907" spans="1:34" x14ac:dyDescent="0.2">
      <c r="AG907" s="11"/>
      <c r="AH907" s="271"/>
    </row>
    <row r="908" spans="1:34" x14ac:dyDescent="0.2">
      <c r="A908" s="1"/>
      <c r="B908" s="31"/>
      <c r="C908" s="47"/>
      <c r="D908" s="1"/>
      <c r="E908" s="1"/>
      <c r="F908" s="2"/>
      <c r="G908" s="2"/>
      <c r="H908" s="23"/>
      <c r="I908" s="14"/>
      <c r="J908" s="17"/>
      <c r="K908" s="31"/>
      <c r="L908" s="1"/>
      <c r="M908" s="4"/>
      <c r="N908" s="7"/>
      <c r="O908" s="8"/>
      <c r="P908" s="7"/>
      <c r="Q908" s="9"/>
      <c r="R908" s="9"/>
      <c r="S908" s="35"/>
      <c r="T908" s="26"/>
      <c r="U908" s="11"/>
      <c r="V908" s="11"/>
      <c r="W908" s="100"/>
      <c r="X908" s="11"/>
      <c r="Y908" s="50"/>
      <c r="Z908" s="12"/>
      <c r="AA908" s="11"/>
      <c r="AB908" s="16"/>
      <c r="AC908" s="50"/>
      <c r="AD908" s="13"/>
      <c r="AE908" s="53"/>
      <c r="AF908" s="71"/>
      <c r="AG908" s="11"/>
      <c r="AH908" s="271"/>
    </row>
    <row r="909" spans="1:34" x14ac:dyDescent="0.2">
      <c r="A909" s="1"/>
      <c r="B909" s="31"/>
      <c r="C909" s="47"/>
      <c r="D909" s="1"/>
      <c r="E909" s="1"/>
      <c r="F909" s="2"/>
      <c r="G909" s="2"/>
      <c r="H909" s="23"/>
      <c r="I909" s="14"/>
      <c r="J909" s="17"/>
      <c r="K909" s="31"/>
      <c r="L909" s="1"/>
      <c r="M909" s="4"/>
      <c r="N909" s="7"/>
      <c r="O909" s="8"/>
      <c r="P909" s="7"/>
      <c r="Q909" s="9"/>
      <c r="R909" s="9"/>
      <c r="S909" s="35"/>
      <c r="T909" s="26"/>
      <c r="U909" s="11"/>
      <c r="V909" s="11"/>
      <c r="W909" s="100"/>
      <c r="X909" s="11"/>
      <c r="Y909" s="50"/>
      <c r="Z909" s="12"/>
      <c r="AA909" s="11"/>
      <c r="AB909" s="16"/>
      <c r="AC909" s="50"/>
      <c r="AD909" s="13"/>
      <c r="AE909" s="53"/>
      <c r="AF909" s="71"/>
      <c r="AG909" s="11"/>
      <c r="AH909" s="271"/>
    </row>
    <row r="910" spans="1:34" x14ac:dyDescent="0.2">
      <c r="A910" s="1"/>
      <c r="B910" s="31"/>
      <c r="C910" s="47"/>
      <c r="D910" s="1"/>
      <c r="E910" s="1"/>
      <c r="F910" s="2"/>
      <c r="G910" s="2"/>
      <c r="H910" s="23"/>
      <c r="I910" s="14"/>
      <c r="J910" s="17"/>
      <c r="K910" s="31"/>
      <c r="L910" s="1"/>
      <c r="M910" s="4"/>
      <c r="N910" s="7"/>
      <c r="O910" s="8"/>
      <c r="P910" s="7"/>
      <c r="Q910" s="9"/>
      <c r="R910" s="9"/>
      <c r="S910" s="35"/>
      <c r="T910" s="26"/>
      <c r="U910" s="11"/>
      <c r="V910" s="11"/>
      <c r="W910" s="100"/>
      <c r="X910" s="11"/>
      <c r="Y910" s="50"/>
      <c r="Z910" s="12"/>
      <c r="AA910" s="11"/>
      <c r="AB910" s="16"/>
      <c r="AC910" s="50"/>
      <c r="AD910" s="13"/>
      <c r="AE910" s="53"/>
      <c r="AF910" s="71"/>
      <c r="AG910" s="11"/>
      <c r="AH910" s="271"/>
    </row>
    <row r="911" spans="1:34" x14ac:dyDescent="0.2">
      <c r="A911" s="1"/>
      <c r="B911" s="31"/>
      <c r="C911" s="47"/>
      <c r="D911" s="1"/>
      <c r="E911" s="1"/>
      <c r="F911" s="2"/>
      <c r="G911" s="2"/>
      <c r="H911" s="23"/>
      <c r="I911" s="14"/>
      <c r="J911" s="17"/>
      <c r="K911" s="31"/>
      <c r="L911" s="1"/>
      <c r="M911" s="4"/>
      <c r="N911" s="7"/>
      <c r="O911" s="8"/>
      <c r="P911" s="7"/>
      <c r="Q911" s="9"/>
      <c r="R911" s="9"/>
      <c r="S911" s="35"/>
      <c r="T911" s="26"/>
      <c r="U911" s="11"/>
      <c r="V911" s="11"/>
      <c r="W911" s="100"/>
      <c r="X911" s="11"/>
      <c r="Y911" s="50"/>
      <c r="Z911" s="12"/>
      <c r="AA911" s="11"/>
      <c r="AB911" s="16"/>
      <c r="AC911" s="50"/>
      <c r="AD911" s="13"/>
      <c r="AE911" s="53"/>
      <c r="AF911" s="71"/>
      <c r="AG911" s="11"/>
      <c r="AH911" s="271"/>
    </row>
    <row r="912" spans="1:34" x14ac:dyDescent="0.2">
      <c r="AG912" s="11"/>
      <c r="AH912" s="271"/>
    </row>
    <row r="913" spans="33:34" x14ac:dyDescent="0.2">
      <c r="AG913" s="11"/>
      <c r="AH913" s="271"/>
    </row>
    <row r="914" spans="33:34" x14ac:dyDescent="0.2">
      <c r="AG914" s="11"/>
      <c r="AH914" s="271"/>
    </row>
    <row r="915" spans="33:34" x14ac:dyDescent="0.2">
      <c r="AG915" s="11"/>
      <c r="AH915" s="271"/>
    </row>
    <row r="916" spans="33:34" x14ac:dyDescent="0.2">
      <c r="AG916" s="11"/>
      <c r="AH916" s="271"/>
    </row>
    <row r="917" spans="33:34" x14ac:dyDescent="0.2">
      <c r="AG917" s="11"/>
    </row>
    <row r="918" spans="33:34" x14ac:dyDescent="0.2">
      <c r="AG918" s="11"/>
    </row>
    <row r="919" spans="33:34" x14ac:dyDescent="0.2">
      <c r="AG919" s="11"/>
    </row>
    <row r="920" spans="33:34" x14ac:dyDescent="0.2">
      <c r="AG920" s="11"/>
    </row>
    <row r="921" spans="33:34" x14ac:dyDescent="0.2">
      <c r="AG921" s="11"/>
    </row>
    <row r="922" spans="33:34" x14ac:dyDescent="0.2">
      <c r="AG922" s="11"/>
    </row>
    <row r="923" spans="33:34" x14ac:dyDescent="0.2">
      <c r="AG923" s="11"/>
    </row>
    <row r="924" spans="33:34" x14ac:dyDescent="0.2">
      <c r="AG924" s="11"/>
    </row>
    <row r="925" spans="33:34" x14ac:dyDescent="0.2">
      <c r="AG925" s="11"/>
    </row>
    <row r="926" spans="33:34" x14ac:dyDescent="0.2">
      <c r="AG926" s="11"/>
    </row>
    <row r="927" spans="33:34" x14ac:dyDescent="0.2">
      <c r="AG927" s="11"/>
    </row>
    <row r="928" spans="33:34" x14ac:dyDescent="0.2">
      <c r="AG928" s="11"/>
    </row>
    <row r="929" spans="33:33" x14ac:dyDescent="0.2">
      <c r="AG929" s="11"/>
    </row>
    <row r="930" spans="33:33" x14ac:dyDescent="0.2">
      <c r="AG930" s="11"/>
    </row>
    <row r="931" spans="33:33" x14ac:dyDescent="0.2">
      <c r="AG931" s="11"/>
    </row>
    <row r="932" spans="33:33" x14ac:dyDescent="0.2">
      <c r="AG932" s="11"/>
    </row>
    <row r="933" spans="33:33" x14ac:dyDescent="0.2">
      <c r="AG933" s="11"/>
    </row>
    <row r="934" spans="33:33" x14ac:dyDescent="0.2">
      <c r="AG934" s="11"/>
    </row>
    <row r="935" spans="33:33" x14ac:dyDescent="0.2">
      <c r="AG935" s="11"/>
    </row>
    <row r="936" spans="33:33" x14ac:dyDescent="0.2">
      <c r="AG936" s="11"/>
    </row>
    <row r="937" spans="33:33" x14ac:dyDescent="0.2">
      <c r="AG937" s="11"/>
    </row>
    <row r="938" spans="33:33" x14ac:dyDescent="0.2">
      <c r="AG938" s="11"/>
    </row>
    <row r="939" spans="33:33" x14ac:dyDescent="0.2">
      <c r="AG939" s="11"/>
    </row>
    <row r="940" spans="33:33" x14ac:dyDescent="0.2">
      <c r="AG940" s="11"/>
    </row>
  </sheetData>
  <customSheetViews>
    <customSheetView guid="{444EA61C-69FF-425D-9CFF-48F84524037B}" scale="115" zeroValues="0" hiddenRows="1" hiddenColumns="1" topLeftCell="E1">
      <selection activeCell="M9" sqref="M9"/>
      <pageMargins left="0.7" right="0.7" top="0.75" bottom="0.75" header="0.3" footer="0.3"/>
      <pageSetup paperSize="9" orientation="portrait" horizontalDpi="4294967293" verticalDpi="0" r:id="rId1"/>
    </customSheetView>
  </customSheetView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2" x14ac:dyDescent="0.2">
      <c r="D1" s="110">
        <v>44159</v>
      </c>
      <c r="E1" s="272">
        <v>44160</v>
      </c>
    </row>
    <row r="2" spans="1:32" x14ac:dyDescent="0.2">
      <c r="M2" s="108"/>
      <c r="N2" s="184" t="s">
        <v>14</v>
      </c>
      <c r="O2" s="185"/>
      <c r="P2" s="184" t="s">
        <v>16</v>
      </c>
      <c r="Q2" s="185"/>
      <c r="R2" s="184" t="s">
        <v>1221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225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227</v>
      </c>
      <c r="G3" s="112" t="s">
        <v>22</v>
      </c>
      <c r="L3" s="111" t="s">
        <v>23</v>
      </c>
      <c r="M3" s="323" t="s">
        <v>22</v>
      </c>
      <c r="O3" s="329"/>
      <c r="Q3" s="329"/>
      <c r="S3" s="329"/>
      <c r="Z3" s="120" t="s">
        <v>228</v>
      </c>
      <c r="AD3" s="123" t="s">
        <v>227</v>
      </c>
      <c r="AE3" s="329"/>
    </row>
    <row r="4" spans="1:32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17</v>
      </c>
      <c r="S4" s="324" t="s">
        <v>18</v>
      </c>
      <c r="T4" s="186" t="s">
        <v>15</v>
      </c>
      <c r="U4" s="186" t="s">
        <v>1225</v>
      </c>
      <c r="V4" s="186" t="s">
        <v>24</v>
      </c>
      <c r="W4" s="186" t="s">
        <v>223</v>
      </c>
      <c r="X4" s="186" t="s">
        <v>224</v>
      </c>
      <c r="Y4" s="186" t="s">
        <v>230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24" t="s">
        <v>1221</v>
      </c>
      <c r="AF4" s="186" t="s">
        <v>230</v>
      </c>
    </row>
    <row r="5" spans="1:32" s="108" customFormat="1" ht="12" customHeight="1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222"/>
      <c r="S5" s="33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40"/>
      <c r="AF5" s="168"/>
    </row>
    <row r="6" spans="1:32" s="108" customFormat="1" ht="12" customHeight="1" thickBot="1" x14ac:dyDescent="0.25">
      <c r="A6" s="274" t="s">
        <v>1754</v>
      </c>
      <c r="B6" s="274"/>
      <c r="C6" s="274"/>
      <c r="D6" s="274" t="s">
        <v>31</v>
      </c>
      <c r="E6" s="274" t="s">
        <v>1750</v>
      </c>
      <c r="F6" s="275"/>
      <c r="G6" s="275"/>
      <c r="H6" s="276"/>
      <c r="I6" s="277"/>
      <c r="J6" s="278"/>
      <c r="K6" s="274"/>
      <c r="L6" s="274"/>
      <c r="M6" s="328"/>
      <c r="N6" s="280" t="s">
        <v>1759</v>
      </c>
      <c r="O6" s="334" t="s">
        <v>1759</v>
      </c>
      <c r="P6" s="281" t="s">
        <v>1759</v>
      </c>
      <c r="Q6" s="339" t="s">
        <v>1759</v>
      </c>
      <c r="R6" s="282" t="s">
        <v>1759</v>
      </c>
      <c r="S6" s="339" t="s">
        <v>1759</v>
      </c>
      <c r="T6" s="274"/>
      <c r="U6" s="274"/>
      <c r="V6" s="274"/>
      <c r="W6" s="283" t="s">
        <v>1759</v>
      </c>
      <c r="X6" s="283" t="s">
        <v>1759</v>
      </c>
      <c r="Y6" s="274">
        <v>10000</v>
      </c>
      <c r="Z6" s="275"/>
      <c r="AA6" s="275"/>
      <c r="AB6" s="277"/>
      <c r="AC6" s="278"/>
      <c r="AD6" s="279"/>
      <c r="AE6" s="334" t="s">
        <v>1759</v>
      </c>
      <c r="AF6" s="274">
        <v>10000</v>
      </c>
    </row>
    <row r="7" spans="1:32" s="108" customFormat="1" ht="12" customHeight="1" thickTop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108" customFormat="1" ht="12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08" customFormat="1" ht="12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108" customFormat="1" ht="12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08" customFormat="1" ht="1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08" customFormat="1" ht="12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108" customFormat="1" ht="12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s="108" customFormat="1" ht="12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108" customFormat="1" ht="12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108" customFormat="1" ht="12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s="108" customFormat="1" ht="12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s="108" customFormat="1" ht="12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s="108" customFormat="1" ht="12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s="108" customFormat="1" ht="12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s="108" customFormat="1" ht="12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s="108" customFormat="1" ht="12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s="108" customFormat="1" ht="12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s="108" customFormat="1" ht="12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s="108" customFormat="1" ht="12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s="108" customFormat="1" ht="12" customHeigh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s="108" customFormat="1" ht="12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s="108" customFormat="1" ht="12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s="108" customFormat="1" ht="12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s="108" customFormat="1" ht="12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s="108" customFormat="1" ht="12" customHeigh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s="108" customFormat="1" ht="12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s="108" customFormat="1" ht="12" customHeigh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s="108" customFormat="1" ht="12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s="108" customFormat="1" ht="12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s="108" customFormat="1" ht="12" customHeigh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s="108" customFormat="1" ht="12" customHeigh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s="108" customFormat="1" ht="12" customHeigh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s="108" customFormat="1" ht="12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s="108" customFormat="1" ht="12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s="108" customFormat="1" ht="12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s="108" customFormat="1" ht="12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108" customFormat="1" ht="12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108" customFormat="1" ht="12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108" customFormat="1" ht="12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108" customFormat="1" ht="12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s="108" customFormat="1" ht="12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s="108" customFormat="1" ht="12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s="108" customFormat="1" ht="12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s="108" customFormat="1" ht="12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s="108" customFormat="1" ht="12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s="108" customFormat="1" ht="12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s="108" customFormat="1" ht="12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s="108" customFormat="1" ht="12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s="108" customFormat="1" ht="12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s="108" customFormat="1" ht="12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08" customFormat="1" ht="12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s="108" customFormat="1" ht="12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s="108" customFormat="1" ht="12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s="108" customFormat="1" ht="12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s="108" customFormat="1" ht="12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s="108" customFormat="1" ht="12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s="108" customFormat="1" ht="12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s="108" customFormat="1" ht="12" customHeigh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s="108" customFormat="1" ht="12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s="108" customFormat="1" ht="12" customHeigh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s="108" customFormat="1" ht="12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s="108" customFormat="1" ht="12" customHeigh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s="108" customFormat="1" ht="12" customHeigh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s="108" customFormat="1" ht="12" customHeigh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s="108" customFormat="1" ht="12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3" spans="1:32" s="108" customFormat="1" ht="12" customHeigh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s="108" customFormat="1" ht="12" customHeigh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s="108" customFormat="1" ht="12" customHeigh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s="108" customFormat="1" ht="12" customHeigh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9" spans="1:32" s="108" customFormat="1" ht="12" customHeigh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s="108" customFormat="1" ht="12" customHeigh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s="108" customFormat="1" ht="12" customHeigh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s="108" customFormat="1" ht="12" customHeigh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</sheetData>
  <customSheetViews>
    <customSheetView guid="{444EA61C-69FF-425D-9CFF-48F84524037B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showZeros="0" topLeftCell="E1" zoomScale="115" zoomScaleNormal="115" workbookViewId="0">
      <pane xSplit="1" ySplit="4" topLeftCell="F170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2" x14ac:dyDescent="0.2">
      <c r="D1" s="110">
        <v>44159</v>
      </c>
      <c r="E1" s="272">
        <v>44160</v>
      </c>
      <c r="F1" s="108"/>
      <c r="G1" s="108"/>
      <c r="H1" s="108"/>
      <c r="I1" s="108"/>
      <c r="J1" s="108"/>
    </row>
    <row r="2" spans="1:32" x14ac:dyDescent="0.2">
      <c r="N2" s="184" t="s">
        <v>14</v>
      </c>
      <c r="O2" s="185"/>
      <c r="P2" s="184" t="s">
        <v>16</v>
      </c>
      <c r="Q2" s="185"/>
      <c r="R2" s="184" t="s">
        <v>1221</v>
      </c>
      <c r="S2" s="185"/>
      <c r="AB2" s="184" t="s">
        <v>225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227</v>
      </c>
      <c r="G3" s="112" t="s">
        <v>22</v>
      </c>
      <c r="L3" s="111" t="s">
        <v>23</v>
      </c>
      <c r="M3" s="323" t="s">
        <v>22</v>
      </c>
      <c r="O3" s="329"/>
      <c r="Q3" s="329"/>
      <c r="S3" s="329"/>
      <c r="Z3" s="120" t="s">
        <v>228</v>
      </c>
      <c r="AD3" s="123" t="s">
        <v>227</v>
      </c>
      <c r="AE3" s="329"/>
    </row>
    <row r="4" spans="1:32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17</v>
      </c>
      <c r="S4" s="324" t="s">
        <v>18</v>
      </c>
      <c r="T4" s="186" t="s">
        <v>15</v>
      </c>
      <c r="U4" s="186" t="s">
        <v>1225</v>
      </c>
      <c r="V4" s="186" t="s">
        <v>24</v>
      </c>
      <c r="W4" s="186" t="s">
        <v>223</v>
      </c>
      <c r="X4" s="186" t="s">
        <v>224</v>
      </c>
      <c r="Y4" s="186" t="s">
        <v>230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24" t="s">
        <v>1221</v>
      </c>
      <c r="AF4" s="186" t="s">
        <v>230</v>
      </c>
    </row>
    <row r="5" spans="1:3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222"/>
      <c r="S5" s="33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40"/>
      <c r="AF5" s="168"/>
    </row>
    <row r="6" spans="1:32" x14ac:dyDescent="0.2">
      <c r="A6" s="153"/>
      <c r="B6" s="153">
        <v>21020</v>
      </c>
      <c r="C6" s="153" t="s">
        <v>194</v>
      </c>
      <c r="D6" s="153" t="str">
        <f>_xll.BDP(C6,$D$3)</f>
        <v>AUD</v>
      </c>
      <c r="E6" s="153" t="s">
        <v>354</v>
      </c>
      <c r="F6" s="174">
        <f>_xll.BDP(C6,$F$3)</f>
        <v>2.38</v>
      </c>
      <c r="G6" s="174">
        <f>_xll.BDP(C6,$G$3)</f>
        <v>2.58</v>
      </c>
      <c r="H6" s="170">
        <f>IF(OR(OR(G6="#N/A N/A",G6="#N/A Real Time"),OR(F6="#N/A N/A",F6="#N/A Real Time")),0,  G6 - F6)</f>
        <v>0.20000000000000018</v>
      </c>
      <c r="I6" s="171">
        <f>IF(OR(F6=0,F6="#N/A N/A"),0,H6 / F6*100)</f>
        <v>8.4033613445378226</v>
      </c>
      <c r="J6" s="175">
        <v>-2461779</v>
      </c>
      <c r="K6" s="153" t="str">
        <f>CONCATENATE(D181,D6, " Curncy")</f>
        <v>EURAUD Curncy</v>
      </c>
      <c r="L6" s="153">
        <f>IF(D6 = D181,1,_xll.BDP(K6,$L$3))</f>
        <v>1</v>
      </c>
      <c r="M6" s="325">
        <f>IF(D6 = D181,1,_xll.BDP(K6,$M$3)*L6)</f>
        <v>1.6187</v>
      </c>
      <c r="N6" s="175">
        <f>H6*J6*T6/M6</f>
        <v>-304167.41829863499</v>
      </c>
      <c r="O6" s="330">
        <f>N6 / Y181</f>
        <v>-1.8218294955990506E-3</v>
      </c>
      <c r="P6" s="176">
        <f>IF(OR(OR(J6=0,G6 = "#N/A N/A"),G6="#N/A Real Time"),0,G6*J6*T6/M6)</f>
        <v>-3923759.6960523878</v>
      </c>
      <c r="Q6" s="335">
        <f>P6 / Y181*100</f>
        <v>-2.3501600493227732</v>
      </c>
      <c r="R6" s="222">
        <f>IF(Q6&lt;0,Q6,0)</f>
        <v>-2.3501600493227732</v>
      </c>
      <c r="S6" s="335">
        <f>IF(Q6&gt;0,Q6,0)</f>
        <v>0</v>
      </c>
      <c r="T6" s="153">
        <f>IF(EXACT(D6,UPPER(D6)),1,0.01)/V6</f>
        <v>1</v>
      </c>
      <c r="U6" s="153">
        <v>0</v>
      </c>
      <c r="V6" s="153">
        <v>1</v>
      </c>
      <c r="W6" s="224">
        <f>IF(AND(Q6&lt;0,O6&gt;0),O6,0)</f>
        <v>0</v>
      </c>
      <c r="X6" s="224">
        <f>IF(AND(Q6&gt;0,O6&gt;0),O6,0)</f>
        <v>0</v>
      </c>
      <c r="Y6" s="153"/>
      <c r="Z6" s="172">
        <f>_xll.BDH(C6,$Z$3,$D$1,$D$1)</f>
        <v>2.35</v>
      </c>
      <c r="AA6" s="172">
        <f>IF(OR(OR(F6="#N/A N/A",F6="#N/A Real Time"),OR(Z6="#N/A N/A",Z6="#N/A Real Time")),0,  F6 - Z6)</f>
        <v>2.9999999999999805E-2</v>
      </c>
      <c r="AB6" s="173">
        <f>IF(OR(Z6=0,Z6="#N/A N/A"),0,AA6 / Z6*100)</f>
        <v>1.2765957446808427</v>
      </c>
      <c r="AC6" s="177">
        <v>-2461779</v>
      </c>
      <c r="AD6" s="178">
        <f>IF(D6 = D181,1,_xll.BDP(K6,$AD$3)*L6)</f>
        <v>1.6166400000000001</v>
      </c>
      <c r="AE6" s="340">
        <f>AA6*AC6*T6/AD6 / AF181</f>
        <v>-2.7414925092685016E-4</v>
      </c>
      <c r="AF6" s="168"/>
    </row>
    <row r="7" spans="1:32" x14ac:dyDescent="0.2">
      <c r="A7" s="153"/>
      <c r="B7" s="153">
        <v>29405</v>
      </c>
      <c r="C7" s="153" t="s">
        <v>1486</v>
      </c>
      <c r="D7" s="153" t="str">
        <f>_xll.BDP(C7,$D$3)</f>
        <v>AUD</v>
      </c>
      <c r="E7" s="153" t="s">
        <v>1487</v>
      </c>
      <c r="F7" s="174">
        <f>_xll.BDP(C7,$F$3)</f>
        <v>1.1000000000000001</v>
      </c>
      <c r="G7" s="174">
        <f>_xll.BDP(C7,$G$3)</f>
        <v>1.095</v>
      </c>
      <c r="H7" s="170">
        <f>IF(OR(OR(G7="#N/A N/A",G7="#N/A Real Time"),OR(F7="#N/A N/A",F7="#N/A Real Time")),0,  G7 - F7)</f>
        <v>-5.0000000000001155E-3</v>
      </c>
      <c r="I7" s="171">
        <f>IF(OR(F7=0,F7="#N/A N/A"),0,H7 / F7*100)</f>
        <v>-0.45454545454546502</v>
      </c>
      <c r="J7" s="175">
        <v>1483473</v>
      </c>
      <c r="K7" s="153" t="str">
        <f>CONCATENATE(D181,D7, " Curncy")</f>
        <v>EURAUD Curncy</v>
      </c>
      <c r="L7" s="153">
        <f>IF(D7 = D181,1,_xll.BDP(K7,$L$3))</f>
        <v>1</v>
      </c>
      <c r="M7" s="325">
        <f>IF(D7 = D181,1,_xll.BDP(K7,$M$3)*L7)</f>
        <v>1.6187</v>
      </c>
      <c r="N7" s="175">
        <f>H7*J7*T7/M7</f>
        <v>-4582.2975227035104</v>
      </c>
      <c r="O7" s="330">
        <f>N7 / Y181</f>
        <v>-2.7445953387010681E-5</v>
      </c>
      <c r="P7" s="176">
        <f>IF(OR(OR(J7=0,G7 = "#N/A N/A"),G7="#N/A Real Time"),0,G7*J7*T7/M7)</f>
        <v>1003523.1574720455</v>
      </c>
      <c r="Q7" s="335">
        <f>P7 / Y181*100</f>
        <v>0.60106637917551997</v>
      </c>
      <c r="R7" s="222">
        <f>IF(Q7&lt;0,Q7,0)</f>
        <v>0</v>
      </c>
      <c r="S7" s="335">
        <f>IF(Q7&gt;0,Q7,0)</f>
        <v>0.60106637917551997</v>
      </c>
      <c r="T7" s="153">
        <f>IF(EXACT(D7,UPPER(D7)),1,0.01)/V7</f>
        <v>1</v>
      </c>
      <c r="U7" s="153">
        <v>0</v>
      </c>
      <c r="V7" s="153">
        <v>1</v>
      </c>
      <c r="W7" s="224">
        <f>IF(AND(Q7&lt;0,O7&gt;0),O7,0)</f>
        <v>0</v>
      </c>
      <c r="X7" s="224">
        <f>IF(AND(Q7&gt;0,O7&gt;0),O7,0)</f>
        <v>0</v>
      </c>
      <c r="Y7" s="153"/>
      <c r="Z7" s="172">
        <f>_xll.BDH(C7,$Z$3,$D$1,$D$1)</f>
        <v>1.19</v>
      </c>
      <c r="AA7" s="172">
        <f>IF(OR(OR(F7="#N/A N/A",F7="#N/A Real Time"),OR(Z7="#N/A N/A",Z7="#N/A Real Time")),0,  F7 - Z7)</f>
        <v>-8.9999999999999858E-2</v>
      </c>
      <c r="AB7" s="173">
        <f>IF(OR(Z7=0,Z7="#N/A N/A"),0,AA7 / Z7*100)</f>
        <v>-7.5630252100840218</v>
      </c>
      <c r="AC7" s="177">
        <v>1483473</v>
      </c>
      <c r="AD7" s="178">
        <f>IF(D7 = D181,1,_xll.BDP(K7,$AD$3)*L7)</f>
        <v>1.6166400000000001</v>
      </c>
      <c r="AE7" s="340">
        <f>AA7*AC7*T7/AD7 / AF181</f>
        <v>-4.9560867777352386E-4</v>
      </c>
      <c r="AF7" s="168"/>
    </row>
    <row r="8" spans="1:32" x14ac:dyDescent="0.2">
      <c r="A8" s="153"/>
      <c r="B8" s="153">
        <v>24458</v>
      </c>
      <c r="C8" s="153" t="s">
        <v>192</v>
      </c>
      <c r="D8" s="153" t="str">
        <f>_xll.BDP(C8,$D$3)</f>
        <v>AUD</v>
      </c>
      <c r="E8" s="153" t="s">
        <v>342</v>
      </c>
      <c r="F8" s="174" t="str">
        <f>_xll.BDP(C8,$F$3)</f>
        <v>#N/A N/A</v>
      </c>
      <c r="G8" s="174" t="str">
        <f>_xll.BDP(C8,$G$3)</f>
        <v>#N/A N/A</v>
      </c>
      <c r="H8" s="170">
        <f>IF(OR(OR(G8="#N/A N/A",G8="#N/A Real Time"),OR(F8="#N/A N/A",F8="#N/A Real Time")),0,  G8 - F8)</f>
        <v>0</v>
      </c>
      <c r="I8" s="171">
        <f>IF(OR(F8=0,F8="#N/A N/A"),0,H8 / F8*100)</f>
        <v>0</v>
      </c>
      <c r="J8" s="175">
        <v>4766000</v>
      </c>
      <c r="K8" s="153" t="str">
        <f>CONCATENATE(D181,D8, " Curncy")</f>
        <v>EURAUD Curncy</v>
      </c>
      <c r="L8" s="153">
        <f>IF(D8 = D181,1,_xll.BDP(K8,$L$3))</f>
        <v>1</v>
      </c>
      <c r="M8" s="325">
        <f>IF(D8 = D181,1,_xll.BDP(K8,$M$3)*L8)</f>
        <v>1.6187</v>
      </c>
      <c r="N8" s="175">
        <f>H8*J8*T8/M8</f>
        <v>0</v>
      </c>
      <c r="O8" s="330">
        <f>N8 / Y181</f>
        <v>0</v>
      </c>
      <c r="P8" s="176">
        <f>IF(OR(OR(J8=0,G8 = "#N/A N/A"),G8="#N/A Real Time"),0,G8*J8*T8/M8)</f>
        <v>0</v>
      </c>
      <c r="Q8" s="335">
        <f>P8 / Y181*100</f>
        <v>0</v>
      </c>
      <c r="R8" s="222">
        <f>IF(Q8&lt;0,Q8,0)</f>
        <v>0</v>
      </c>
      <c r="S8" s="335">
        <f>IF(Q8&gt;0,Q8,0)</f>
        <v>0</v>
      </c>
      <c r="T8" s="153">
        <f>IF(EXACT(D8,UPPER(D8)),1,0.01)/V8</f>
        <v>1</v>
      </c>
      <c r="U8" s="153">
        <v>0</v>
      </c>
      <c r="V8" s="153">
        <v>1</v>
      </c>
      <c r="W8" s="224">
        <f>IF(AND(Q8&lt;0,O8&gt;0),O8,0)</f>
        <v>0</v>
      </c>
      <c r="X8" s="224">
        <f>IF(AND(Q8&gt;0,O8&gt;0),O8,0)</f>
        <v>0</v>
      </c>
      <c r="Y8" s="153"/>
      <c r="Z8" s="172" t="str">
        <f>_xll.BDH(C8,$Z$3,$D$1,$D$1)</f>
        <v>#N/A N/A</v>
      </c>
      <c r="AA8" s="172">
        <f>IF(OR(OR(F8="#N/A N/A",F8="#N/A Real Time"),OR(Z8="#N/A N/A",Z8="#N/A Real Time")),0,  F8 - Z8)</f>
        <v>0</v>
      </c>
      <c r="AB8" s="173">
        <f>IF(OR(Z8=0,Z8="#N/A N/A"),0,AA8 / Z8*100)</f>
        <v>0</v>
      </c>
      <c r="AC8" s="177">
        <v>4766000</v>
      </c>
      <c r="AD8" s="178">
        <f>IF(D8 = D181,1,_xll.BDP(K8,$AD$3)*L8)</f>
        <v>1.6166400000000001</v>
      </c>
      <c r="AE8" s="340">
        <f>AA8*AC8*T8/AD8 / AF181</f>
        <v>0</v>
      </c>
      <c r="AF8" s="168"/>
    </row>
    <row r="9" spans="1:32" x14ac:dyDescent="0.2">
      <c r="A9" s="187" t="s">
        <v>1672</v>
      </c>
      <c r="B9" s="187"/>
      <c r="C9" s="187"/>
      <c r="D9" s="187"/>
      <c r="E9" s="187" t="s">
        <v>189</v>
      </c>
      <c r="F9" s="232"/>
      <c r="G9" s="232"/>
      <c r="H9" s="233"/>
      <c r="I9" s="234"/>
      <c r="J9" s="235"/>
      <c r="K9" s="187"/>
      <c r="L9" s="187"/>
      <c r="M9" s="326"/>
      <c r="N9" s="235">
        <f t="shared" ref="N9:S9" si="0" xml:space="preserve"> SUM(N5:N8)</f>
        <v>-308749.71582133853</v>
      </c>
      <c r="O9" s="331">
        <f t="shared" si="0"/>
        <v>-1.8492754489860613E-3</v>
      </c>
      <c r="P9" s="236">
        <f t="shared" si="0"/>
        <v>-2920236.5385803422</v>
      </c>
      <c r="Q9" s="336">
        <f t="shared" si="0"/>
        <v>-1.7490936701472533</v>
      </c>
      <c r="R9" s="263">
        <f t="shared" si="0"/>
        <v>-2.3501600493227732</v>
      </c>
      <c r="S9" s="336">
        <f t="shared" si="0"/>
        <v>0.60106637917551997</v>
      </c>
      <c r="T9" s="187"/>
      <c r="U9" s="187"/>
      <c r="V9" s="187"/>
      <c r="W9" s="264">
        <f xml:space="preserve"> SUM(W5:W8)</f>
        <v>0</v>
      </c>
      <c r="X9" s="264">
        <f xml:space="preserve"> SUM(X5:X8)</f>
        <v>0</v>
      </c>
      <c r="Y9" s="187"/>
      <c r="Z9" s="237"/>
      <c r="AA9" s="237"/>
      <c r="AB9" s="238"/>
      <c r="AC9" s="239"/>
      <c r="AD9" s="240"/>
      <c r="AE9" s="341">
        <f xml:space="preserve"> SUM(AE5:AE8)</f>
        <v>-7.6975792870037402E-4</v>
      </c>
      <c r="AF9" s="212"/>
    </row>
    <row r="10" spans="1:32" x14ac:dyDescent="0.2">
      <c r="A10" s="153"/>
      <c r="B10" s="153"/>
      <c r="C10" s="153"/>
      <c r="D10" s="153"/>
      <c r="E10" s="153"/>
      <c r="F10" s="174"/>
      <c r="G10" s="174"/>
      <c r="H10" s="170"/>
      <c r="I10" s="171"/>
      <c r="J10" s="175"/>
      <c r="K10" s="153"/>
      <c r="L10" s="153"/>
      <c r="M10" s="325"/>
      <c r="N10" s="175"/>
      <c r="O10" s="330"/>
      <c r="P10" s="176"/>
      <c r="Q10" s="335"/>
      <c r="R10" s="222"/>
      <c r="S10" s="335"/>
      <c r="T10" s="153"/>
      <c r="U10" s="153"/>
      <c r="V10" s="153"/>
      <c r="W10" s="224"/>
      <c r="X10" s="224"/>
      <c r="Y10" s="153"/>
      <c r="Z10" s="172"/>
      <c r="AA10" s="172"/>
      <c r="AB10" s="173"/>
      <c r="AC10" s="177"/>
      <c r="AD10" s="178"/>
      <c r="AE10" s="340"/>
      <c r="AF10" s="168"/>
    </row>
    <row r="11" spans="1:32" x14ac:dyDescent="0.2">
      <c r="A11" s="153"/>
      <c r="B11" s="153">
        <v>27631</v>
      </c>
      <c r="C11" s="153" t="s">
        <v>1428</v>
      </c>
      <c r="D11" s="153" t="str">
        <f>_xll.BDP(C11,$D$3)</f>
        <v>EUR</v>
      </c>
      <c r="E11" s="153" t="s">
        <v>1429</v>
      </c>
      <c r="F11" s="174">
        <f>_xll.BDP(C11,$F$3)</f>
        <v>7.1050000000000004</v>
      </c>
      <c r="G11" s="174">
        <f>_xll.BDP(C11,$G$3)</f>
        <v>6.94</v>
      </c>
      <c r="H11" s="170">
        <f>IF(OR(OR(G11="#N/A N/A",G11="#N/A Real Time"),OR(F11="#N/A N/A",F11="#N/A Real Time")),0,  G11 - F11)</f>
        <v>-0.16500000000000004</v>
      </c>
      <c r="I11" s="171">
        <f>IF(OR(F11=0,F11="#N/A N/A"),0,H11 / F11*100)</f>
        <v>-2.3223082336382834</v>
      </c>
      <c r="J11" s="175">
        <v>404537</v>
      </c>
      <c r="K11" s="153" t="str">
        <f>CONCATENATE(D181,D11, " Curncy")</f>
        <v>EUREUR Curncy</v>
      </c>
      <c r="L11" s="153">
        <f>IF(D11 = D181,1,_xll.BDP(K11,$L$3))</f>
        <v>1</v>
      </c>
      <c r="M11" s="325">
        <f>IF(D11 = D181,1,_xll.BDP(K11,$M$3)*L11)</f>
        <v>1</v>
      </c>
      <c r="N11" s="175">
        <f>H11*J11*T11/M11</f>
        <v>-66748.60500000001</v>
      </c>
      <c r="O11" s="330">
        <f>N11 / Y181</f>
        <v>-3.9979488289471407E-4</v>
      </c>
      <c r="P11" s="176">
        <f>IF(OR(OR(J11=0,G11 = "#N/A N/A"),G11="#N/A Real Time"),0,G11*J11*T11/M11)</f>
        <v>2807486.7800000003</v>
      </c>
      <c r="Q11" s="335">
        <f>P11 / Y181*100</f>
        <v>1.6815615074480699</v>
      </c>
      <c r="R11" s="222">
        <f>IF(Q11&lt;0,Q11,0)</f>
        <v>0</v>
      </c>
      <c r="S11" s="335">
        <f>IF(Q11&gt;0,Q11,0)</f>
        <v>1.6815615074480699</v>
      </c>
      <c r="T11" s="153">
        <f>IF(EXACT(D11,UPPER(D11)),1,0.01)/V11</f>
        <v>1</v>
      </c>
      <c r="U11" s="153">
        <v>0</v>
      </c>
      <c r="V11" s="153">
        <v>1</v>
      </c>
      <c r="W11" s="224">
        <f>IF(AND(Q11&lt;0,O11&gt;0),O11,0)</f>
        <v>0</v>
      </c>
      <c r="X11" s="224">
        <f>IF(AND(Q11&gt;0,O11&gt;0),O11,0)</f>
        <v>0</v>
      </c>
      <c r="Y11" s="153"/>
      <c r="Z11" s="172">
        <f>_xll.BDH(C11,$Z$3,$D$1,$D$1)</f>
        <v>6.9050000000000002</v>
      </c>
      <c r="AA11" s="172">
        <f>IF(OR(OR(F11="#N/A N/A",F11="#N/A Real Time"),OR(Z11="#N/A N/A",Z11="#N/A Real Time")),0,  F11 - Z11)</f>
        <v>0.20000000000000018</v>
      </c>
      <c r="AB11" s="173">
        <f>IF(OR(Z11=0,Z11="#N/A N/A"),0,AA11 / Z11*100)</f>
        <v>2.8964518464880546</v>
      </c>
      <c r="AC11" s="177">
        <v>404537</v>
      </c>
      <c r="AD11" s="178">
        <f>IF(D11 = D181,1,_xll.BDP(K11,$AD$3)*L11)</f>
        <v>1</v>
      </c>
      <c r="AE11" s="340">
        <f>AA11*AC11*T11/AD11 / AF181</f>
        <v>4.8553250673274067E-4</v>
      </c>
      <c r="AF11" s="168"/>
    </row>
    <row r="12" spans="1:32" x14ac:dyDescent="0.2">
      <c r="A12" s="153"/>
      <c r="B12" s="153">
        <v>28333</v>
      </c>
      <c r="C12" s="153" t="s">
        <v>1310</v>
      </c>
      <c r="D12" s="153" t="str">
        <f>_xll.BDP(C12,$D$3)</f>
        <v>EUR</v>
      </c>
      <c r="E12" s="153" t="s">
        <v>1311</v>
      </c>
      <c r="F12" s="174">
        <f>_xll.BDP(C12,$F$3)</f>
        <v>75.55</v>
      </c>
      <c r="G12" s="174">
        <f>_xll.BDP(C12,$G$3)</f>
        <v>76.150000000000006</v>
      </c>
      <c r="H12" s="170">
        <f>IF(OR(OR(G12="#N/A N/A",G12="#N/A Real Time"),OR(F12="#N/A N/A",F12="#N/A Real Time")),0,  G12 - F12)</f>
        <v>0.60000000000000853</v>
      </c>
      <c r="I12" s="171">
        <f>IF(OR(F12=0,F12="#N/A N/A"),0,H12 / F12*100)</f>
        <v>0.79417604235606687</v>
      </c>
      <c r="J12" s="175">
        <v>-113621</v>
      </c>
      <c r="K12" s="153" t="str">
        <f>CONCATENATE(D181,D12, " Curncy")</f>
        <v>EUREUR Curncy</v>
      </c>
      <c r="L12" s="153">
        <f>IF(D12 = D181,1,_xll.BDP(K12,$L$3))</f>
        <v>1</v>
      </c>
      <c r="M12" s="325">
        <f>IF(D12 = D181,1,_xll.BDP(K12,$M$3)*L12)</f>
        <v>1</v>
      </c>
      <c r="N12" s="175">
        <f>H12*J12*T12/M12</f>
        <v>-68172.600000000966</v>
      </c>
      <c r="O12" s="330">
        <f>N12 / Y181</f>
        <v>-4.0832398869801949E-4</v>
      </c>
      <c r="P12" s="176">
        <f>IF(OR(OR(J12=0,G12 = "#N/A N/A"),G12="#N/A Real Time"),0,G12*J12*T12/M12)</f>
        <v>-8652239.1500000004</v>
      </c>
      <c r="Q12" s="335">
        <f>P12 / Y181*100</f>
        <v>-5.1823119565589577</v>
      </c>
      <c r="R12" s="222">
        <f>IF(Q12&lt;0,Q12,0)</f>
        <v>-5.1823119565589577</v>
      </c>
      <c r="S12" s="335">
        <f>IF(Q12&gt;0,Q12,0)</f>
        <v>0</v>
      </c>
      <c r="T12" s="153">
        <f>IF(EXACT(D12,UPPER(D12)),1,0.01)/V12</f>
        <v>1</v>
      </c>
      <c r="U12" s="153">
        <v>0</v>
      </c>
      <c r="V12" s="153">
        <v>1</v>
      </c>
      <c r="W12" s="224">
        <f>IF(AND(Q12&lt;0,O12&gt;0),O12,0)</f>
        <v>0</v>
      </c>
      <c r="X12" s="224">
        <f>IF(AND(Q12&gt;0,O12&gt;0),O12,0)</f>
        <v>0</v>
      </c>
      <c r="Y12" s="153"/>
      <c r="Z12" s="172">
        <f>_xll.BDH(C12,$Z$3,$D$1,$D$1)</f>
        <v>73.150000000000006</v>
      </c>
      <c r="AA12" s="172">
        <f>IF(OR(OR(F12="#N/A N/A",F12="#N/A Real Time"),OR(Z12="#N/A N/A",Z12="#N/A Real Time")),0,  F12 - Z12)</f>
        <v>2.3999999999999915</v>
      </c>
      <c r="AB12" s="173">
        <f>IF(OR(Z12=0,Z12="#N/A N/A"),0,AA12 / Z12*100)</f>
        <v>3.2809295967190586</v>
      </c>
      <c r="AC12" s="177">
        <v>-113621</v>
      </c>
      <c r="AD12" s="178">
        <f>IF(D12 = D181,1,_xll.BDP(K12,$AD$3)*L12)</f>
        <v>1</v>
      </c>
      <c r="AE12" s="340">
        <f>AA12*AC12*T12/AD12 / AF181</f>
        <v>-1.6364393550398748E-3</v>
      </c>
      <c r="AF12" s="168"/>
    </row>
    <row r="13" spans="1:32" x14ac:dyDescent="0.2">
      <c r="A13" s="153"/>
      <c r="B13" s="153">
        <v>6732</v>
      </c>
      <c r="C13" s="153" t="s">
        <v>1544</v>
      </c>
      <c r="D13" s="153" t="str">
        <f>_xll.BDP(C13,$D$3)</f>
        <v>EUR</v>
      </c>
      <c r="E13" s="153" t="s">
        <v>1545</v>
      </c>
      <c r="F13" s="174">
        <f>_xll.BDP(C13,$F$3)</f>
        <v>38.69</v>
      </c>
      <c r="G13" s="174">
        <f>_xll.BDP(C13,$G$3)</f>
        <v>37.869999999999997</v>
      </c>
      <c r="H13" s="170">
        <f>IF(OR(OR(G13="#N/A N/A",G13="#N/A Real Time"),OR(F13="#N/A N/A",F13="#N/A Real Time")),0,  G13 - F13)</f>
        <v>-0.82000000000000028</v>
      </c>
      <c r="I13" s="171">
        <f>IF(OR(F13=0,F13="#N/A N/A"),0,H13 / F13*100)</f>
        <v>-2.1194107004393907</v>
      </c>
      <c r="J13" s="175">
        <v>-62191</v>
      </c>
      <c r="K13" s="153" t="str">
        <f>CONCATENATE(D181,D13, " Curncy")</f>
        <v>EUREUR Curncy</v>
      </c>
      <c r="L13" s="153">
        <f>IF(D13 = D181,1,_xll.BDP(K13,$L$3))</f>
        <v>1</v>
      </c>
      <c r="M13" s="325">
        <f>IF(D13 = D181,1,_xll.BDP(K13,$M$3)*L13)</f>
        <v>1</v>
      </c>
      <c r="N13" s="175">
        <f>H13*J13*T13/M13</f>
        <v>50996.620000000017</v>
      </c>
      <c r="O13" s="330">
        <f>N13 / Y181</f>
        <v>3.054473980531314E-4</v>
      </c>
      <c r="P13" s="176">
        <f>IF(OR(OR(J13=0,G13 = "#N/A N/A"),G13="#N/A Real Time"),0,G13*J13*T13/M13)</f>
        <v>-2355173.17</v>
      </c>
      <c r="Q13" s="335">
        <f>P13 / Y181*100</f>
        <v>-1.4106454834478148</v>
      </c>
      <c r="R13" s="222">
        <f>IF(Q13&lt;0,Q13,0)</f>
        <v>-1.4106454834478148</v>
      </c>
      <c r="S13" s="335">
        <f>IF(Q13&gt;0,Q13,0)</f>
        <v>0</v>
      </c>
      <c r="T13" s="153">
        <f>IF(EXACT(D13,UPPER(D13)),1,0.01)/V13</f>
        <v>1</v>
      </c>
      <c r="U13" s="153">
        <v>0</v>
      </c>
      <c r="V13" s="153">
        <v>1</v>
      </c>
      <c r="W13" s="224">
        <f>IF(AND(Q13&lt;0,O13&gt;0),O13,0)</f>
        <v>3.054473980531314E-4</v>
      </c>
      <c r="X13" s="224">
        <f>IF(AND(Q13&gt;0,O13&gt;0),O13,0)</f>
        <v>0</v>
      </c>
      <c r="Y13" s="153"/>
      <c r="Z13" s="172">
        <f>_xll.BDH(C13,$Z$3,$D$1,$D$1)</f>
        <v>35.65</v>
      </c>
      <c r="AA13" s="172">
        <f>IF(OR(OR(F13="#N/A N/A",F13="#N/A Real Time"),OR(Z13="#N/A N/A",Z13="#N/A Real Time")),0,  F13 - Z13)</f>
        <v>3.0399999999999991</v>
      </c>
      <c r="AB13" s="173">
        <f>IF(OR(Z13=0,Z13="#N/A N/A"),0,AA13 / Z13*100)</f>
        <v>8.5273492286114987</v>
      </c>
      <c r="AC13" s="177">
        <v>-62191</v>
      </c>
      <c r="AD13" s="178">
        <f>IF(D13 = D181,1,_xll.BDP(K13,$AD$3)*L13)</f>
        <v>1</v>
      </c>
      <c r="AE13" s="340">
        <f>AA13*AC13*T13/AD13 / AF181</f>
        <v>-1.1345697237050772E-3</v>
      </c>
      <c r="AF13" s="168"/>
    </row>
    <row r="14" spans="1:32" x14ac:dyDescent="0.2">
      <c r="A14" s="187" t="s">
        <v>1673</v>
      </c>
      <c r="B14" s="187"/>
      <c r="C14" s="187"/>
      <c r="D14" s="187"/>
      <c r="E14" s="187" t="s">
        <v>187</v>
      </c>
      <c r="F14" s="232"/>
      <c r="G14" s="232"/>
      <c r="H14" s="233"/>
      <c r="I14" s="234"/>
      <c r="J14" s="235"/>
      <c r="K14" s="187"/>
      <c r="L14" s="187"/>
      <c r="M14" s="326"/>
      <c r="N14" s="235">
        <f t="shared" ref="N14:S14" si="1" xml:space="preserve"> SUM(N10:N13)</f>
        <v>-83924.585000000952</v>
      </c>
      <c r="O14" s="331">
        <f t="shared" si="1"/>
        <v>-5.0267147353960217E-4</v>
      </c>
      <c r="P14" s="236">
        <f t="shared" si="1"/>
        <v>-8199925.54</v>
      </c>
      <c r="Q14" s="336">
        <f t="shared" si="1"/>
        <v>-4.9113959325587029</v>
      </c>
      <c r="R14" s="263">
        <f t="shared" si="1"/>
        <v>-6.5929574400067725</v>
      </c>
      <c r="S14" s="336">
        <f t="shared" si="1"/>
        <v>1.6815615074480699</v>
      </c>
      <c r="T14" s="187"/>
      <c r="U14" s="187"/>
      <c r="V14" s="187"/>
      <c r="W14" s="264">
        <f xml:space="preserve"> SUM(W10:W13)</f>
        <v>3.054473980531314E-4</v>
      </c>
      <c r="X14" s="264">
        <f xml:space="preserve"> SUM(X10:X13)</f>
        <v>0</v>
      </c>
      <c r="Y14" s="187"/>
      <c r="Z14" s="237"/>
      <c r="AA14" s="237"/>
      <c r="AB14" s="238"/>
      <c r="AC14" s="239"/>
      <c r="AD14" s="240"/>
      <c r="AE14" s="341">
        <f xml:space="preserve"> SUM(AE10:AE13)</f>
        <v>-2.2854765720122113E-3</v>
      </c>
      <c r="AF14" s="212"/>
    </row>
    <row r="15" spans="1:32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325"/>
      <c r="N15" s="175"/>
      <c r="O15" s="330"/>
      <c r="P15" s="176"/>
      <c r="Q15" s="335"/>
      <c r="R15" s="222"/>
      <c r="S15" s="335"/>
      <c r="T15" s="153"/>
      <c r="U15" s="153"/>
      <c r="V15" s="153"/>
      <c r="W15" s="224"/>
      <c r="X15" s="224"/>
      <c r="Y15" s="153"/>
      <c r="Z15" s="172"/>
      <c r="AA15" s="172"/>
      <c r="AB15" s="173"/>
      <c r="AC15" s="177"/>
      <c r="AD15" s="178"/>
      <c r="AE15" s="340"/>
      <c r="AF15" s="168"/>
    </row>
    <row r="16" spans="1:32" x14ac:dyDescent="0.2">
      <c r="A16" s="153"/>
      <c r="B16" s="153">
        <v>1895</v>
      </c>
      <c r="C16" s="153" t="s">
        <v>186</v>
      </c>
      <c r="D16" s="153" t="str">
        <f>_xll.BDP(C16,$D$3)</f>
        <v>BRL</v>
      </c>
      <c r="E16" s="153" t="s">
        <v>357</v>
      </c>
      <c r="F16" s="174">
        <f>_xll.BDP(C16,$F$3)</f>
        <v>25.3</v>
      </c>
      <c r="G16" s="174">
        <f>_xll.BDP(C16,$G$3)</f>
        <v>25.3</v>
      </c>
      <c r="H16" s="170">
        <f>IF(OR(OR(G16="#N/A N/A",G16="#N/A Real Time"),OR(F16="#N/A N/A",F16="#N/A Real Time")),0,  G16 - F16)</f>
        <v>0</v>
      </c>
      <c r="I16" s="171">
        <f>IF(OR(F16=0,F16="#N/A N/A"),0,H16 / F16*100)</f>
        <v>0</v>
      </c>
      <c r="J16" s="175">
        <v>2582870</v>
      </c>
      <c r="K16" s="153" t="str">
        <f>CONCATENATE(D181,D16, " Curncy")</f>
        <v>EURBRL Curncy</v>
      </c>
      <c r="L16" s="153">
        <f>IF(D16 = D181,1,_xll.BDP(K16,$L$3))</f>
        <v>1</v>
      </c>
      <c r="M16" s="325">
        <f>IF(D16 = D181,1,_xll.BDP(K16,$M$3)*L16)</f>
        <v>6.3989000000000003</v>
      </c>
      <c r="N16" s="175">
        <f>H16*J16*T16/M16</f>
        <v>0</v>
      </c>
      <c r="O16" s="330">
        <f>N16 / Y181</f>
        <v>0</v>
      </c>
      <c r="P16" s="176">
        <f>IF(OR(OR(J16=0,G16 = "#N/A N/A"),G16="#N/A Real Time"),0,G16*J16*T16/M16)</f>
        <v>10212163.184297301</v>
      </c>
      <c r="Q16" s="335">
        <f>P16 / Y181*100</f>
        <v>6.1166380696163598</v>
      </c>
      <c r="R16" s="222">
        <f>IF(Q16&lt;0,Q16,0)</f>
        <v>0</v>
      </c>
      <c r="S16" s="335">
        <f>IF(Q16&gt;0,Q16,0)</f>
        <v>6.1166380696163598</v>
      </c>
      <c r="T16" s="153">
        <f>IF(EXACT(D16,UPPER(D16)),1,0.01)/V16</f>
        <v>1</v>
      </c>
      <c r="U16" s="153">
        <v>0</v>
      </c>
      <c r="V16" s="153">
        <v>1</v>
      </c>
      <c r="W16" s="224">
        <f>IF(AND(Q16&lt;0,O16&gt;0),O16,0)</f>
        <v>0</v>
      </c>
      <c r="X16" s="224">
        <f>IF(AND(Q16&gt;0,O16&gt;0),O16,0)</f>
        <v>0</v>
      </c>
      <c r="Y16" s="153"/>
      <c r="Z16" s="172">
        <f>_xll.BDH(C16,$Z$3,$D$1,$D$1)</f>
        <v>25.61</v>
      </c>
      <c r="AA16" s="172">
        <f>IF(OR(OR(F16="#N/A N/A",F16="#N/A Real Time"),OR(Z16="#N/A N/A",Z16="#N/A Real Time")),0,  F16 - Z16)</f>
        <v>-0.30999999999999872</v>
      </c>
      <c r="AB16" s="173">
        <f>IF(OR(Z16=0,Z16="#N/A N/A"),0,AA16 / Z16*100)</f>
        <v>-1.2104646622413071</v>
      </c>
      <c r="AC16" s="177">
        <v>2582870</v>
      </c>
      <c r="AD16" s="178">
        <f>IF(D16 = D181,1,_xll.BDP(K16,$AD$3)*L16)</f>
        <v>6.3933999999999997</v>
      </c>
      <c r="AE16" s="340">
        <f>AA16*AC16*T16/AD16 / AF181</f>
        <v>-7.5155787796359411E-4</v>
      </c>
      <c r="AF16" s="168"/>
    </row>
    <row r="17" spans="1:32" x14ac:dyDescent="0.2">
      <c r="A17" s="187" t="s">
        <v>1674</v>
      </c>
      <c r="B17" s="187"/>
      <c r="C17" s="187"/>
      <c r="D17" s="187"/>
      <c r="E17" s="187" t="s">
        <v>185</v>
      </c>
      <c r="F17" s="232"/>
      <c r="G17" s="232"/>
      <c r="H17" s="233"/>
      <c r="I17" s="234"/>
      <c r="J17" s="235"/>
      <c r="K17" s="187"/>
      <c r="L17" s="187"/>
      <c r="M17" s="326"/>
      <c r="N17" s="235">
        <f t="shared" ref="N17:S17" si="2" xml:space="preserve"> SUM(N15:N16)</f>
        <v>0</v>
      </c>
      <c r="O17" s="331">
        <f t="shared" si="2"/>
        <v>0</v>
      </c>
      <c r="P17" s="236">
        <f t="shared" si="2"/>
        <v>10212163.184297301</v>
      </c>
      <c r="Q17" s="336">
        <f t="shared" si="2"/>
        <v>6.1166380696163598</v>
      </c>
      <c r="R17" s="263">
        <f t="shared" si="2"/>
        <v>0</v>
      </c>
      <c r="S17" s="336">
        <f t="shared" si="2"/>
        <v>6.1166380696163598</v>
      </c>
      <c r="T17" s="187"/>
      <c r="U17" s="187"/>
      <c r="V17" s="187"/>
      <c r="W17" s="264">
        <f xml:space="preserve"> SUM(W15:W16)</f>
        <v>0</v>
      </c>
      <c r="X17" s="264">
        <f xml:space="preserve"> SUM(X15:X16)</f>
        <v>0</v>
      </c>
      <c r="Y17" s="187"/>
      <c r="Z17" s="237"/>
      <c r="AA17" s="237"/>
      <c r="AB17" s="238"/>
      <c r="AC17" s="239"/>
      <c r="AD17" s="240"/>
      <c r="AE17" s="341">
        <f xml:space="preserve"> SUM(AE15:AE16)</f>
        <v>-7.5155787796359411E-4</v>
      </c>
      <c r="AF17" s="212"/>
    </row>
    <row r="18" spans="1:32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325"/>
      <c r="N18" s="175"/>
      <c r="O18" s="330"/>
      <c r="P18" s="176"/>
      <c r="Q18" s="335"/>
      <c r="R18" s="222"/>
      <c r="S18" s="335"/>
      <c r="T18" s="153"/>
      <c r="U18" s="153"/>
      <c r="V18" s="153"/>
      <c r="W18" s="224"/>
      <c r="X18" s="224"/>
      <c r="Y18" s="153"/>
      <c r="Z18" s="172"/>
      <c r="AA18" s="172"/>
      <c r="AB18" s="173"/>
      <c r="AC18" s="177"/>
      <c r="AD18" s="178"/>
      <c r="AE18" s="340"/>
      <c r="AF18" s="168"/>
    </row>
    <row r="19" spans="1:32" x14ac:dyDescent="0.2">
      <c r="A19" s="153"/>
      <c r="B19" s="153">
        <v>26234</v>
      </c>
      <c r="C19" s="153" t="s">
        <v>1377</v>
      </c>
      <c r="D19" s="153" t="str">
        <f>_xll.BDP(C19,$D$3)</f>
        <v>CAD</v>
      </c>
      <c r="E19" s="153" t="s">
        <v>1378</v>
      </c>
      <c r="F19" s="174">
        <f>_xll.BDP(C19,$F$3)</f>
        <v>29.59</v>
      </c>
      <c r="G19" s="174">
        <f>_xll.BDP(C19,$G$3)</f>
        <v>29.59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71996</v>
      </c>
      <c r="K19" s="153" t="str">
        <f>CONCATENATE(D181,D19, " Curncy")</f>
        <v>EURCAD Curncy</v>
      </c>
      <c r="L19" s="153">
        <f>IF(D19 = D181,1,_xll.BDP(K19,$L$3))</f>
        <v>1</v>
      </c>
      <c r="M19" s="325">
        <f>IF(D19 = D181,1,_xll.BDP(K19,$M$3)*L19)</f>
        <v>1.54728</v>
      </c>
      <c r="N19" s="175">
        <f>H19*J19*T19/M19</f>
        <v>0</v>
      </c>
      <c r="O19" s="330">
        <f>N19 / Y181</f>
        <v>0</v>
      </c>
      <c r="P19" s="176">
        <f>IF(OR(OR(J19=0,G19 = "#N/A N/A"),G19="#N/A Real Time"),0,G19*J19*T19/M19)</f>
        <v>1376843.0019130346</v>
      </c>
      <c r="Q19" s="335">
        <f>P19 / Y181*100</f>
        <v>0.82466860051116897</v>
      </c>
      <c r="R19" s="222">
        <f>IF(Q19&lt;0,Q19,0)</f>
        <v>0</v>
      </c>
      <c r="S19" s="335">
        <f>IF(Q19&gt;0,Q19,0)</f>
        <v>0.82466860051116897</v>
      </c>
      <c r="T19" s="153">
        <f>IF(EXACT(D19,UPPER(D19)),1,0.01)/V19</f>
        <v>1</v>
      </c>
      <c r="U19" s="153">
        <v>0</v>
      </c>
      <c r="V19" s="153">
        <v>1</v>
      </c>
      <c r="W19" s="224">
        <f>IF(AND(Q19&lt;0,O19&gt;0),O19,0)</f>
        <v>0</v>
      </c>
      <c r="X19" s="224">
        <f>IF(AND(Q19&gt;0,O19&gt;0),O19,0)</f>
        <v>0</v>
      </c>
      <c r="Y19" s="153"/>
      <c r="Z19" s="172">
        <f>_xll.BDH(C19,$Z$3,$D$1,$D$1)</f>
        <v>30.38</v>
      </c>
      <c r="AA19" s="172">
        <f>IF(OR(OR(F19="#N/A N/A",F19="#N/A Real Time"),OR(Z19="#N/A N/A",Z19="#N/A Real Time")),0,  F19 - Z19)</f>
        <v>-0.78999999999999915</v>
      </c>
      <c r="AB19" s="173">
        <f>IF(OR(Z19=0,Z19="#N/A N/A"),0,AA19 / Z19*100)</f>
        <v>-2.6003949967083582</v>
      </c>
      <c r="AC19" s="177">
        <v>71996</v>
      </c>
      <c r="AD19" s="178">
        <f>IF(D19 = D181,1,_xll.BDP(K19,$AD$3)*L19)</f>
        <v>1.5465100000000001</v>
      </c>
      <c r="AE19" s="340">
        <f>AA19*AC19*T19/AD19 / AF181</f>
        <v>-2.2070531576025951E-4</v>
      </c>
      <c r="AF19" s="168"/>
    </row>
    <row r="20" spans="1:32" x14ac:dyDescent="0.2">
      <c r="A20" s="153"/>
      <c r="B20" s="153">
        <v>23263</v>
      </c>
      <c r="C20" s="153" t="s">
        <v>184</v>
      </c>
      <c r="D20" s="153" t="str">
        <f>_xll.BDP(C20,$D$3)</f>
        <v>CAD</v>
      </c>
      <c r="E20" s="153" t="s">
        <v>338</v>
      </c>
      <c r="F20" s="174">
        <v>10.3</v>
      </c>
      <c r="G20" s="174">
        <f>_xll.BDP(C20,$G$3)</f>
        <v>13.93</v>
      </c>
      <c r="H20" s="170">
        <f>IF(OR(OR(G20="#N/A N/A",G20="#N/A Real Time"),OR(F20="#N/A N/A",F20="#N/A Real Time")),0,  G20 - F20)</f>
        <v>3.629999999999999</v>
      </c>
      <c r="I20" s="171">
        <f>IF(OR(F20=0,F20="#N/A N/A"),0,H20 / F20*100)</f>
        <v>35.242718446601927</v>
      </c>
      <c r="J20" s="175">
        <v>-726065</v>
      </c>
      <c r="K20" s="153" t="str">
        <f>CONCATENATE(D181,D20, " Curncy")</f>
        <v>EURCAD Curncy</v>
      </c>
      <c r="L20" s="153">
        <f>IF(D20 = D181,1,_xll.BDP(K20,$L$3))</f>
        <v>1</v>
      </c>
      <c r="M20" s="325">
        <f>IF(D20 = D181,1,_xll.BDP(K20,$M$3)*L20)</f>
        <v>1.54728</v>
      </c>
      <c r="N20" s="175">
        <f>H20*J20*T20/M20</f>
        <v>-1703386.5557623697</v>
      </c>
      <c r="O20" s="330">
        <f>N20 / Y181</f>
        <v>-1.0202538743475565E-2</v>
      </c>
      <c r="P20" s="176">
        <f>IF(OR(OR(J20=0,G20 = "#N/A N/A"),G20="#N/A Real Time"),0,G20*J20*T20/M20)</f>
        <v>-6536687.2511762576</v>
      </c>
      <c r="Q20" s="335">
        <f>P20 / Y181*100</f>
        <v>-3.9151891100995777</v>
      </c>
      <c r="R20" s="222">
        <f>IF(Q20&lt;0,Q20,0)</f>
        <v>-3.9151891100995777</v>
      </c>
      <c r="S20" s="335">
        <f>IF(Q20&gt;0,Q20,0)</f>
        <v>0</v>
      </c>
      <c r="T20" s="153">
        <f>IF(EXACT(D20,UPPER(D20)),1,0.01)/V20</f>
        <v>1</v>
      </c>
      <c r="U20" s="153">
        <v>0</v>
      </c>
      <c r="V20" s="153">
        <v>1</v>
      </c>
      <c r="W20" s="224">
        <f>IF(AND(Q20&lt;0,O20&gt;0),O20,0)</f>
        <v>0</v>
      </c>
      <c r="X20" s="224">
        <f>IF(AND(Q20&gt;0,O20&gt;0),O20,0)</f>
        <v>0</v>
      </c>
      <c r="Y20" s="153"/>
      <c r="Z20" s="172">
        <v>10.3</v>
      </c>
      <c r="AA20" s="172">
        <f>IF(OR(OR(F20="#N/A N/A",F20="#N/A Real Time"),OR(Z20="#N/A N/A",Z20="#N/A Real Time")),0,  F20 - Z20)</f>
        <v>0</v>
      </c>
      <c r="AB20" s="173">
        <f>IF(OR(Z20=0,Z20="#N/A N/A"),0,AA20 / Z20*100)</f>
        <v>0</v>
      </c>
      <c r="AC20" s="177">
        <v>-726065</v>
      </c>
      <c r="AD20" s="178">
        <f>IF(D20 = D181,1,_xll.BDP(K20,$AD$3)*L20)</f>
        <v>1.5465100000000001</v>
      </c>
      <c r="AE20" s="340">
        <f>AA20*AC20*T20/AD20 / AF181</f>
        <v>0</v>
      </c>
      <c r="AF20" s="168"/>
    </row>
    <row r="21" spans="1:32" x14ac:dyDescent="0.2">
      <c r="A21" s="187" t="s">
        <v>1675</v>
      </c>
      <c r="B21" s="187"/>
      <c r="C21" s="187"/>
      <c r="D21" s="187"/>
      <c r="E21" s="187" t="s">
        <v>183</v>
      </c>
      <c r="F21" s="232"/>
      <c r="G21" s="232"/>
      <c r="H21" s="233"/>
      <c r="I21" s="234"/>
      <c r="J21" s="235"/>
      <c r="K21" s="187"/>
      <c r="L21" s="187"/>
      <c r="M21" s="326"/>
      <c r="N21" s="235">
        <f t="shared" ref="N21:S21" si="3" xml:space="preserve"> SUM(N18:N20)</f>
        <v>-1703386.5557623697</v>
      </c>
      <c r="O21" s="331">
        <f t="shared" si="3"/>
        <v>-1.0202538743475565E-2</v>
      </c>
      <c r="P21" s="236">
        <f t="shared" si="3"/>
        <v>-5159844.2492632233</v>
      </c>
      <c r="Q21" s="336">
        <f t="shared" si="3"/>
        <v>-3.0905205095884085</v>
      </c>
      <c r="R21" s="263">
        <f t="shared" si="3"/>
        <v>-3.9151891100995777</v>
      </c>
      <c r="S21" s="336">
        <f t="shared" si="3"/>
        <v>0.82466860051116897</v>
      </c>
      <c r="T21" s="187"/>
      <c r="U21" s="187"/>
      <c r="V21" s="187"/>
      <c r="W21" s="264">
        <f xml:space="preserve"> SUM(W18:W20)</f>
        <v>0</v>
      </c>
      <c r="X21" s="264">
        <f xml:space="preserve"> SUM(X18:X20)</f>
        <v>0</v>
      </c>
      <c r="Y21" s="187"/>
      <c r="Z21" s="237"/>
      <c r="AA21" s="237"/>
      <c r="AB21" s="238"/>
      <c r="AC21" s="239"/>
      <c r="AD21" s="240"/>
      <c r="AE21" s="341">
        <f xml:space="preserve"> SUM(AE18:AE20)</f>
        <v>-2.2070531576025951E-4</v>
      </c>
      <c r="AF21" s="212"/>
    </row>
    <row r="22" spans="1:32" x14ac:dyDescent="0.2">
      <c r="A22" s="153"/>
      <c r="B22" s="153"/>
      <c r="C22" s="153"/>
      <c r="D22" s="153"/>
      <c r="E22" s="153"/>
      <c r="F22" s="174"/>
      <c r="G22" s="174"/>
      <c r="H22" s="170"/>
      <c r="I22" s="171"/>
      <c r="J22" s="175"/>
      <c r="K22" s="153"/>
      <c r="L22" s="153"/>
      <c r="M22" s="325"/>
      <c r="N22" s="175"/>
      <c r="O22" s="330"/>
      <c r="P22" s="176"/>
      <c r="Q22" s="335"/>
      <c r="R22" s="222"/>
      <c r="S22" s="335"/>
      <c r="T22" s="153"/>
      <c r="U22" s="153"/>
      <c r="V22" s="153"/>
      <c r="W22" s="224"/>
      <c r="X22" s="224"/>
      <c r="Y22" s="153"/>
      <c r="Z22" s="172"/>
      <c r="AA22" s="172"/>
      <c r="AB22" s="173"/>
      <c r="AC22" s="177"/>
      <c r="AD22" s="178"/>
      <c r="AE22" s="340"/>
      <c r="AF22" s="168"/>
    </row>
    <row r="23" spans="1:32" x14ac:dyDescent="0.2">
      <c r="A23" s="153"/>
      <c r="B23" s="153">
        <v>27226</v>
      </c>
      <c r="C23" s="153" t="s">
        <v>182</v>
      </c>
      <c r="D23" s="153" t="str">
        <f>_xll.BDP(C23,$D$3)</f>
        <v>DKK</v>
      </c>
      <c r="E23" s="153" t="s">
        <v>264</v>
      </c>
      <c r="F23" s="174">
        <f>_xll.BDP(C23,$F$3)</f>
        <v>198.8</v>
      </c>
      <c r="G23" s="174">
        <f>_xll.BDP(C23,$G$3)</f>
        <v>196.55</v>
      </c>
      <c r="H23" s="170">
        <f>IF(OR(OR(G23="#N/A N/A",G23="#N/A Real Time"),OR(F23="#N/A N/A",F23="#N/A Real Time")),0,  G23 - F23)</f>
        <v>-2.25</v>
      </c>
      <c r="I23" s="171">
        <f>IF(OR(F23=0,F23="#N/A N/A"),0,H23 / F23*100)</f>
        <v>-1.1317907444668007</v>
      </c>
      <c r="J23" s="175">
        <v>-125693</v>
      </c>
      <c r="K23" s="153" t="str">
        <f>CONCATENATE(D181,D23, " Curncy")</f>
        <v>EURDKK Curncy</v>
      </c>
      <c r="L23" s="153">
        <f>IF(D23 = D181,1,_xll.BDP(K23,$L$3))</f>
        <v>1</v>
      </c>
      <c r="M23" s="325">
        <f>IF(D23 = D181,1,_xll.BDP(K23,$M$3)*L23)</f>
        <v>7.4416000000000002</v>
      </c>
      <c r="N23" s="175">
        <f>H23*J23*T23/M23</f>
        <v>38003.823102558592</v>
      </c>
      <c r="O23" s="330">
        <f>N23 / Y181</f>
        <v>2.2762624038118607E-4</v>
      </c>
      <c r="P23" s="176">
        <f>IF(OR(OR(J23=0,G23 = "#N/A N/A"),G23="#N/A Real Time"),0,G23*J23*T23/M23)</f>
        <v>-3319845.0803590626</v>
      </c>
      <c r="Q23" s="335">
        <f>P23 / Y181*100</f>
        <v>-1.9884416687520945</v>
      </c>
      <c r="R23" s="222">
        <f>IF(Q23&lt;0,Q23,0)</f>
        <v>-1.9884416687520945</v>
      </c>
      <c r="S23" s="335">
        <f>IF(Q23&gt;0,Q23,0)</f>
        <v>0</v>
      </c>
      <c r="T23" s="153">
        <f>IF(EXACT(D23,UPPER(D23)),1,0.01)/V23</f>
        <v>1</v>
      </c>
      <c r="U23" s="153">
        <v>0</v>
      </c>
      <c r="V23" s="153">
        <v>1</v>
      </c>
      <c r="W23" s="224">
        <f>IF(AND(Q23&lt;0,O23&gt;0),O23,0)</f>
        <v>2.2762624038118607E-4</v>
      </c>
      <c r="X23" s="224">
        <f>IF(AND(Q23&gt;0,O23&gt;0),O23,0)</f>
        <v>0</v>
      </c>
      <c r="Y23" s="153"/>
      <c r="Z23" s="172">
        <f>_xll.BDH(C23,$Z$3,$D$1,$D$1)</f>
        <v>198.4</v>
      </c>
      <c r="AA23" s="172">
        <f>IF(OR(OR(F23="#N/A N/A",F23="#N/A Real Time"),OR(Z23="#N/A N/A",Z23="#N/A Real Time")),0,  F23 - Z23)</f>
        <v>0.40000000000000568</v>
      </c>
      <c r="AB23" s="173">
        <f>IF(OR(Z23=0,Z23="#N/A N/A"),0,AA23 / Z23*100)</f>
        <v>0.2016129032258093</v>
      </c>
      <c r="AC23" s="177">
        <v>-125693</v>
      </c>
      <c r="AD23" s="178">
        <f>IF(D23 = D181,1,_xll.BDP(K23,$AD$3)*L23)</f>
        <v>7.4428000000000001</v>
      </c>
      <c r="AE23" s="340">
        <f>AA23*AC23*T23/AD23 / AF181</f>
        <v>-4.0538231711822354E-5</v>
      </c>
      <c r="AF23" s="168"/>
    </row>
    <row r="24" spans="1:32" x14ac:dyDescent="0.2">
      <c r="A24" s="153"/>
      <c r="B24" s="153">
        <v>29106</v>
      </c>
      <c r="C24" s="153" t="s">
        <v>1447</v>
      </c>
      <c r="D24" s="153" t="str">
        <f>_xll.BDP(C24,$D$3)</f>
        <v>DKK</v>
      </c>
      <c r="E24" s="153" t="s">
        <v>1448</v>
      </c>
      <c r="F24" s="174">
        <f>_xll.BDP(C24,$F$3)</f>
        <v>194.1</v>
      </c>
      <c r="G24" s="174">
        <f>_xll.BDP(C24,$G$3)</f>
        <v>188.1</v>
      </c>
      <c r="H24" s="170">
        <f>IF(OR(OR(G24="#N/A N/A",G24="#N/A Real Time"),OR(F24="#N/A N/A",F24="#N/A Real Time")),0,  G24 - F24)</f>
        <v>-6</v>
      </c>
      <c r="I24" s="171">
        <f>IF(OR(F24=0,F24="#N/A N/A"),0,H24 / F24*100)</f>
        <v>-3.091190108191654</v>
      </c>
      <c r="J24" s="175">
        <v>98310</v>
      </c>
      <c r="K24" s="153" t="str">
        <f>CONCATENATE(D181,D24, " Curncy")</f>
        <v>EURDKK Curncy</v>
      </c>
      <c r="L24" s="153">
        <f>IF(D24 = D181,1,_xll.BDP(K24,$L$3))</f>
        <v>1</v>
      </c>
      <c r="M24" s="325">
        <f>IF(D24 = D181,1,_xll.BDP(K24,$M$3)*L24)</f>
        <v>7.4416000000000002</v>
      </c>
      <c r="N24" s="175">
        <f>H24*J24*T24/M24</f>
        <v>-79265.211782412385</v>
      </c>
      <c r="O24" s="330">
        <f>N24 / Y181</f>
        <v>-4.7476387052844421E-4</v>
      </c>
      <c r="P24" s="176">
        <f>IF(OR(OR(J24=0,G24 = "#N/A N/A"),G24="#N/A Real Time"),0,G24*J24*T24/M24)</f>
        <v>2484964.3893786282</v>
      </c>
      <c r="Q24" s="335">
        <f>P24 / Y181*100</f>
        <v>1.4883847341066725</v>
      </c>
      <c r="R24" s="222">
        <f>IF(Q24&lt;0,Q24,0)</f>
        <v>0</v>
      </c>
      <c r="S24" s="335">
        <f>IF(Q24&gt;0,Q24,0)</f>
        <v>1.4883847341066725</v>
      </c>
      <c r="T24" s="153">
        <f>IF(EXACT(D24,UPPER(D24)),1,0.01)/V24</f>
        <v>1</v>
      </c>
      <c r="U24" s="153">
        <v>0</v>
      </c>
      <c r="V24" s="153">
        <v>1</v>
      </c>
      <c r="W24" s="224">
        <f>IF(AND(Q24&lt;0,O24&gt;0),O24,0)</f>
        <v>0</v>
      </c>
      <c r="X24" s="224">
        <f>IF(AND(Q24&gt;0,O24&gt;0),O24,0)</f>
        <v>0</v>
      </c>
      <c r="Y24" s="153"/>
      <c r="Z24" s="172">
        <f>_xll.BDH(C24,$Z$3,$D$1,$D$1)</f>
        <v>178</v>
      </c>
      <c r="AA24" s="172">
        <f>IF(OR(OR(F24="#N/A N/A",F24="#N/A Real Time"),OR(Z24="#N/A N/A",Z24="#N/A Real Time")),0,  F24 - Z24)</f>
        <v>16.099999999999994</v>
      </c>
      <c r="AB24" s="173">
        <f>IF(OR(Z24=0,Z24="#N/A N/A"),0,AA24 / Z24*100)</f>
        <v>9.0449438202247165</v>
      </c>
      <c r="AC24" s="177">
        <v>98310</v>
      </c>
      <c r="AD24" s="178">
        <f>IF(D24 = D181,1,_xll.BDP(K24,$AD$3)*L24)</f>
        <v>7.4428000000000001</v>
      </c>
      <c r="AE24" s="340">
        <f>AA24*AC24*T24/AD24 / AF181</f>
        <v>1.2761957370216734E-3</v>
      </c>
      <c r="AF24" s="168"/>
    </row>
    <row r="25" spans="1:32" x14ac:dyDescent="0.2">
      <c r="A25" s="153"/>
      <c r="B25" s="153">
        <v>22608</v>
      </c>
      <c r="C25" s="153" t="s">
        <v>1419</v>
      </c>
      <c r="D25" s="153" t="str">
        <f>_xll.BDP(C25,$D$3)</f>
        <v>DKK</v>
      </c>
      <c r="E25" s="153" t="s">
        <v>233</v>
      </c>
      <c r="F25" s="174">
        <f>_xll.BDP(C25,$F$3)</f>
        <v>218.3</v>
      </c>
      <c r="G25" s="174">
        <f>_xll.BDP(C25,$G$3)</f>
        <v>217.7</v>
      </c>
      <c r="H25" s="170">
        <f>IF(OR(OR(G25="#N/A N/A",G25="#N/A Real Time"),OR(F25="#N/A N/A",F25="#N/A Real Time")),0,  G25 - F25)</f>
        <v>-0.60000000000002274</v>
      </c>
      <c r="I25" s="171">
        <f>IF(OR(F25=0,F25="#N/A N/A"),0,H25 / F25*100)</f>
        <v>-0.2748511223087598</v>
      </c>
      <c r="J25" s="175">
        <v>-28791</v>
      </c>
      <c r="K25" s="153" t="str">
        <f>CONCATENATE(D181,D25, " Curncy")</f>
        <v>EURDKK Curncy</v>
      </c>
      <c r="L25" s="153">
        <f>IF(D25 = D181,1,_xll.BDP(K25,$L$3))</f>
        <v>1</v>
      </c>
      <c r="M25" s="325">
        <f>IF(D25 = D181,1,_xll.BDP(K25,$M$3)*L25)</f>
        <v>7.4416000000000002</v>
      </c>
      <c r="N25" s="175">
        <f>H25*J25*T25/M25</f>
        <v>2321.3556224468734</v>
      </c>
      <c r="O25" s="330">
        <f>N25 / Y181</f>
        <v>1.3903902549471014E-5</v>
      </c>
      <c r="P25" s="176">
        <f>IF(OR(OR(J25=0,G25 = "#N/A N/A"),G25="#N/A Real Time"),0,G25*J25*T25/M25)</f>
        <v>-842265.19834444195</v>
      </c>
      <c r="Q25" s="335">
        <f>P25 / Y181*100</f>
        <v>-0.50447993083662079</v>
      </c>
      <c r="R25" s="222">
        <f>IF(Q25&lt;0,Q25,0)</f>
        <v>-0.50447993083662079</v>
      </c>
      <c r="S25" s="335">
        <f>IF(Q25&gt;0,Q25,0)</f>
        <v>0</v>
      </c>
      <c r="T25" s="153">
        <f>IF(EXACT(D25,UPPER(D25)),1,0.01)/V25</f>
        <v>1</v>
      </c>
      <c r="U25" s="153">
        <v>0</v>
      </c>
      <c r="V25" s="153">
        <v>1</v>
      </c>
      <c r="W25" s="224">
        <f>IF(AND(Q25&lt;0,O25&gt;0),O25,0)</f>
        <v>1.3903902549471014E-5</v>
      </c>
      <c r="X25" s="224">
        <f>IF(AND(Q25&gt;0,O25&gt;0),O25,0)</f>
        <v>0</v>
      </c>
      <c r="Y25" s="153"/>
      <c r="Z25" s="172">
        <f>_xll.BDH(C25,$Z$3,$D$1,$D$1)</f>
        <v>222.9</v>
      </c>
      <c r="AA25" s="172">
        <f>IF(OR(OR(F25="#N/A N/A",F25="#N/A Real Time"),OR(Z25="#N/A N/A",Z25="#N/A Real Time")),0,  F25 - Z25)</f>
        <v>-4.5999999999999943</v>
      </c>
      <c r="AB25" s="173">
        <f>IF(OR(Z25=0,Z25="#N/A N/A"),0,AA25 / Z25*100)</f>
        <v>-2.0637056976222494</v>
      </c>
      <c r="AC25" s="177">
        <v>-28791</v>
      </c>
      <c r="AD25" s="178">
        <f>IF(D25 = D181,1,_xll.BDP(K25,$AD$3)*L25)</f>
        <v>7.4428000000000001</v>
      </c>
      <c r="AE25" s="340">
        <f>AA25*AC25*T25/AD25 / AF181</f>
        <v>1.067845197105104E-4</v>
      </c>
      <c r="AF25" s="168"/>
    </row>
    <row r="26" spans="1:32" x14ac:dyDescent="0.2">
      <c r="A26" s="187" t="s">
        <v>1676</v>
      </c>
      <c r="B26" s="187"/>
      <c r="C26" s="187"/>
      <c r="D26" s="187"/>
      <c r="E26" s="187" t="s">
        <v>181</v>
      </c>
      <c r="F26" s="232"/>
      <c r="G26" s="232"/>
      <c r="H26" s="233"/>
      <c r="I26" s="234"/>
      <c r="J26" s="235"/>
      <c r="K26" s="187"/>
      <c r="L26" s="187"/>
      <c r="M26" s="326"/>
      <c r="N26" s="235">
        <f t="shared" ref="N26:S26" si="4" xml:space="preserve"> SUM(N22:N25)</f>
        <v>-38940.033057406923</v>
      </c>
      <c r="O26" s="331">
        <f t="shared" si="4"/>
        <v>-2.3323372759778712E-4</v>
      </c>
      <c r="P26" s="236">
        <f t="shared" si="4"/>
        <v>-1677145.8893248765</v>
      </c>
      <c r="Q26" s="336">
        <f t="shared" si="4"/>
        <v>-1.0045368654820428</v>
      </c>
      <c r="R26" s="263">
        <f t="shared" si="4"/>
        <v>-2.4929215995887155</v>
      </c>
      <c r="S26" s="336">
        <f t="shared" si="4"/>
        <v>1.4883847341066725</v>
      </c>
      <c r="T26" s="187"/>
      <c r="U26" s="187"/>
      <c r="V26" s="187"/>
      <c r="W26" s="264">
        <f xml:space="preserve"> SUM(W22:W25)</f>
        <v>2.4153014293065708E-4</v>
      </c>
      <c r="X26" s="264">
        <f xml:space="preserve"> SUM(X22:X25)</f>
        <v>0</v>
      </c>
      <c r="Y26" s="187"/>
      <c r="Z26" s="237"/>
      <c r="AA26" s="237"/>
      <c r="AB26" s="238"/>
      <c r="AC26" s="239"/>
      <c r="AD26" s="240"/>
      <c r="AE26" s="341">
        <f xml:space="preserve"> SUM(AE22:AE25)</f>
        <v>1.3424420250203615E-3</v>
      </c>
      <c r="AF26" s="212"/>
    </row>
    <row r="27" spans="1:3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325"/>
      <c r="N27" s="175"/>
      <c r="O27" s="330"/>
      <c r="P27" s="176"/>
      <c r="Q27" s="335"/>
      <c r="R27" s="222"/>
      <c r="S27" s="335"/>
      <c r="T27" s="153"/>
      <c r="U27" s="153"/>
      <c r="V27" s="153"/>
      <c r="W27" s="224"/>
      <c r="X27" s="224"/>
      <c r="Y27" s="153"/>
      <c r="Z27" s="172"/>
      <c r="AA27" s="172"/>
      <c r="AB27" s="173"/>
      <c r="AC27" s="177"/>
      <c r="AD27" s="178"/>
      <c r="AE27" s="340"/>
      <c r="AF27" s="168"/>
    </row>
    <row r="28" spans="1:32" x14ac:dyDescent="0.2">
      <c r="A28" s="153"/>
      <c r="B28" s="153">
        <v>23543</v>
      </c>
      <c r="C28" s="153" t="s">
        <v>177</v>
      </c>
      <c r="D28" s="153" t="str">
        <f>_xll.BDP(C28,$D$3)</f>
        <v>EUR</v>
      </c>
      <c r="E28" s="153" t="s">
        <v>332</v>
      </c>
      <c r="F28" s="174">
        <f>_xll.BDP(C28,$F$3)</f>
        <v>67.55</v>
      </c>
      <c r="G28" s="174">
        <f>_xll.BDP(C28,$G$3)</f>
        <v>67.55</v>
      </c>
      <c r="H28" s="170">
        <f>IF(OR(OR(G28="#N/A N/A",G28="#N/A Real Time"),OR(F28="#N/A N/A",F28="#N/A Real Time")),0,  G28 - F28)</f>
        <v>0</v>
      </c>
      <c r="I28" s="171">
        <f>IF(OR(F28=0,F28="#N/A N/A"),0,H28 / F28*100)</f>
        <v>0</v>
      </c>
      <c r="J28" s="175">
        <v>-36810</v>
      </c>
      <c r="K28" s="153" t="str">
        <f>CONCATENATE(D181,D28, " Curncy")</f>
        <v>EUREUR Curncy</v>
      </c>
      <c r="L28" s="153">
        <f>IF(D28 = D181,1,_xll.BDP(K28,$L$3))</f>
        <v>1</v>
      </c>
      <c r="M28" s="325">
        <f>IF(D28 = D181,1,_xll.BDP(K28,$M$3)*L28)</f>
        <v>1</v>
      </c>
      <c r="N28" s="175">
        <f>H28*J28*T28/M28</f>
        <v>0</v>
      </c>
      <c r="O28" s="330">
        <f>N28 / Y181</f>
        <v>0</v>
      </c>
      <c r="P28" s="176">
        <f>IF(OR(OR(J28=0,G28 = "#N/A N/A"),G28="#N/A Real Time"),0,G28*J28*T28/M28)</f>
        <v>-2486515.5</v>
      </c>
      <c r="Q28" s="335">
        <f>P28 / Y181*100</f>
        <v>-1.4893137813717474</v>
      </c>
      <c r="R28" s="222">
        <f>IF(Q28&lt;0,Q28,0)</f>
        <v>-1.4893137813717474</v>
      </c>
      <c r="S28" s="335">
        <f>IF(Q28&gt;0,Q28,0)</f>
        <v>0</v>
      </c>
      <c r="T28" s="153">
        <f>IF(EXACT(D28,UPPER(D28)),1,0.01)/V28</f>
        <v>1</v>
      </c>
      <c r="U28" s="153">
        <v>0</v>
      </c>
      <c r="V28" s="153">
        <v>1</v>
      </c>
      <c r="W28" s="224">
        <f>IF(AND(Q28&lt;0,O28&gt;0),O28,0)</f>
        <v>0</v>
      </c>
      <c r="X28" s="224">
        <f>IF(AND(Q28&gt;0,O28&gt;0),O28,0)</f>
        <v>0</v>
      </c>
      <c r="Y28" s="153"/>
      <c r="Z28" s="172">
        <f>_xll.BDH(C28,$Z$3,$D$1,$D$1)</f>
        <v>68.790000000000006</v>
      </c>
      <c r="AA28" s="172">
        <f>IF(OR(OR(F28="#N/A N/A",F28="#N/A Real Time"),OR(Z28="#N/A N/A",Z28="#N/A Real Time")),0,  F28 - Z28)</f>
        <v>-1.2400000000000091</v>
      </c>
      <c r="AB28" s="173">
        <f>IF(OR(Z28=0,Z28="#N/A N/A"),0,AA28 / Z28*100)</f>
        <v>-1.8025875854048683</v>
      </c>
      <c r="AC28" s="177">
        <v>-36810</v>
      </c>
      <c r="AD28" s="178">
        <f>IF(D28 = D181,1,_xll.BDP(K28,$AD$3)*L28)</f>
        <v>1</v>
      </c>
      <c r="AE28" s="340">
        <f>AA28*AC28*T28/AD28 / AF181</f>
        <v>2.7391610594719462E-4</v>
      </c>
      <c r="AF28" s="168"/>
    </row>
    <row r="29" spans="1:32" x14ac:dyDescent="0.2">
      <c r="A29" s="153"/>
      <c r="B29" s="153">
        <v>25712</v>
      </c>
      <c r="C29" s="153" t="s">
        <v>170</v>
      </c>
      <c r="D29" s="153" t="str">
        <f>_xll.BDP(C29,$D$3)</f>
        <v>EUR</v>
      </c>
      <c r="E29" s="153" t="s">
        <v>326</v>
      </c>
      <c r="F29" s="174">
        <f>_xll.BDP(C29,$F$3)</f>
        <v>50.05</v>
      </c>
      <c r="G29" s="174">
        <f>_xll.BDP(C29,$G$3)</f>
        <v>50.35</v>
      </c>
      <c r="H29" s="170">
        <f>IF(OR(OR(G29="#N/A N/A",G29="#N/A Real Time"),OR(F29="#N/A N/A",F29="#N/A Real Time")),0,  G29 - F29)</f>
        <v>0.30000000000000426</v>
      </c>
      <c r="I29" s="171">
        <f>IF(OR(F29=0,F29="#N/A N/A"),0,H29 / F29*100)</f>
        <v>0.59940059940060797</v>
      </c>
      <c r="J29" s="175">
        <v>-10240</v>
      </c>
      <c r="K29" s="153" t="str">
        <f>CONCATENATE(D181,D29, " Curncy")</f>
        <v>EUREUR Curncy</v>
      </c>
      <c r="L29" s="153">
        <f>IF(D29 = D181,1,_xll.BDP(K29,$L$3))</f>
        <v>1</v>
      </c>
      <c r="M29" s="325">
        <f>IF(D29 = D181,1,_xll.BDP(K29,$M$3)*L29)</f>
        <v>1</v>
      </c>
      <c r="N29" s="175">
        <f>H29*J29*T29/M29</f>
        <v>-3072.0000000000437</v>
      </c>
      <c r="O29" s="330">
        <f>N29 / Y181</f>
        <v>-1.8399933305760906E-5</v>
      </c>
      <c r="P29" s="176">
        <f>IF(OR(OR(J29=0,G29 = "#N/A N/A"),G29="#N/A Real Time"),0,G29*J29*T29/M29)</f>
        <v>-515584</v>
      </c>
      <c r="Q29" s="335">
        <f>P29 / Y181*100</f>
        <v>-0.30881221398168285</v>
      </c>
      <c r="R29" s="222">
        <f>IF(Q29&lt;0,Q29,0)</f>
        <v>-0.30881221398168285</v>
      </c>
      <c r="S29" s="335">
        <f>IF(Q29&gt;0,Q29,0)</f>
        <v>0</v>
      </c>
      <c r="T29" s="153">
        <f>IF(EXACT(D29,UPPER(D29)),1,0.01)/V29</f>
        <v>1</v>
      </c>
      <c r="U29" s="153">
        <v>0</v>
      </c>
      <c r="V29" s="153">
        <v>1</v>
      </c>
      <c r="W29" s="224">
        <f>IF(AND(Q29&lt;0,O29&gt;0),O29,0)</f>
        <v>0</v>
      </c>
      <c r="X29" s="224">
        <f>IF(AND(Q29&gt;0,O29&gt;0),O29,0)</f>
        <v>0</v>
      </c>
      <c r="Y29" s="153"/>
      <c r="Z29" s="172">
        <f>_xll.BDH(C29,$Z$3,$D$1,$D$1)</f>
        <v>49</v>
      </c>
      <c r="AA29" s="172">
        <f>IF(OR(OR(F29="#N/A N/A",F29="#N/A Real Time"),OR(Z29="#N/A N/A",Z29="#N/A Real Time")),0,  F29 - Z29)</f>
        <v>1.0499999999999972</v>
      </c>
      <c r="AB29" s="173">
        <f>IF(OR(Z29=0,Z29="#N/A N/A"),0,AA29 / Z29*100)</f>
        <v>2.142857142857137</v>
      </c>
      <c r="AC29" s="177">
        <v>-10240</v>
      </c>
      <c r="AD29" s="178">
        <f>IF(D29 = D181,1,_xll.BDP(K29,$AD$3)*L29)</f>
        <v>1</v>
      </c>
      <c r="AE29" s="340">
        <f>AA29*AC29*T29/AD29 / AF181</f>
        <v>-6.4523708738513521E-5</v>
      </c>
      <c r="AF29" s="168"/>
    </row>
    <row r="30" spans="1:32" x14ac:dyDescent="0.2">
      <c r="A30" s="153"/>
      <c r="B30" s="153">
        <v>299</v>
      </c>
      <c r="C30" s="153" t="s">
        <v>169</v>
      </c>
      <c r="D30" s="153" t="str">
        <f>_xll.BDP(C30,$D$3)</f>
        <v>EUR</v>
      </c>
      <c r="E30" s="153" t="s">
        <v>325</v>
      </c>
      <c r="F30" s="174">
        <f>_xll.BDP(C30,$F$3)</f>
        <v>32.630000000000003</v>
      </c>
      <c r="G30" s="174">
        <f>_xll.BDP(C30,$G$3)</f>
        <v>32.159999999999997</v>
      </c>
      <c r="H30" s="170">
        <f>IF(OR(OR(G30="#N/A N/A",G30="#N/A Real Time"),OR(F30="#N/A N/A",F30="#N/A Real Time")),0,  G30 - F30)</f>
        <v>-0.47000000000000597</v>
      </c>
      <c r="I30" s="171">
        <f>IF(OR(F30=0,F30="#N/A N/A"),0,H30 / F30*100)</f>
        <v>-1.4403922770456816</v>
      </c>
      <c r="J30" s="175">
        <v>-79385</v>
      </c>
      <c r="K30" s="153" t="str">
        <f>CONCATENATE(D181,D30, " Curncy")</f>
        <v>EUREUR Curncy</v>
      </c>
      <c r="L30" s="153">
        <f>IF(D30 = D181,1,_xll.BDP(K30,$L$3))</f>
        <v>1</v>
      </c>
      <c r="M30" s="325">
        <f>IF(D30 = D181,1,_xll.BDP(K30,$M$3)*L30)</f>
        <v>1</v>
      </c>
      <c r="N30" s="175">
        <f>H30*J30*T30/M30</f>
        <v>37310.950000000477</v>
      </c>
      <c r="O30" s="330">
        <f>N30 / Y181</f>
        <v>2.2347623423651656E-4</v>
      </c>
      <c r="P30" s="176">
        <f>IF(OR(OR(J30=0,G30 = "#N/A N/A"),G30="#N/A Real Time"),0,G30*J30*T30/M30)</f>
        <v>-2553021.5999999996</v>
      </c>
      <c r="Q30" s="335">
        <f>P30 / Y181*100</f>
        <v>-1.5291480197970808</v>
      </c>
      <c r="R30" s="222">
        <f>IF(Q30&lt;0,Q30,0)</f>
        <v>-1.5291480197970808</v>
      </c>
      <c r="S30" s="335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224">
        <f>IF(AND(Q30&lt;0,O30&gt;0),O30,0)</f>
        <v>2.2347623423651656E-4</v>
      </c>
      <c r="X30" s="224">
        <f>IF(AND(Q30&gt;0,O30&gt;0),O30,0)</f>
        <v>0</v>
      </c>
      <c r="Y30" s="153"/>
      <c r="Z30" s="172">
        <f>_xll.BDH(C30,$Z$3,$D$1,$D$1)</f>
        <v>31.6</v>
      </c>
      <c r="AA30" s="172">
        <f>IF(OR(OR(F30="#N/A N/A",F30="#N/A Real Time"),OR(Z30="#N/A N/A",Z30="#N/A Real Time")),0,  F30 - Z30)</f>
        <v>1.0300000000000011</v>
      </c>
      <c r="AB30" s="173">
        <f>IF(OR(Z30=0,Z30="#N/A N/A"),0,AA30 / Z30*100)</f>
        <v>3.2594936708860796</v>
      </c>
      <c r="AC30" s="177">
        <v>-79385</v>
      </c>
      <c r="AD30" s="178">
        <f>IF(D30 = D181,1,_xll.BDP(K30,$AD$3)*L30)</f>
        <v>1</v>
      </c>
      <c r="AE30" s="340">
        <f>AA30*AC30*T30/AD30 / AF181</f>
        <v>-4.9068834233194976E-4</v>
      </c>
      <c r="AF30" s="168"/>
    </row>
    <row r="31" spans="1:32" x14ac:dyDescent="0.2">
      <c r="A31" s="153"/>
      <c r="B31" s="153">
        <v>2055</v>
      </c>
      <c r="C31" s="153" t="s">
        <v>167</v>
      </c>
      <c r="D31" s="153" t="str">
        <f>_xll.BDP(C31,$D$3)</f>
        <v>EUR</v>
      </c>
      <c r="E31" s="153" t="s">
        <v>323</v>
      </c>
      <c r="F31" s="174">
        <f>_xll.BDP(C31,$F$3)</f>
        <v>89</v>
      </c>
      <c r="G31" s="174">
        <f>_xll.BDP(C31,$G$3)</f>
        <v>87.38</v>
      </c>
      <c r="H31" s="170">
        <f>IF(OR(OR(G31="#N/A N/A",G31="#N/A Real Time"),OR(F31="#N/A N/A",F31="#N/A Real Time")),0,  G31 - F31)</f>
        <v>-1.6200000000000045</v>
      </c>
      <c r="I31" s="171">
        <f>IF(OR(F31=0,F31="#N/A N/A"),0,H31 / F31*100)</f>
        <v>-1.8202247191011287</v>
      </c>
      <c r="J31" s="175">
        <v>-19983</v>
      </c>
      <c r="K31" s="153" t="str">
        <f>CONCATENATE(D181,D31, " Curncy")</f>
        <v>EUREUR Curncy</v>
      </c>
      <c r="L31" s="153">
        <f>IF(D31 = D181,1,_xll.BDP(K31,$L$3))</f>
        <v>1</v>
      </c>
      <c r="M31" s="325">
        <f>IF(D31 = D181,1,_xll.BDP(K31,$M$3)*L31)</f>
        <v>1</v>
      </c>
      <c r="N31" s="175">
        <f>H31*J31*T31/M31</f>
        <v>32372.46000000009</v>
      </c>
      <c r="O31" s="330">
        <f>N31 / Y181</f>
        <v>1.9389684405709826E-4</v>
      </c>
      <c r="P31" s="176">
        <f>IF(OR(OR(J31=0,G31 = "#N/A N/A"),G31="#N/A Real Time"),0,G31*J31*T31/M31)</f>
        <v>-1746114.5399999998</v>
      </c>
      <c r="Q31" s="335">
        <f>P31 / Y181*100</f>
        <v>-1.0458460638092097</v>
      </c>
      <c r="R31" s="222">
        <f>IF(Q31&lt;0,Q31,0)</f>
        <v>-1.0458460638092097</v>
      </c>
      <c r="S31" s="335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224">
        <f>IF(AND(Q31&lt;0,O31&gt;0),O31,0)</f>
        <v>1.9389684405709826E-4</v>
      </c>
      <c r="X31" s="224">
        <f>IF(AND(Q31&gt;0,O31&gt;0),O31,0)</f>
        <v>0</v>
      </c>
      <c r="Y31" s="153"/>
      <c r="Z31" s="172">
        <f>_xll.BDH(C31,$Z$3,$D$1,$D$1)</f>
        <v>86.56</v>
      </c>
      <c r="AA31" s="172">
        <f>IF(OR(OR(F31="#N/A N/A",F31="#N/A Real Time"),OR(Z31="#N/A N/A",Z31="#N/A Real Time")),0,  F31 - Z31)</f>
        <v>2.4399999999999977</v>
      </c>
      <c r="AB31" s="173">
        <f>IF(OR(Z31=0,Z31="#N/A N/A"),0,AA31 / Z31*100)</f>
        <v>2.8188539741219936</v>
      </c>
      <c r="AC31" s="177">
        <v>-19983</v>
      </c>
      <c r="AD31" s="178">
        <f>IF(D31 = D181,1,_xll.BDP(K31,$AD$3)*L31)</f>
        <v>1</v>
      </c>
      <c r="AE31" s="340">
        <f>AA31*AC31*T31/AD31 / AF181</f>
        <v>-2.9260421716899109E-4</v>
      </c>
      <c r="AF31" s="168"/>
    </row>
    <row r="32" spans="1:32" x14ac:dyDescent="0.2">
      <c r="A32" s="187" t="s">
        <v>1677</v>
      </c>
      <c r="B32" s="187"/>
      <c r="C32" s="187"/>
      <c r="D32" s="187"/>
      <c r="E32" s="187" t="s">
        <v>165</v>
      </c>
      <c r="F32" s="232"/>
      <c r="G32" s="232"/>
      <c r="H32" s="233"/>
      <c r="I32" s="234"/>
      <c r="J32" s="235"/>
      <c r="K32" s="187"/>
      <c r="L32" s="187"/>
      <c r="M32" s="326"/>
      <c r="N32" s="235">
        <f t="shared" ref="N32:S32" si="5" xml:space="preserve"> SUM(N27:N31)</f>
        <v>66611.410000000527</v>
      </c>
      <c r="O32" s="331">
        <f t="shared" si="5"/>
        <v>3.9897314498785392E-4</v>
      </c>
      <c r="P32" s="236">
        <f t="shared" si="5"/>
        <v>-7301235.6399999997</v>
      </c>
      <c r="Q32" s="336">
        <f t="shared" si="5"/>
        <v>-4.3731200789597207</v>
      </c>
      <c r="R32" s="263">
        <f t="shared" si="5"/>
        <v>-4.3731200789597207</v>
      </c>
      <c r="S32" s="336">
        <f t="shared" si="5"/>
        <v>0</v>
      </c>
      <c r="T32" s="187"/>
      <c r="U32" s="187"/>
      <c r="V32" s="187"/>
      <c r="W32" s="264">
        <f xml:space="preserve"> SUM(W27:W31)</f>
        <v>4.1737307829361483E-4</v>
      </c>
      <c r="X32" s="264">
        <f xml:space="preserve"> SUM(X27:X31)</f>
        <v>0</v>
      </c>
      <c r="Y32" s="187"/>
      <c r="Z32" s="237"/>
      <c r="AA32" s="237"/>
      <c r="AB32" s="238"/>
      <c r="AC32" s="239"/>
      <c r="AD32" s="240"/>
      <c r="AE32" s="341">
        <f xml:space="preserve"> SUM(AE27:AE31)</f>
        <v>-5.7390016229225973E-4</v>
      </c>
      <c r="AF32" s="212"/>
    </row>
    <row r="33" spans="1:32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325"/>
      <c r="N33" s="175"/>
      <c r="O33" s="330"/>
      <c r="P33" s="176"/>
      <c r="Q33" s="335"/>
      <c r="R33" s="222"/>
      <c r="S33" s="335"/>
      <c r="T33" s="153"/>
      <c r="U33" s="153"/>
      <c r="V33" s="153"/>
      <c r="W33" s="224"/>
      <c r="X33" s="224"/>
      <c r="Y33" s="153"/>
      <c r="Z33" s="172"/>
      <c r="AA33" s="172"/>
      <c r="AB33" s="173"/>
      <c r="AC33" s="177"/>
      <c r="AD33" s="178"/>
      <c r="AE33" s="340"/>
      <c r="AF33" s="168"/>
    </row>
    <row r="34" spans="1:32" x14ac:dyDescent="0.2">
      <c r="A34" s="153"/>
      <c r="B34" s="153">
        <v>23985</v>
      </c>
      <c r="C34" s="153" t="s">
        <v>163</v>
      </c>
      <c r="D34" s="153" t="str">
        <f>_xll.BDP(C34,$D$3)</f>
        <v>EUR</v>
      </c>
      <c r="E34" s="153" t="s">
        <v>257</v>
      </c>
      <c r="F34" s="174">
        <f>_xll.BDP(C34,$F$3)</f>
        <v>14.1</v>
      </c>
      <c r="G34" s="174">
        <f>_xll.BDP(C34,$G$3)</f>
        <v>14.02</v>
      </c>
      <c r="H34" s="170">
        <f>IF(OR(OR(G34="#N/A N/A",G34="#N/A Real Time"),OR(F34="#N/A N/A",F34="#N/A Real Time")),0,  G34 - F34)</f>
        <v>-8.0000000000000071E-2</v>
      </c>
      <c r="I34" s="171">
        <f>IF(OR(F34=0,F34="#N/A N/A"),0,H34 / F34*100)</f>
        <v>-0.56737588652482329</v>
      </c>
      <c r="J34" s="175">
        <v>-388843</v>
      </c>
      <c r="K34" s="153" t="str">
        <f>CONCATENATE(D181,D34, " Curncy")</f>
        <v>EUREUR Curncy</v>
      </c>
      <c r="L34" s="153">
        <f>IF(D34 = D181,1,_xll.BDP(K34,$L$3))</f>
        <v>1</v>
      </c>
      <c r="M34" s="325">
        <f>IF(D34 = D181,1,_xll.BDP(K34,$M$3)*L34)</f>
        <v>1</v>
      </c>
      <c r="N34" s="175">
        <f>H34*J34*T34/M34</f>
        <v>31107.440000000028</v>
      </c>
      <c r="O34" s="330">
        <f>N34 / Y181</f>
        <v>1.8631992881280971E-4</v>
      </c>
      <c r="P34" s="176">
        <f>IF(OR(OR(J34=0,G34 = "#N/A N/A"),G34="#N/A Real Time"),0,G34*J34*T34/M34)</f>
        <v>-5451578.8599999994</v>
      </c>
      <c r="Q34" s="335">
        <f>P34 / Y181*100</f>
        <v>-3.2652567524444871</v>
      </c>
      <c r="R34" s="222">
        <f>IF(Q34&lt;0,Q34,0)</f>
        <v>-3.2652567524444871</v>
      </c>
      <c r="S34" s="335">
        <f>IF(Q34&gt;0,Q34,0)</f>
        <v>0</v>
      </c>
      <c r="T34" s="153">
        <f>IF(EXACT(D34,UPPER(D34)),1,0.01)/V34</f>
        <v>1</v>
      </c>
      <c r="U34" s="153">
        <v>0</v>
      </c>
      <c r="V34" s="153">
        <v>1</v>
      </c>
      <c r="W34" s="224">
        <f>IF(AND(Q34&lt;0,O34&gt;0),O34,0)</f>
        <v>1.8631992881280971E-4</v>
      </c>
      <c r="X34" s="224">
        <f>IF(AND(Q34&gt;0,O34&gt;0),O34,0)</f>
        <v>0</v>
      </c>
      <c r="Y34" s="153"/>
      <c r="Z34" s="172">
        <f>_xll.BDH(C34,$Z$3,$D$1,$D$1)</f>
        <v>12.2</v>
      </c>
      <c r="AA34" s="172">
        <f>IF(OR(OR(F34="#N/A N/A",F34="#N/A Real Time"),OR(Z34="#N/A N/A",Z34="#N/A Real Time")),0,  F34 - Z34)</f>
        <v>1.9000000000000004</v>
      </c>
      <c r="AB34" s="173">
        <f>IF(OR(Z34=0,Z34="#N/A N/A"),0,AA34 / Z34*100)</f>
        <v>15.573770491803282</v>
      </c>
      <c r="AC34" s="177">
        <v>-388843</v>
      </c>
      <c r="AD34" s="178">
        <f>IF(D34 = D181,1,_xll.BDP(K34,$AD$3)*L34)</f>
        <v>1</v>
      </c>
      <c r="AE34" s="340">
        <f>AA34*AC34*T34/AD34 / AF181</f>
        <v>-4.4336147420311377E-3</v>
      </c>
      <c r="AF34" s="168"/>
    </row>
    <row r="35" spans="1:32" x14ac:dyDescent="0.2">
      <c r="A35" s="187" t="s">
        <v>1678</v>
      </c>
      <c r="B35" s="187"/>
      <c r="C35" s="187"/>
      <c r="D35" s="187"/>
      <c r="E35" s="187" t="s">
        <v>153</v>
      </c>
      <c r="F35" s="232"/>
      <c r="G35" s="232"/>
      <c r="H35" s="233"/>
      <c r="I35" s="234"/>
      <c r="J35" s="235"/>
      <c r="K35" s="187"/>
      <c r="L35" s="187"/>
      <c r="M35" s="326"/>
      <c r="N35" s="235">
        <f t="shared" ref="N35:S35" si="6" xml:space="preserve"> SUM(N33:N34)</f>
        <v>31107.440000000028</v>
      </c>
      <c r="O35" s="331">
        <f t="shared" si="6"/>
        <v>1.8631992881280971E-4</v>
      </c>
      <c r="P35" s="236">
        <f t="shared" si="6"/>
        <v>-5451578.8599999994</v>
      </c>
      <c r="Q35" s="336">
        <f t="shared" si="6"/>
        <v>-3.2652567524444871</v>
      </c>
      <c r="R35" s="263">
        <f t="shared" si="6"/>
        <v>-3.2652567524444871</v>
      </c>
      <c r="S35" s="336">
        <f t="shared" si="6"/>
        <v>0</v>
      </c>
      <c r="T35" s="187"/>
      <c r="U35" s="187"/>
      <c r="V35" s="187"/>
      <c r="W35" s="264">
        <f xml:space="preserve"> SUM(W33:W34)</f>
        <v>1.8631992881280971E-4</v>
      </c>
      <c r="X35" s="264">
        <f xml:space="preserve"> SUM(X33:X34)</f>
        <v>0</v>
      </c>
      <c r="Y35" s="187"/>
      <c r="Z35" s="237"/>
      <c r="AA35" s="237"/>
      <c r="AB35" s="238"/>
      <c r="AC35" s="239"/>
      <c r="AD35" s="240"/>
      <c r="AE35" s="341">
        <f xml:space="preserve"> SUM(AE33:AE34)</f>
        <v>-4.4336147420311377E-3</v>
      </c>
      <c r="AF35" s="212"/>
    </row>
    <row r="36" spans="1:32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25"/>
      <c r="N36" s="175"/>
      <c r="O36" s="330"/>
      <c r="P36" s="176"/>
      <c r="Q36" s="335"/>
      <c r="R36" s="222"/>
      <c r="S36" s="335"/>
      <c r="T36" s="153"/>
      <c r="U36" s="153"/>
      <c r="V36" s="153"/>
      <c r="W36" s="224"/>
      <c r="X36" s="224"/>
      <c r="Y36" s="153"/>
      <c r="Z36" s="172"/>
      <c r="AA36" s="172"/>
      <c r="AB36" s="173"/>
      <c r="AC36" s="177"/>
      <c r="AD36" s="178"/>
      <c r="AE36" s="340"/>
      <c r="AF36" s="168"/>
    </row>
    <row r="37" spans="1:32" x14ac:dyDescent="0.2">
      <c r="A37" s="153"/>
      <c r="B37" s="153">
        <v>26542</v>
      </c>
      <c r="C37" s="153" t="s">
        <v>139</v>
      </c>
      <c r="D37" s="153" t="str">
        <f>_xll.BDP(C37,$D$3)</f>
        <v>USD</v>
      </c>
      <c r="E37" s="153" t="s">
        <v>308</v>
      </c>
      <c r="F37" s="174">
        <v>40</v>
      </c>
      <c r="G37" s="174">
        <v>40</v>
      </c>
      <c r="H37" s="170">
        <f>IF(OR(OR(G37="#N/A N/A",G37="#N/A Real Time"),OR(F37="#N/A N/A",F37="#N/A Real Time")),0,  G37 - F37)</f>
        <v>0</v>
      </c>
      <c r="I37" s="171">
        <f>IF(OR(F37=0,F37="#N/A N/A"),0,H37 / F37*100)</f>
        <v>0</v>
      </c>
      <c r="J37" s="175">
        <v>300000</v>
      </c>
      <c r="K37" s="153" t="str">
        <f>CONCATENATE(D181,D37, " Curncy")</f>
        <v>EURUSD Curncy</v>
      </c>
      <c r="L37" s="153">
        <f>IF(D37 = D181,1,_xll.BDP(K37,$L$3))</f>
        <v>1</v>
      </c>
      <c r="M37" s="325">
        <f>IF(D37 = D181,1,_xll.BDP(K37,$M$3)*L37)</f>
        <v>1.1882999999999999</v>
      </c>
      <c r="N37" s="175">
        <f>H37*J37*T37/M37</f>
        <v>0</v>
      </c>
      <c r="O37" s="330">
        <f>N37 / Y181</f>
        <v>0</v>
      </c>
      <c r="P37" s="176">
        <f>IF(OR(OR(J37=0,G37 = "#N/A N/A"),G37="#N/A Real Time"),0,G37*J37*T37/M37)</f>
        <v>100984.59984852311</v>
      </c>
      <c r="Q37" s="335">
        <f>P37 / Y181*100</f>
        <v>6.0485348376359105E-2</v>
      </c>
      <c r="R37" s="222">
        <f>IF(Q37&lt;0,Q37,0)</f>
        <v>0</v>
      </c>
      <c r="S37" s="335">
        <f>IF(Q37&gt;0,Q37,0)</f>
        <v>6.0485348376359105E-2</v>
      </c>
      <c r="T37" s="153">
        <f>IF(EXACT(D37,UPPER(D37)),1,0.01)/V37</f>
        <v>0.01</v>
      </c>
      <c r="U37" s="153">
        <v>4</v>
      </c>
      <c r="V37" s="153">
        <v>100</v>
      </c>
      <c r="W37" s="224">
        <f>IF(AND(Q37&lt;0,O37&gt;0),O37,0)</f>
        <v>0</v>
      </c>
      <c r="X37" s="224">
        <f>IF(AND(Q37&gt;0,O37&gt;0),O37,0)</f>
        <v>0</v>
      </c>
      <c r="Y37" s="153"/>
      <c r="Z37" s="172">
        <v>40</v>
      </c>
      <c r="AA37" s="172">
        <f>IF(OR(OR(F37="#N/A N/A",F37="#N/A Real Time"),OR(Z37="#N/A N/A",Z37="#N/A Real Time")),0,  F37 - Z37)</f>
        <v>0</v>
      </c>
      <c r="AB37" s="173">
        <f>IF(OR(Z37=0,Z37="#N/A N/A"),0,AA37 / Z37*100)</f>
        <v>0</v>
      </c>
      <c r="AC37" s="177">
        <v>300000</v>
      </c>
      <c r="AD37" s="178">
        <f>IF(D37 = D181,1,_xll.BDP(K37,$AD$3)*L37)</f>
        <v>1.1873</v>
      </c>
      <c r="AE37" s="340">
        <f>AA37*AC37*T37/AD37 / AF181</f>
        <v>0</v>
      </c>
      <c r="AF37" s="168"/>
    </row>
    <row r="38" spans="1:32" x14ac:dyDescent="0.2">
      <c r="A38" s="187" t="s">
        <v>1679</v>
      </c>
      <c r="B38" s="187"/>
      <c r="C38" s="187"/>
      <c r="D38" s="187"/>
      <c r="E38" s="187" t="s">
        <v>151</v>
      </c>
      <c r="F38" s="232"/>
      <c r="G38" s="232"/>
      <c r="H38" s="233"/>
      <c r="I38" s="234"/>
      <c r="J38" s="235"/>
      <c r="K38" s="187"/>
      <c r="L38" s="187"/>
      <c r="M38" s="326"/>
      <c r="N38" s="235">
        <f t="shared" ref="N38:S38" si="7" xml:space="preserve"> SUM(N36:N37)</f>
        <v>0</v>
      </c>
      <c r="O38" s="331">
        <f t="shared" si="7"/>
        <v>0</v>
      </c>
      <c r="P38" s="236">
        <f t="shared" si="7"/>
        <v>100984.59984852311</v>
      </c>
      <c r="Q38" s="336">
        <f t="shared" si="7"/>
        <v>6.0485348376359105E-2</v>
      </c>
      <c r="R38" s="263">
        <f t="shared" si="7"/>
        <v>0</v>
      </c>
      <c r="S38" s="336">
        <f t="shared" si="7"/>
        <v>6.0485348376359105E-2</v>
      </c>
      <c r="T38" s="187"/>
      <c r="U38" s="187"/>
      <c r="V38" s="187"/>
      <c r="W38" s="264">
        <f xml:space="preserve"> SUM(W36:W37)</f>
        <v>0</v>
      </c>
      <c r="X38" s="264">
        <f xml:space="preserve"> SUM(X36:X37)</f>
        <v>0</v>
      </c>
      <c r="Y38" s="187"/>
      <c r="Z38" s="237"/>
      <c r="AA38" s="237"/>
      <c r="AB38" s="238"/>
      <c r="AC38" s="239"/>
      <c r="AD38" s="240"/>
      <c r="AE38" s="341">
        <f xml:space="preserve"> SUM(AE36:AE37)</f>
        <v>0</v>
      </c>
      <c r="AF38" s="212"/>
    </row>
    <row r="39" spans="1:32" x14ac:dyDescent="0.2">
      <c r="A39" s="153"/>
      <c r="B39" s="153"/>
      <c r="C39" s="153"/>
      <c r="D39" s="153"/>
      <c r="E39" s="153"/>
      <c r="F39" s="174"/>
      <c r="G39" s="174"/>
      <c r="H39" s="170"/>
      <c r="I39" s="171"/>
      <c r="J39" s="175"/>
      <c r="K39" s="153"/>
      <c r="L39" s="153"/>
      <c r="M39" s="325"/>
      <c r="N39" s="175"/>
      <c r="O39" s="330"/>
      <c r="P39" s="176"/>
      <c r="Q39" s="335"/>
      <c r="R39" s="222"/>
      <c r="S39" s="335"/>
      <c r="T39" s="153"/>
      <c r="U39" s="153"/>
      <c r="V39" s="153"/>
      <c r="W39" s="224"/>
      <c r="X39" s="224"/>
      <c r="Y39" s="153"/>
      <c r="Z39" s="172"/>
      <c r="AA39" s="172"/>
      <c r="AB39" s="173"/>
      <c r="AC39" s="177"/>
      <c r="AD39" s="178"/>
      <c r="AE39" s="340"/>
      <c r="AF39" s="168"/>
    </row>
    <row r="40" spans="1:32" x14ac:dyDescent="0.2">
      <c r="A40" s="153"/>
      <c r="B40" s="153">
        <v>6428</v>
      </c>
      <c r="C40" s="153" t="s">
        <v>146</v>
      </c>
      <c r="D40" s="153" t="str">
        <f>_xll.BDP(C40,$D$3)</f>
        <v>EUR</v>
      </c>
      <c r="E40" s="153" t="s">
        <v>364</v>
      </c>
      <c r="F40" s="174">
        <f>_xll.BDP(C40,$F$3)</f>
        <v>70.05</v>
      </c>
      <c r="G40" s="174">
        <f>_xll.BDP(C40,$G$3)</f>
        <v>71.3</v>
      </c>
      <c r="H40" s="170">
        <f>IF(OR(OR(G40="#N/A N/A",G40="#N/A Real Time"),OR(F40="#N/A N/A",F40="#N/A Real Time")),0,  G40 - F40)</f>
        <v>1.25</v>
      </c>
      <c r="I40" s="171">
        <f>IF(OR(F40=0,F40="#N/A N/A"),0,H40 / F40*100)</f>
        <v>1.7844396859386153</v>
      </c>
      <c r="J40" s="175">
        <v>35588</v>
      </c>
      <c r="K40" s="153" t="str">
        <f>CONCATENATE(D181,D40, " Curncy")</f>
        <v>EUREUR Curncy</v>
      </c>
      <c r="L40" s="153">
        <f>IF(D40 = D181,1,_xll.BDP(K40,$L$3))</f>
        <v>1</v>
      </c>
      <c r="M40" s="325">
        <f>IF(D40 = D181,1,_xll.BDP(K40,$M$3)*L40)</f>
        <v>1</v>
      </c>
      <c r="N40" s="175">
        <f>H40*J40*T40/M40</f>
        <v>44485</v>
      </c>
      <c r="O40" s="330">
        <f>N40 / Y181</f>
        <v>2.6644564879777416E-4</v>
      </c>
      <c r="P40" s="176">
        <f>IF(OR(OR(J40=0,G40 = "#N/A N/A"),G40="#N/A Real Time"),0,G40*J40*T40/M40)</f>
        <v>2537424.4</v>
      </c>
      <c r="Q40" s="335">
        <f>P40 / Y181*100</f>
        <v>1.5198059807425037</v>
      </c>
      <c r="R40" s="222">
        <f>IF(Q40&lt;0,Q40,0)</f>
        <v>0</v>
      </c>
      <c r="S40" s="335">
        <f>IF(Q40&gt;0,Q40,0)</f>
        <v>1.5198059807425037</v>
      </c>
      <c r="T40" s="153">
        <f>IF(EXACT(D40,UPPER(D40)),1,0.01)/V40</f>
        <v>1</v>
      </c>
      <c r="U40" s="153">
        <v>0</v>
      </c>
      <c r="V40" s="153">
        <v>1</v>
      </c>
      <c r="W40" s="224">
        <f>IF(AND(Q40&lt;0,O40&gt;0),O40,0)</f>
        <v>0</v>
      </c>
      <c r="X40" s="224">
        <f>IF(AND(Q40&gt;0,O40&gt;0),O40,0)</f>
        <v>2.6644564879777416E-4</v>
      </c>
      <c r="Y40" s="153"/>
      <c r="Z40" s="172">
        <f>_xll.BDH(C40,$Z$3,$D$1,$D$1)</f>
        <v>72.650000000000006</v>
      </c>
      <c r="AA40" s="172">
        <f>IF(OR(OR(F40="#N/A N/A",F40="#N/A Real Time"),OR(Z40="#N/A N/A",Z40="#N/A Real Time")),0,  F40 - Z40)</f>
        <v>-2.6000000000000085</v>
      </c>
      <c r="AB40" s="173">
        <f>IF(OR(Z40=0,Z40="#N/A N/A"),0,AA40 / Z40*100)</f>
        <v>-3.5788024776324958</v>
      </c>
      <c r="AC40" s="177">
        <v>35588</v>
      </c>
      <c r="AD40" s="178">
        <f>IF(D40 = D181,1,_xll.BDP(K40,$AD$3)*L40)</f>
        <v>1</v>
      </c>
      <c r="AE40" s="340">
        <f>AA40*AC40*T40/AD40 / AF181</f>
        <v>-5.5527356223253408E-4</v>
      </c>
      <c r="AF40" s="168"/>
    </row>
    <row r="41" spans="1:32" x14ac:dyDescent="0.2">
      <c r="A41" s="153"/>
      <c r="B41" s="153">
        <v>6944</v>
      </c>
      <c r="C41" s="153" t="s">
        <v>1614</v>
      </c>
      <c r="D41" s="153" t="str">
        <f>_xll.BDP(C41,$D$3)</f>
        <v>EUR</v>
      </c>
      <c r="E41" s="153" t="s">
        <v>1615</v>
      </c>
      <c r="F41" s="174">
        <f>_xll.BDP(C41,$F$3)</f>
        <v>35.76</v>
      </c>
      <c r="G41" s="174">
        <f>_xll.BDP(C41,$G$3)</f>
        <v>35.4</v>
      </c>
      <c r="H41" s="170">
        <f>IF(OR(OR(G41="#N/A N/A",G41="#N/A Real Time"),OR(F41="#N/A N/A",F41="#N/A Real Time")),0,  G41 - F41)</f>
        <v>-0.35999999999999943</v>
      </c>
      <c r="I41" s="171">
        <f>IF(OR(F41=0,F41="#N/A N/A"),0,H41 / F41*100)</f>
        <v>-1.0067114093959717</v>
      </c>
      <c r="J41" s="175">
        <v>44726</v>
      </c>
      <c r="K41" s="153" t="str">
        <f>CONCATENATE(D181,D41, " Curncy")</f>
        <v>EUREUR Curncy</v>
      </c>
      <c r="L41" s="153">
        <f>IF(D41 = D181,1,_xll.BDP(K41,$L$3))</f>
        <v>1</v>
      </c>
      <c r="M41" s="325">
        <f>IF(D41 = D181,1,_xll.BDP(K41,$M$3)*L41)</f>
        <v>1</v>
      </c>
      <c r="N41" s="175">
        <f>H41*J41*T41/M41</f>
        <v>-16101.359999999975</v>
      </c>
      <c r="O41" s="330">
        <f>N41 / Y181</f>
        <v>-9.6440087933607341E-5</v>
      </c>
      <c r="P41" s="176">
        <f>IF(OR(OR(J41=0,G41 = "#N/A N/A"),G41="#N/A Real Time"),0,G41*J41*T41/M41)</f>
        <v>1583300.4</v>
      </c>
      <c r="Q41" s="335">
        <f>P41 / Y181*100</f>
        <v>0.94832753134714032</v>
      </c>
      <c r="R41" s="222">
        <f>IF(Q41&lt;0,Q41,0)</f>
        <v>0</v>
      </c>
      <c r="S41" s="335">
        <f>IF(Q41&gt;0,Q41,0)</f>
        <v>0.94832753134714032</v>
      </c>
      <c r="T41" s="153">
        <f>IF(EXACT(D41,UPPER(D41)),1,0.01)/V41</f>
        <v>1</v>
      </c>
      <c r="U41" s="153">
        <v>0</v>
      </c>
      <c r="V41" s="153">
        <v>1</v>
      </c>
      <c r="W41" s="224">
        <f>IF(AND(Q41&lt;0,O41&gt;0),O41,0)</f>
        <v>0</v>
      </c>
      <c r="X41" s="224">
        <f>IF(AND(Q41&gt;0,O41&gt;0),O41,0)</f>
        <v>0</v>
      </c>
      <c r="Y41" s="153"/>
      <c r="Z41" s="172">
        <f>_xll.BDH(C41,$Z$3,$D$1,$D$1)</f>
        <v>35.9</v>
      </c>
      <c r="AA41" s="172">
        <f>IF(OR(OR(F41="#N/A N/A",F41="#N/A Real Time"),OR(Z41="#N/A N/A",Z41="#N/A Real Time")),0,  F41 - Z41)</f>
        <v>-0.14000000000000057</v>
      </c>
      <c r="AB41" s="173">
        <f>IF(OR(Z41=0,Z41="#N/A N/A"),0,AA41 / Z41*100)</f>
        <v>-0.38997214484679826</v>
      </c>
      <c r="AC41" s="177">
        <v>44726</v>
      </c>
      <c r="AD41" s="178">
        <f>IF(D41 = D181,1,_xll.BDP(K41,$AD$3)*L41)</f>
        <v>1</v>
      </c>
      <c r="AE41" s="340">
        <f>AA41*AC41*T41/AD41 / AF181</f>
        <v>-3.7576658815609056E-5</v>
      </c>
      <c r="AF41" s="168"/>
    </row>
    <row r="42" spans="1:32" x14ac:dyDescent="0.2">
      <c r="A42" s="187" t="s">
        <v>1680</v>
      </c>
      <c r="B42" s="187"/>
      <c r="C42" s="187"/>
      <c r="D42" s="187"/>
      <c r="E42" s="187" t="s">
        <v>144</v>
      </c>
      <c r="F42" s="232"/>
      <c r="G42" s="232"/>
      <c r="H42" s="233"/>
      <c r="I42" s="234"/>
      <c r="J42" s="235"/>
      <c r="K42" s="187"/>
      <c r="L42" s="187"/>
      <c r="M42" s="326"/>
      <c r="N42" s="235">
        <f t="shared" ref="N42:S42" si="8" xml:space="preserve"> SUM(N39:N41)</f>
        <v>28383.640000000025</v>
      </c>
      <c r="O42" s="331">
        <f t="shared" si="8"/>
        <v>1.7000556086416683E-4</v>
      </c>
      <c r="P42" s="236">
        <f t="shared" si="8"/>
        <v>4120724.8</v>
      </c>
      <c r="Q42" s="336">
        <f t="shared" si="8"/>
        <v>2.4681335120896439</v>
      </c>
      <c r="R42" s="263">
        <f t="shared" si="8"/>
        <v>0</v>
      </c>
      <c r="S42" s="336">
        <f t="shared" si="8"/>
        <v>2.4681335120896439</v>
      </c>
      <c r="T42" s="187"/>
      <c r="U42" s="187"/>
      <c r="V42" s="187"/>
      <c r="W42" s="264">
        <f xml:space="preserve"> SUM(W39:W41)</f>
        <v>0</v>
      </c>
      <c r="X42" s="264">
        <f xml:space="preserve"> SUM(X39:X41)</f>
        <v>2.6644564879777416E-4</v>
      </c>
      <c r="Y42" s="187"/>
      <c r="Z42" s="237"/>
      <c r="AA42" s="237"/>
      <c r="AB42" s="238"/>
      <c r="AC42" s="239"/>
      <c r="AD42" s="240"/>
      <c r="AE42" s="341">
        <f xml:space="preserve"> SUM(AE39:AE41)</f>
        <v>-5.9285022104814313E-4</v>
      </c>
      <c r="AF42" s="212"/>
    </row>
    <row r="43" spans="1:32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325"/>
      <c r="N43" s="175"/>
      <c r="O43" s="330"/>
      <c r="P43" s="176"/>
      <c r="Q43" s="335"/>
      <c r="R43" s="222"/>
      <c r="S43" s="335"/>
      <c r="T43" s="153"/>
      <c r="U43" s="153"/>
      <c r="V43" s="153"/>
      <c r="W43" s="224"/>
      <c r="X43" s="224"/>
      <c r="Y43" s="153"/>
      <c r="Z43" s="172"/>
      <c r="AA43" s="172"/>
      <c r="AB43" s="173"/>
      <c r="AC43" s="177"/>
      <c r="AD43" s="178"/>
      <c r="AE43" s="340"/>
      <c r="AF43" s="168"/>
    </row>
    <row r="44" spans="1:32" x14ac:dyDescent="0.2">
      <c r="A44" s="153"/>
      <c r="B44" s="153">
        <v>25371</v>
      </c>
      <c r="C44" s="153" t="s">
        <v>143</v>
      </c>
      <c r="D44" s="153" t="str">
        <f>_xll.BDP(C44,$D$3)</f>
        <v>EUR</v>
      </c>
      <c r="E44" s="153" t="s">
        <v>311</v>
      </c>
      <c r="F44" s="174">
        <f>_xll.BDP(C44,$F$3)</f>
        <v>9.3949999999999996</v>
      </c>
      <c r="G44" s="174">
        <f>_xll.BDP(C44,$G$3)</f>
        <v>9.26</v>
      </c>
      <c r="H44" s="170">
        <f>IF(OR(OR(G44="#N/A N/A",G44="#N/A Real Time"),OR(F44="#N/A N/A",F44="#N/A Real Time")),0,  G44 - F44)</f>
        <v>-0.13499999999999979</v>
      </c>
      <c r="I44" s="171">
        <f>IF(OR(F44=0,F44="#N/A N/A"),0,H44 / F44*100)</f>
        <v>-1.4369345396487472</v>
      </c>
      <c r="J44" s="175">
        <v>145850</v>
      </c>
      <c r="K44" s="153" t="str">
        <f>CONCATENATE(D181,D44, " Curncy")</f>
        <v>EUREUR Curncy</v>
      </c>
      <c r="L44" s="153">
        <f>IF(D44 = D181,1,_xll.BDP(K44,$L$3))</f>
        <v>1</v>
      </c>
      <c r="M44" s="325">
        <f>IF(D44 = D181,1,_xll.BDP(K44,$M$3)*L44)</f>
        <v>1</v>
      </c>
      <c r="N44" s="175">
        <f>H44*J44*T44/M44</f>
        <v>-19689.749999999967</v>
      </c>
      <c r="O44" s="330">
        <f>N44 / Y181</f>
        <v>-1.1793297096585288E-4</v>
      </c>
      <c r="P44" s="176">
        <f>IF(OR(OR(J44=0,G44 = "#N/A N/A"),G44="#N/A Real Time"),0,G44*J44*T44/M44)</f>
        <v>1350571</v>
      </c>
      <c r="Q44" s="335">
        <f>P44 / Y181*100</f>
        <v>0.808932823069481</v>
      </c>
      <c r="R44" s="222">
        <f>IF(Q44&lt;0,Q44,0)</f>
        <v>0</v>
      </c>
      <c r="S44" s="335">
        <f>IF(Q44&gt;0,Q44,0)</f>
        <v>0.808932823069481</v>
      </c>
      <c r="T44" s="153">
        <f>IF(EXACT(D44,UPPER(D44)),1,0.01)/V44</f>
        <v>1</v>
      </c>
      <c r="U44" s="153">
        <v>0</v>
      </c>
      <c r="V44" s="153">
        <v>1</v>
      </c>
      <c r="W44" s="224">
        <f>IF(AND(Q44&lt;0,O44&gt;0),O44,0)</f>
        <v>0</v>
      </c>
      <c r="X44" s="224">
        <f>IF(AND(Q44&gt;0,O44&gt;0),O44,0)</f>
        <v>0</v>
      </c>
      <c r="Y44" s="153"/>
      <c r="Z44" s="172">
        <f>_xll.BDH(C44,$Z$3,$D$1,$D$1)</f>
        <v>9.06</v>
      </c>
      <c r="AA44" s="172">
        <f>IF(OR(OR(F44="#N/A N/A",F44="#N/A Real Time"),OR(Z44="#N/A N/A",Z44="#N/A Real Time")),0,  F44 - Z44)</f>
        <v>0.33499999999999908</v>
      </c>
      <c r="AB44" s="173">
        <f>IF(OR(Z44=0,Z44="#N/A N/A"),0,AA44 / Z44*100)</f>
        <v>3.6975717439293496</v>
      </c>
      <c r="AC44" s="177">
        <v>145850</v>
      </c>
      <c r="AD44" s="178">
        <f>IF(D44 = D181,1,_xll.BDP(K44,$AD$3)*L44)</f>
        <v>1</v>
      </c>
      <c r="AE44" s="340">
        <f>AA44*AC44*T44/AD44 / AF181</f>
        <v>2.9321170740667651E-4</v>
      </c>
      <c r="AF44" s="168"/>
    </row>
    <row r="45" spans="1:32" x14ac:dyDescent="0.2">
      <c r="A45" s="153"/>
      <c r="B45" s="153">
        <v>19435</v>
      </c>
      <c r="C45" s="153" t="s">
        <v>649</v>
      </c>
      <c r="D45" s="153" t="str">
        <f>_xll.BDP(C45,$D$3)</f>
        <v>EUR</v>
      </c>
      <c r="E45" s="153" t="s">
        <v>678</v>
      </c>
      <c r="F45" s="174">
        <f>_xll.BDP(C45,$F$3)</f>
        <v>9.4719999999999995</v>
      </c>
      <c r="G45" s="174">
        <f>_xll.BDP(C45,$G$3)</f>
        <v>9.4700000000000006</v>
      </c>
      <c r="H45" s="170">
        <f>IF(OR(OR(G45="#N/A N/A",G45="#N/A Real Time"),OR(F45="#N/A N/A",F45="#N/A Real Time")),0,  G45 - F45)</f>
        <v>-1.9999999999988916E-3</v>
      </c>
      <c r="I45" s="171">
        <f>IF(OR(F45=0,F45="#N/A N/A"),0,H45 / F45*100)</f>
        <v>-2.1114864864853165E-2</v>
      </c>
      <c r="J45" s="175">
        <v>506036</v>
      </c>
      <c r="K45" s="153" t="str">
        <f>CONCATENATE(D181,D45, " Curncy")</f>
        <v>EUREUR Curncy</v>
      </c>
      <c r="L45" s="153">
        <f>IF(D45 = D181,1,_xll.BDP(K45,$L$3))</f>
        <v>1</v>
      </c>
      <c r="M45" s="325">
        <f>IF(D45 = D181,1,_xll.BDP(K45,$M$3)*L45)</f>
        <v>1</v>
      </c>
      <c r="N45" s="175">
        <f>H45*J45*T45/M45</f>
        <v>-1012.0719999994391</v>
      </c>
      <c r="O45" s="330">
        <f>N45 / Y181</f>
        <v>-6.0618676108780813E-6</v>
      </c>
      <c r="P45" s="176">
        <f>IF(OR(OR(J45=0,G45 = "#N/A N/A"),G45="#N/A Real Time"),0,G45*J45*T45/M45)</f>
        <v>4792160.92</v>
      </c>
      <c r="Q45" s="335">
        <f>P45 / Y181*100</f>
        <v>2.8702943137523622</v>
      </c>
      <c r="R45" s="222">
        <f>IF(Q45&lt;0,Q45,0)</f>
        <v>0</v>
      </c>
      <c r="S45" s="335">
        <f>IF(Q45&gt;0,Q45,0)</f>
        <v>2.8702943137523622</v>
      </c>
      <c r="T45" s="153">
        <f>IF(EXACT(D45,UPPER(D45)),1,0.01)/V45</f>
        <v>1</v>
      </c>
      <c r="U45" s="153">
        <v>0</v>
      </c>
      <c r="V45" s="153">
        <v>1</v>
      </c>
      <c r="W45" s="224">
        <f>IF(AND(Q45&lt;0,O45&gt;0),O45,0)</f>
        <v>0</v>
      </c>
      <c r="X45" s="224">
        <f>IF(AND(Q45&gt;0,O45&gt;0),O45,0)</f>
        <v>0</v>
      </c>
      <c r="Y45" s="153"/>
      <c r="Z45" s="172">
        <f>_xll.BDH(C45,$Z$3,$D$1,$D$1)</f>
        <v>9.06</v>
      </c>
      <c r="AA45" s="172">
        <f>IF(OR(OR(F45="#N/A N/A",F45="#N/A Real Time"),OR(Z45="#N/A N/A",Z45="#N/A Real Time")),0,  F45 - Z45)</f>
        <v>0.41199999999999903</v>
      </c>
      <c r="AB45" s="173">
        <f>IF(OR(Z45=0,Z45="#N/A N/A"),0,AA45 / Z45*100)</f>
        <v>4.5474613686534102</v>
      </c>
      <c r="AC45" s="177">
        <v>506036</v>
      </c>
      <c r="AD45" s="178">
        <f>IF(D45 = D181,1,_xll.BDP(K45,$AD$3)*L45)</f>
        <v>1</v>
      </c>
      <c r="AE45" s="340">
        <f>AA45*AC45*T45/AD45 / AF181</f>
        <v>1.2511480304858078E-3</v>
      </c>
      <c r="AF45" s="168"/>
    </row>
    <row r="46" spans="1:32" x14ac:dyDescent="0.2">
      <c r="A46" s="153"/>
      <c r="B46" s="153">
        <v>20770</v>
      </c>
      <c r="C46" s="153" t="s">
        <v>142</v>
      </c>
      <c r="D46" s="153" t="str">
        <f>_xll.BDP(C46,$D$3)</f>
        <v>EUR</v>
      </c>
      <c r="E46" s="153" t="s">
        <v>310</v>
      </c>
      <c r="F46" s="174">
        <f>_xll.BDP(C46,$F$3)</f>
        <v>13.093999999999999</v>
      </c>
      <c r="G46" s="174">
        <f>_xll.BDP(C46,$G$3)</f>
        <v>13.034000000000001</v>
      </c>
      <c r="H46" s="170">
        <f>IF(OR(OR(G46="#N/A N/A",G46="#N/A Real Time"),OR(F46="#N/A N/A",F46="#N/A Real Time")),0,  G46 - F46)</f>
        <v>-5.9999999999998721E-2</v>
      </c>
      <c r="I46" s="171">
        <f>IF(OR(F46=0,F46="#N/A N/A"),0,H46 / F46*100)</f>
        <v>-0.4582251412860755</v>
      </c>
      <c r="J46" s="175">
        <v>-130831</v>
      </c>
      <c r="K46" s="153" t="str">
        <f>CONCATENATE(D181,D46, " Curncy")</f>
        <v>EUREUR Curncy</v>
      </c>
      <c r="L46" s="153">
        <f>IF(D46 = D181,1,_xll.BDP(K46,$L$3))</f>
        <v>1</v>
      </c>
      <c r="M46" s="325">
        <f>IF(D46 = D181,1,_xll.BDP(K46,$M$3)*L46)</f>
        <v>1</v>
      </c>
      <c r="N46" s="175">
        <f>H46*J46*T46/M46</f>
        <v>7849.8599999998323</v>
      </c>
      <c r="O46" s="330">
        <f>N46 / Y181</f>
        <v>4.7017220201678114E-5</v>
      </c>
      <c r="P46" s="176">
        <f>IF(OR(OR(J46=0,G46 = "#N/A N/A"),G46="#N/A Real Time"),0,G46*J46*T46/M46)</f>
        <v>-1705251.2540000002</v>
      </c>
      <c r="Q46" s="335">
        <f>P46 / Y181*100</f>
        <v>-1.0213707468478095</v>
      </c>
      <c r="R46" s="222">
        <f>IF(Q46&lt;0,Q46,0)</f>
        <v>-1.0213707468478095</v>
      </c>
      <c r="S46" s="335">
        <f>IF(Q46&gt;0,Q46,0)</f>
        <v>0</v>
      </c>
      <c r="T46" s="153">
        <f>IF(EXACT(D46,UPPER(D46)),1,0.01)/V46</f>
        <v>1</v>
      </c>
      <c r="U46" s="153">
        <v>0</v>
      </c>
      <c r="V46" s="153">
        <v>1</v>
      </c>
      <c r="W46" s="224">
        <f>IF(AND(Q46&lt;0,O46&gt;0),O46,0)</f>
        <v>4.7017220201678114E-5</v>
      </c>
      <c r="X46" s="224">
        <f>IF(AND(Q46&gt;0,O46&gt;0),O46,0)</f>
        <v>0</v>
      </c>
      <c r="Y46" s="153"/>
      <c r="Z46" s="172">
        <f>_xll.BDH(C46,$Z$3,$D$1,$D$1)</f>
        <v>12.848000000000001</v>
      </c>
      <c r="AA46" s="172">
        <f>IF(OR(OR(F46="#N/A N/A",F46="#N/A Real Time"),OR(Z46="#N/A N/A",Z46="#N/A Real Time")),0,  F46 - Z46)</f>
        <v>0.24599999999999866</v>
      </c>
      <c r="AB46" s="173">
        <f>IF(OR(Z46=0,Z46="#N/A N/A"),0,AA46 / Z46*100)</f>
        <v>1.9146948941469386</v>
      </c>
      <c r="AC46" s="177">
        <v>-130831</v>
      </c>
      <c r="AD46" s="178">
        <f>IF(D46 = D181,1,_xll.BDP(K46,$AD$3)*L46)</f>
        <v>1</v>
      </c>
      <c r="AE46" s="340">
        <f>AA46*AC46*T46/AD46 / AF181</f>
        <v>-1.9314160427271542E-4</v>
      </c>
      <c r="AF46" s="168"/>
    </row>
    <row r="47" spans="1:32" x14ac:dyDescent="0.2">
      <c r="A47" s="153"/>
      <c r="B47" s="153">
        <v>6885</v>
      </c>
      <c r="C47" s="153" t="s">
        <v>1306</v>
      </c>
      <c r="D47" s="153" t="str">
        <f>_xll.BDP(C47,$D$3)</f>
        <v>EUR</v>
      </c>
      <c r="E47" s="153" t="s">
        <v>1307</v>
      </c>
      <c r="F47" s="174">
        <f>_xll.BDP(C47,$F$3)</f>
        <v>0.59499999999999997</v>
      </c>
      <c r="G47" s="174">
        <f>_xll.BDP(C47,$G$3)</f>
        <v>0.59150000000000003</v>
      </c>
      <c r="H47" s="170">
        <f>IF(OR(OR(G47="#N/A N/A",G47="#N/A Real Time"),OR(F47="#N/A N/A",F47="#N/A Real Time")),0,  G47 - F47)</f>
        <v>-3.4999999999999476E-3</v>
      </c>
      <c r="I47" s="171">
        <f>IF(OR(F47=0,F47="#N/A N/A"),0,H47 / F47*100)</f>
        <v>-0.58823529411763831</v>
      </c>
      <c r="J47" s="175">
        <v>3545199</v>
      </c>
      <c r="K47" s="153" t="str">
        <f>CONCATENATE(D181,D47, " Curncy")</f>
        <v>EUREUR Curncy</v>
      </c>
      <c r="L47" s="153">
        <f>IF(D47 = D181,1,_xll.BDP(K47,$L$3))</f>
        <v>1</v>
      </c>
      <c r="M47" s="325">
        <f>IF(D47 = D181,1,_xll.BDP(K47,$M$3)*L47)</f>
        <v>1</v>
      </c>
      <c r="N47" s="175">
        <f>H47*J47*T47/M47</f>
        <v>-12408.196499999814</v>
      </c>
      <c r="O47" s="330">
        <f>N47 / Y181</f>
        <v>-7.4319657566656648E-5</v>
      </c>
      <c r="P47" s="176">
        <f>IF(OR(OR(J47=0,G47 = "#N/A N/A"),G47="#N/A Real Time"),0,G47*J47*T47/M47)</f>
        <v>2096985.2085000002</v>
      </c>
      <c r="Q47" s="335">
        <f>P47 / Y181*100</f>
        <v>1.2560022128765165</v>
      </c>
      <c r="R47" s="222">
        <f>IF(Q47&lt;0,Q47,0)</f>
        <v>0</v>
      </c>
      <c r="S47" s="335">
        <f>IF(Q47&gt;0,Q47,0)</f>
        <v>1.2560022128765165</v>
      </c>
      <c r="T47" s="153">
        <f>IF(EXACT(D47,UPPER(D47)),1,0.01)/V47</f>
        <v>1</v>
      </c>
      <c r="U47" s="153">
        <v>0</v>
      </c>
      <c r="V47" s="153">
        <v>1</v>
      </c>
      <c r="W47" s="224">
        <f>IF(AND(Q47&lt;0,O47&gt;0),O47,0)</f>
        <v>0</v>
      </c>
      <c r="X47" s="224">
        <f>IF(AND(Q47&gt;0,O47&gt;0),O47,0)</f>
        <v>0</v>
      </c>
      <c r="Y47" s="153"/>
      <c r="Z47" s="172">
        <f>_xll.BDH(C47,$Z$3,$D$1,$D$1)</f>
        <v>0.56599999999999995</v>
      </c>
      <c r="AA47" s="172">
        <f>IF(OR(OR(F47="#N/A N/A",F47="#N/A Real Time"),OR(Z47="#N/A N/A",Z47="#N/A Real Time")),0,  F47 - Z47)</f>
        <v>2.9000000000000026E-2</v>
      </c>
      <c r="AB47" s="173">
        <f>IF(OR(Z47=0,Z47="#N/A N/A"),0,AA47 / Z47*100)</f>
        <v>5.1236749116607827</v>
      </c>
      <c r="AC47" s="177">
        <v>3545199</v>
      </c>
      <c r="AD47" s="178">
        <f>IF(D47 = D181,1,_xll.BDP(K47,$AD$3)*L47)</f>
        <v>1</v>
      </c>
      <c r="AE47" s="340">
        <f>AA47*AC47*T47/AD47 / AF181</f>
        <v>6.1697658511774905E-4</v>
      </c>
      <c r="AF47" s="168"/>
    </row>
    <row r="48" spans="1:32" x14ac:dyDescent="0.2">
      <c r="A48" s="187" t="s">
        <v>1681</v>
      </c>
      <c r="B48" s="187"/>
      <c r="C48" s="187"/>
      <c r="D48" s="187"/>
      <c r="E48" s="187" t="s">
        <v>141</v>
      </c>
      <c r="F48" s="232"/>
      <c r="G48" s="232"/>
      <c r="H48" s="233"/>
      <c r="I48" s="234"/>
      <c r="J48" s="235"/>
      <c r="K48" s="187"/>
      <c r="L48" s="187"/>
      <c r="M48" s="326"/>
      <c r="N48" s="235">
        <f t="shared" ref="N48:S48" si="9" xml:space="preserve"> SUM(N43:N47)</f>
        <v>-25260.158499999387</v>
      </c>
      <c r="O48" s="331">
        <f t="shared" si="9"/>
        <v>-1.512972759417095E-4</v>
      </c>
      <c r="P48" s="236">
        <f t="shared" si="9"/>
        <v>6534465.874499999</v>
      </c>
      <c r="Q48" s="336">
        <f t="shared" si="9"/>
        <v>3.9138586028505502</v>
      </c>
      <c r="R48" s="263">
        <f t="shared" si="9"/>
        <v>-1.0213707468478095</v>
      </c>
      <c r="S48" s="336">
        <f t="shared" si="9"/>
        <v>4.9352293496983597</v>
      </c>
      <c r="T48" s="187"/>
      <c r="U48" s="187"/>
      <c r="V48" s="187"/>
      <c r="W48" s="264">
        <f xml:space="preserve"> SUM(W43:W47)</f>
        <v>4.7017220201678114E-5</v>
      </c>
      <c r="X48" s="264">
        <f xml:space="preserve"> SUM(X43:X47)</f>
        <v>0</v>
      </c>
      <c r="Y48" s="187"/>
      <c r="Z48" s="237"/>
      <c r="AA48" s="237"/>
      <c r="AB48" s="238"/>
      <c r="AC48" s="239"/>
      <c r="AD48" s="240"/>
      <c r="AE48" s="341">
        <f xml:space="preserve"> SUM(AE43:AE47)</f>
        <v>1.9681947187375178E-3</v>
      </c>
      <c r="AF48" s="212"/>
    </row>
    <row r="49" spans="1:32" x14ac:dyDescent="0.2">
      <c r="A49" s="153"/>
      <c r="B49" s="153"/>
      <c r="C49" s="153"/>
      <c r="D49" s="153"/>
      <c r="E49" s="153"/>
      <c r="F49" s="174"/>
      <c r="G49" s="174"/>
      <c r="H49" s="170"/>
      <c r="I49" s="171"/>
      <c r="J49" s="175"/>
      <c r="K49" s="153"/>
      <c r="L49" s="153"/>
      <c r="M49" s="325"/>
      <c r="N49" s="175"/>
      <c r="O49" s="330"/>
      <c r="P49" s="176"/>
      <c r="Q49" s="335"/>
      <c r="R49" s="222"/>
      <c r="S49" s="335"/>
      <c r="T49" s="153"/>
      <c r="U49" s="153"/>
      <c r="V49" s="153"/>
      <c r="W49" s="224"/>
      <c r="X49" s="224"/>
      <c r="Y49" s="153"/>
      <c r="Z49" s="172"/>
      <c r="AA49" s="172"/>
      <c r="AB49" s="173"/>
      <c r="AC49" s="177"/>
      <c r="AD49" s="178"/>
      <c r="AE49" s="340"/>
      <c r="AF49" s="168"/>
    </row>
    <row r="50" spans="1:32" x14ac:dyDescent="0.2">
      <c r="A50" s="153"/>
      <c r="B50" s="153">
        <v>20260</v>
      </c>
      <c r="C50" s="153" t="s">
        <v>1616</v>
      </c>
      <c r="D50" s="153" t="str">
        <f>_xll.BDP(C50,$D$3)</f>
        <v>JPY</v>
      </c>
      <c r="E50" s="153" t="s">
        <v>1617</v>
      </c>
      <c r="F50" s="174">
        <f>_xll.BDP(C50,$F$3)</f>
        <v>2828</v>
      </c>
      <c r="G50" s="174">
        <f>_xll.BDP(C50,$G$3)</f>
        <v>2829</v>
      </c>
      <c r="H50" s="170">
        <f>IF(OR(OR(G50="#N/A N/A",G50="#N/A Real Time"),OR(F50="#N/A N/A",F50="#N/A Real Time")),0,  G50 - F50)</f>
        <v>1</v>
      </c>
      <c r="I50" s="171">
        <f>IF(OR(F50=0,F50="#N/A N/A"),0,H50 / F50*100)</f>
        <v>3.536067892503536E-2</v>
      </c>
      <c r="J50" s="175">
        <v>84900</v>
      </c>
      <c r="K50" s="153" t="str">
        <f>CONCATENATE(D181,D50, " Curncy")</f>
        <v>EURJPY Curncy</v>
      </c>
      <c r="L50" s="153">
        <f>IF(D50 = D181,1,_xll.BDP(K50,$L$3))</f>
        <v>1</v>
      </c>
      <c r="M50" s="325">
        <f>IF(D50 = D181,1,_xll.BDP(K50,$M$3)*L50)</f>
        <v>124.18</v>
      </c>
      <c r="N50" s="175">
        <f>H50*J50*T50/M50</f>
        <v>683.68497342567241</v>
      </c>
      <c r="O50" s="330">
        <f>N50 / Y181</f>
        <v>4.0949732790309607E-6</v>
      </c>
      <c r="P50" s="176">
        <f>IF(OR(OR(J50=0,G50 = "#N/A N/A"),G50="#N/A Real Time"),0,G50*J50*T50/M50)</f>
        <v>1934144.7898212271</v>
      </c>
      <c r="Q50" s="335">
        <f>P50 / Y181*100</f>
        <v>1.1584679406378586</v>
      </c>
      <c r="R50" s="222">
        <f>IF(Q50&lt;0,Q50,0)</f>
        <v>0</v>
      </c>
      <c r="S50" s="335">
        <f>IF(Q50&gt;0,Q50,0)</f>
        <v>1.1584679406378586</v>
      </c>
      <c r="T50" s="153">
        <f>IF(EXACT(D50,UPPER(D50)),1,0.01)/V50</f>
        <v>1</v>
      </c>
      <c r="U50" s="153">
        <v>0</v>
      </c>
      <c r="V50" s="153">
        <v>1</v>
      </c>
      <c r="W50" s="224">
        <f>IF(AND(Q50&lt;0,O50&gt;0),O50,0)</f>
        <v>0</v>
      </c>
      <c r="X50" s="224">
        <f>IF(AND(Q50&gt;0,O50&gt;0),O50,0)</f>
        <v>4.0949732790309607E-6</v>
      </c>
      <c r="Y50" s="153"/>
      <c r="Z50" s="172">
        <f>_xll.BDH(C50,$Z$3,$D$1,$D$1)</f>
        <v>2764.5</v>
      </c>
      <c r="AA50" s="172">
        <f>IF(OR(OR(F50="#N/A N/A",F50="#N/A Real Time"),OR(Z50="#N/A N/A",Z50="#N/A Real Time")),0,  F50 - Z50)</f>
        <v>63.5</v>
      </c>
      <c r="AB50" s="173">
        <f>IF(OR(Z50=0,Z50="#N/A N/A"),0,AA50 / Z50*100)</f>
        <v>2.2969795623078317</v>
      </c>
      <c r="AC50" s="177">
        <v>84900</v>
      </c>
      <c r="AD50" s="178">
        <f>IF(D50 = D181,1,_xll.BDP(K50,$AD$3)*L50)</f>
        <v>124.22</v>
      </c>
      <c r="AE50" s="340">
        <f>AA50*AC50*T50/AD50 / AF181</f>
        <v>2.6044735845548103E-4</v>
      </c>
      <c r="AF50" s="168"/>
    </row>
    <row r="51" spans="1:32" x14ac:dyDescent="0.2">
      <c r="A51" s="153"/>
      <c r="B51" s="153">
        <v>27628</v>
      </c>
      <c r="C51" s="153" t="s">
        <v>719</v>
      </c>
      <c r="D51" s="153" t="str">
        <f>_xll.BDP(C51,$D$3)</f>
        <v>JPY</v>
      </c>
      <c r="E51" s="153" t="s">
        <v>764</v>
      </c>
      <c r="F51" s="174">
        <f>_xll.BDP(C51,$F$3)</f>
        <v>161</v>
      </c>
      <c r="G51" s="174">
        <f>_xll.BDP(C51,$G$3)</f>
        <v>158</v>
      </c>
      <c r="H51" s="170">
        <f>IF(OR(OR(G51="#N/A N/A",G51="#N/A Real Time"),OR(F51="#N/A N/A",F51="#N/A Real Time")),0,  G51 - F51)</f>
        <v>-3</v>
      </c>
      <c r="I51" s="171">
        <f>IF(OR(F51=0,F51="#N/A N/A"),0,H51 / F51*100)</f>
        <v>-1.8633540372670807</v>
      </c>
      <c r="J51" s="175">
        <v>3154951</v>
      </c>
      <c r="K51" s="153" t="str">
        <f>CONCATENATE(D181,D51, " Curncy")</f>
        <v>EURJPY Curncy</v>
      </c>
      <c r="L51" s="153">
        <f>IF(D51 = D181,1,_xll.BDP(K51,$L$3))</f>
        <v>1</v>
      </c>
      <c r="M51" s="325">
        <f>IF(D51 = D181,1,_xll.BDP(K51,$M$3)*L51)</f>
        <v>124.18</v>
      </c>
      <c r="N51" s="175">
        <f>H51*J51*T51/M51</f>
        <v>-76218.819455628924</v>
      </c>
      <c r="O51" s="330">
        <f>N51 / Y181</f>
        <v>-4.5651731595943486E-4</v>
      </c>
      <c r="P51" s="176">
        <f>IF(OR(OR(J51=0,G51 = "#N/A N/A"),G51="#N/A Real Time"),0,G51*J51*T51/M51)</f>
        <v>4014191.1579964566</v>
      </c>
      <c r="Q51" s="335">
        <f>P51 / Y181*100</f>
        <v>2.4043245307196903</v>
      </c>
      <c r="R51" s="222">
        <f>IF(Q51&lt;0,Q51,0)</f>
        <v>0</v>
      </c>
      <c r="S51" s="335">
        <f>IF(Q51&gt;0,Q51,0)</f>
        <v>2.4043245307196903</v>
      </c>
      <c r="T51" s="153">
        <f>IF(EXACT(D51,UPPER(D51)),1,0.01)/V51</f>
        <v>1</v>
      </c>
      <c r="U51" s="153">
        <v>0</v>
      </c>
      <c r="V51" s="153">
        <v>1</v>
      </c>
      <c r="W51" s="224">
        <f>IF(AND(Q51&lt;0,O51&gt;0),O51,0)</f>
        <v>0</v>
      </c>
      <c r="X51" s="224">
        <f>IF(AND(Q51&gt;0,O51&gt;0),O51,0)</f>
        <v>0</v>
      </c>
      <c r="Y51" s="153"/>
      <c r="Z51" s="172">
        <f>_xll.BDH(C51,$Z$3,$D$1,$D$1)</f>
        <v>158</v>
      </c>
      <c r="AA51" s="172">
        <f>IF(OR(OR(F51="#N/A N/A",F51="#N/A Real Time"),OR(Z51="#N/A N/A",Z51="#N/A Real Time")),0,  F51 - Z51)</f>
        <v>3</v>
      </c>
      <c r="AB51" s="173">
        <f>IF(OR(Z51=0,Z51="#N/A N/A"),0,AA51 / Z51*100)</f>
        <v>1.89873417721519</v>
      </c>
      <c r="AC51" s="177">
        <v>3154951</v>
      </c>
      <c r="AD51" s="178">
        <f>IF(D51 = D181,1,_xll.BDP(K51,$AD$3)*L51)</f>
        <v>124.22</v>
      </c>
      <c r="AE51" s="340">
        <f>AA51*AC51*T51/AD51 / AF181</f>
        <v>4.5724863192814799E-4</v>
      </c>
      <c r="AF51" s="168"/>
    </row>
    <row r="52" spans="1:32" x14ac:dyDescent="0.2">
      <c r="A52" s="187" t="s">
        <v>1682</v>
      </c>
      <c r="B52" s="187"/>
      <c r="C52" s="187"/>
      <c r="D52" s="187"/>
      <c r="E52" s="187" t="s">
        <v>21</v>
      </c>
      <c r="F52" s="232"/>
      <c r="G52" s="232"/>
      <c r="H52" s="233"/>
      <c r="I52" s="234"/>
      <c r="J52" s="235"/>
      <c r="K52" s="187"/>
      <c r="L52" s="187"/>
      <c r="M52" s="326"/>
      <c r="N52" s="235">
        <f t="shared" ref="N52:S52" si="10" xml:space="preserve"> SUM(N49:N51)</f>
        <v>-75535.134482203255</v>
      </c>
      <c r="O52" s="331">
        <f t="shared" si="10"/>
        <v>-4.5242234268040392E-4</v>
      </c>
      <c r="P52" s="236">
        <f t="shared" si="10"/>
        <v>5948335.9478176832</v>
      </c>
      <c r="Q52" s="336">
        <f t="shared" si="10"/>
        <v>3.562792471357549</v>
      </c>
      <c r="R52" s="263">
        <f t="shared" si="10"/>
        <v>0</v>
      </c>
      <c r="S52" s="336">
        <f t="shared" si="10"/>
        <v>3.562792471357549</v>
      </c>
      <c r="T52" s="187"/>
      <c r="U52" s="187"/>
      <c r="V52" s="187"/>
      <c r="W52" s="264">
        <f xml:space="preserve"> SUM(W49:W51)</f>
        <v>0</v>
      </c>
      <c r="X52" s="264">
        <f xml:space="preserve"> SUM(X49:X51)</f>
        <v>4.0949732790309607E-6</v>
      </c>
      <c r="Y52" s="187"/>
      <c r="Z52" s="237"/>
      <c r="AA52" s="237"/>
      <c r="AB52" s="238"/>
      <c r="AC52" s="239"/>
      <c r="AD52" s="240"/>
      <c r="AE52" s="341">
        <f xml:space="preserve"> SUM(AE49:AE51)</f>
        <v>7.1769599038362902E-4</v>
      </c>
      <c r="AF52" s="212"/>
    </row>
    <row r="53" spans="1:32" x14ac:dyDescent="0.2">
      <c r="A53" s="153"/>
      <c r="B53" s="153"/>
      <c r="C53" s="153"/>
      <c r="D53" s="153"/>
      <c r="E53" s="153"/>
      <c r="F53" s="174"/>
      <c r="G53" s="174"/>
      <c r="H53" s="170"/>
      <c r="I53" s="171"/>
      <c r="J53" s="175"/>
      <c r="K53" s="153"/>
      <c r="L53" s="153"/>
      <c r="M53" s="325"/>
      <c r="N53" s="175"/>
      <c r="O53" s="330"/>
      <c r="P53" s="176"/>
      <c r="Q53" s="335"/>
      <c r="R53" s="222"/>
      <c r="S53" s="335"/>
      <c r="T53" s="153"/>
      <c r="U53" s="153"/>
      <c r="V53" s="153"/>
      <c r="W53" s="224"/>
      <c r="X53" s="224"/>
      <c r="Y53" s="153"/>
      <c r="Z53" s="172"/>
      <c r="AA53" s="172"/>
      <c r="AB53" s="173"/>
      <c r="AC53" s="177"/>
      <c r="AD53" s="178"/>
      <c r="AE53" s="340"/>
      <c r="AF53" s="168"/>
    </row>
    <row r="54" spans="1:32" x14ac:dyDescent="0.2">
      <c r="A54" s="153"/>
      <c r="B54" s="153">
        <v>22956</v>
      </c>
      <c r="C54" s="153" t="s">
        <v>1538</v>
      </c>
      <c r="D54" s="153" t="str">
        <f>_xll.BDP(C54,$D$3)</f>
        <v>EUR</v>
      </c>
      <c r="E54" s="153" t="s">
        <v>1539</v>
      </c>
      <c r="F54" s="174">
        <f>_xll.BDP(C54,$F$3)</f>
        <v>4.4210000000000003</v>
      </c>
      <c r="G54" s="174">
        <f>_xll.BDP(C54,$G$3)</f>
        <v>4.3</v>
      </c>
      <c r="H54" s="170">
        <f>IF(OR(OR(G54="#N/A N/A",G54="#N/A Real Time"),OR(F54="#N/A N/A",F54="#N/A Real Time")),0,  G54 - F54)</f>
        <v>-0.12100000000000044</v>
      </c>
      <c r="I54" s="171">
        <f>IF(OR(F54=0,F54="#N/A N/A"),0,H54 / F54*100)</f>
        <v>-2.736937344492206</v>
      </c>
      <c r="J54" s="175">
        <v>-581394</v>
      </c>
      <c r="K54" s="153" t="str">
        <f>CONCATENATE(D181,D54, " Curncy")</f>
        <v>EUREUR Curncy</v>
      </c>
      <c r="L54" s="153">
        <f>IF(D54 = D181,1,_xll.BDP(K54,$L$3))</f>
        <v>1</v>
      </c>
      <c r="M54" s="325">
        <f>IF(D54 = D181,1,_xll.BDP(K54,$M$3)*L54)</f>
        <v>1</v>
      </c>
      <c r="N54" s="175">
        <f>H54*J54*T54/M54</f>
        <v>70348.674000000261</v>
      </c>
      <c r="O54" s="330">
        <f>N54 / Y181</f>
        <v>4.2135771801715579E-4</v>
      </c>
      <c r="P54" s="176">
        <f>IF(OR(OR(J54=0,G54 = "#N/A N/A"),G54="#N/A Real Time"),0,G54*J54*T54/M54)</f>
        <v>-2499994.1999999997</v>
      </c>
      <c r="Q54" s="335">
        <f>P54 / Y181*100</f>
        <v>-1.4973869317964985</v>
      </c>
      <c r="R54" s="222">
        <f>IF(Q54&lt;0,Q54,0)</f>
        <v>-1.4973869317964985</v>
      </c>
      <c r="S54" s="335">
        <f>IF(Q54&gt;0,Q54,0)</f>
        <v>0</v>
      </c>
      <c r="T54" s="153">
        <f>IF(EXACT(D54,UPPER(D54)),1,0.01)/V54</f>
        <v>1</v>
      </c>
      <c r="U54" s="153">
        <v>0</v>
      </c>
      <c r="V54" s="153">
        <v>1</v>
      </c>
      <c r="W54" s="224">
        <f>IF(AND(Q54&lt;0,O54&gt;0),O54,0)</f>
        <v>4.2135771801715579E-4</v>
      </c>
      <c r="X54" s="224">
        <f>IF(AND(Q54&gt;0,O54&gt;0),O54,0)</f>
        <v>0</v>
      </c>
      <c r="Y54" s="153"/>
      <c r="Z54" s="172">
        <f>_xll.BDH(C54,$Z$3,$D$1,$D$1)</f>
        <v>4.4269999999999996</v>
      </c>
      <c r="AA54" s="172">
        <f>IF(OR(OR(F54="#N/A N/A",F54="#N/A Real Time"),OR(Z54="#N/A N/A",Z54="#N/A Real Time")),0,  F54 - Z54)</f>
        <v>-5.9999999999993392E-3</v>
      </c>
      <c r="AB54" s="173">
        <f>IF(OR(Z54=0,Z54="#N/A N/A"),0,AA54 / Z54*100)</f>
        <v>-0.13553196295458186</v>
      </c>
      <c r="AC54" s="177">
        <v>-581394</v>
      </c>
      <c r="AD54" s="178">
        <f>IF(D54 = D181,1,_xll.BDP(K54,$AD$3)*L54)</f>
        <v>1</v>
      </c>
      <c r="AE54" s="340">
        <f>AA54*AC54*T54/AD54 / AF181</f>
        <v>2.0933982766917021E-5</v>
      </c>
      <c r="AF54" s="168"/>
    </row>
    <row r="55" spans="1:32" x14ac:dyDescent="0.2">
      <c r="A55" s="153"/>
      <c r="B55" s="153">
        <v>2011</v>
      </c>
      <c r="C55" s="153" t="s">
        <v>130</v>
      </c>
      <c r="D55" s="153" t="str">
        <f>_xll.BDP(C55,$D$3)</f>
        <v>EUR</v>
      </c>
      <c r="E55" s="153" t="s">
        <v>302</v>
      </c>
      <c r="F55" s="174">
        <f>_xll.BDP(C55,$F$3)</f>
        <v>15.364000000000001</v>
      </c>
      <c r="G55" s="174">
        <f>_xll.BDP(C55,$G$3)</f>
        <v>15.321999999999999</v>
      </c>
      <c r="H55" s="170">
        <f>IF(OR(OR(G55="#N/A N/A",G55="#N/A Real Time"),OR(F55="#N/A N/A",F55="#N/A Real Time")),0,  G55 - F55)</f>
        <v>-4.2000000000001592E-2</v>
      </c>
      <c r="I55" s="171">
        <f>IF(OR(F55=0,F55="#N/A N/A"),0,H55 / F55*100)</f>
        <v>-0.27336631085655816</v>
      </c>
      <c r="J55" s="175">
        <v>206002</v>
      </c>
      <c r="K55" s="153" t="str">
        <f>CONCATENATE(D181,D55, " Curncy")</f>
        <v>EUREUR Curncy</v>
      </c>
      <c r="L55" s="153">
        <f>IF(D55 = D181,1,_xll.BDP(K55,$L$3))</f>
        <v>1</v>
      </c>
      <c r="M55" s="325">
        <f>IF(D55 = D181,1,_xll.BDP(K55,$M$3)*L55)</f>
        <v>1</v>
      </c>
      <c r="N55" s="175">
        <f>H55*J55*T55/M55</f>
        <v>-8652.0840000003282</v>
      </c>
      <c r="O55" s="330">
        <f>N55 / Y181</f>
        <v>-5.1822190285105733E-5</v>
      </c>
      <c r="P55" s="176">
        <f>IF(OR(OR(J55=0,G55 = "#N/A N/A"),G55="#N/A Real Time"),0,G55*J55*T55/M55)</f>
        <v>3156362.6439999999</v>
      </c>
      <c r="Q55" s="335">
        <f>P55 / Y181*100</f>
        <v>1.8905228560675236</v>
      </c>
      <c r="R55" s="222">
        <f>IF(Q55&lt;0,Q55,0)</f>
        <v>0</v>
      </c>
      <c r="S55" s="335">
        <f>IF(Q55&gt;0,Q55,0)</f>
        <v>1.8905228560675236</v>
      </c>
      <c r="T55" s="153">
        <f>IF(EXACT(D55,UPPER(D55)),1,0.01)/V55</f>
        <v>1</v>
      </c>
      <c r="U55" s="153">
        <v>0</v>
      </c>
      <c r="V55" s="153">
        <v>1</v>
      </c>
      <c r="W55" s="224">
        <f>IF(AND(Q55&lt;0,O55&gt;0),O55,0)</f>
        <v>0</v>
      </c>
      <c r="X55" s="224">
        <f>IF(AND(Q55&gt;0,O55&gt;0),O55,0)</f>
        <v>0</v>
      </c>
      <c r="Y55" s="153"/>
      <c r="Z55" s="172">
        <f>_xll.BDH(C55,$Z$3,$D$1,$D$1)</f>
        <v>14.36</v>
      </c>
      <c r="AA55" s="172">
        <f>IF(OR(OR(F55="#N/A N/A",F55="#N/A Real Time"),OR(Z55="#N/A N/A",Z55="#N/A Real Time")),0,  F55 - Z55)</f>
        <v>1.0040000000000013</v>
      </c>
      <c r="AB55" s="173">
        <f>IF(OR(Z55=0,Z55="#N/A N/A"),0,AA55 / Z55*100)</f>
        <v>6.9916434540390062</v>
      </c>
      <c r="AC55" s="177">
        <v>206002</v>
      </c>
      <c r="AD55" s="178">
        <f>IF(D55 = D181,1,_xll.BDP(K55,$AD$3)*L55)</f>
        <v>1</v>
      </c>
      <c r="AE55" s="340">
        <f>AA55*AC55*T55/AD55 / AF181</f>
        <v>1.2411812778777456E-3</v>
      </c>
      <c r="AF55" s="168"/>
    </row>
    <row r="56" spans="1:32" x14ac:dyDescent="0.2">
      <c r="A56" s="153"/>
      <c r="B56" s="153">
        <v>63</v>
      </c>
      <c r="C56" s="153" t="s">
        <v>129</v>
      </c>
      <c r="D56" s="153" t="str">
        <f>_xll.BDP(C56,$D$3)</f>
        <v>EUR</v>
      </c>
      <c r="E56" s="153" t="s">
        <v>301</v>
      </c>
      <c r="F56" s="174">
        <f>_xll.BDP(C56,$F$3)</f>
        <v>54.6</v>
      </c>
      <c r="G56" s="174">
        <f>_xll.BDP(C56,$G$3)</f>
        <v>54.4</v>
      </c>
      <c r="H56" s="170">
        <f>IF(OR(OR(G56="#N/A N/A",G56="#N/A Real Time"),OR(F56="#N/A N/A",F56="#N/A Real Time")),0,  G56 - F56)</f>
        <v>-0.20000000000000284</v>
      </c>
      <c r="I56" s="171">
        <f>IF(OR(F56=0,F56="#N/A N/A"),0,H56 / F56*100)</f>
        <v>-0.36630036630037149</v>
      </c>
      <c r="J56" s="175">
        <v>106258</v>
      </c>
      <c r="K56" s="153" t="str">
        <f>CONCATENATE(D181,D56, " Curncy")</f>
        <v>EUREUR Curncy</v>
      </c>
      <c r="L56" s="153">
        <f>IF(D56 = D181,1,_xll.BDP(K56,$L$3))</f>
        <v>1</v>
      </c>
      <c r="M56" s="325">
        <f>IF(D56 = D181,1,_xll.BDP(K56,$M$3)*L56)</f>
        <v>1</v>
      </c>
      <c r="N56" s="175">
        <f>H56*J56*T56/M56</f>
        <v>-21251.6000000003</v>
      </c>
      <c r="O56" s="330">
        <f>N56 / Y181</f>
        <v>-1.2728776778668895E-4</v>
      </c>
      <c r="P56" s="176">
        <f>IF(OR(OR(J56=0,G56 = "#N/A N/A"),G56="#N/A Real Time"),0,G56*J56*T56/M56)</f>
        <v>5780435.2000000002</v>
      </c>
      <c r="Q56" s="335">
        <f>P56 / Y181*100</f>
        <v>3.4622272837978905</v>
      </c>
      <c r="R56" s="222">
        <f>IF(Q56&lt;0,Q56,0)</f>
        <v>0</v>
      </c>
      <c r="S56" s="335">
        <f>IF(Q56&gt;0,Q56,0)</f>
        <v>3.4622272837978905</v>
      </c>
      <c r="T56" s="153">
        <f>IF(EXACT(D56,UPPER(D56)),1,0.01)/V56</f>
        <v>1</v>
      </c>
      <c r="U56" s="153">
        <v>0</v>
      </c>
      <c r="V56" s="153">
        <v>1</v>
      </c>
      <c r="W56" s="224">
        <f>IF(AND(Q56&lt;0,O56&gt;0),O56,0)</f>
        <v>0</v>
      </c>
      <c r="X56" s="224">
        <f>IF(AND(Q56&gt;0,O56&gt;0),O56,0)</f>
        <v>0</v>
      </c>
      <c r="Y56" s="153"/>
      <c r="Z56" s="172">
        <f>_xll.BDH(C56,$Z$3,$D$1,$D$1)</f>
        <v>54.6</v>
      </c>
      <c r="AA56" s="172">
        <f>IF(OR(OR(F56="#N/A N/A",F56="#N/A Real Time"),OR(Z56="#N/A N/A",Z56="#N/A Real Time")),0,  F56 - Z56)</f>
        <v>0</v>
      </c>
      <c r="AB56" s="173">
        <f>IF(OR(Z56=0,Z56="#N/A N/A"),0,AA56 / Z56*100)</f>
        <v>0</v>
      </c>
      <c r="AC56" s="177">
        <v>106258</v>
      </c>
      <c r="AD56" s="178">
        <f>IF(D56 = D181,1,_xll.BDP(K56,$AD$3)*L56)</f>
        <v>1</v>
      </c>
      <c r="AE56" s="340">
        <f>AA56*AC56*T56/AD56 / AF181</f>
        <v>0</v>
      </c>
      <c r="AF56" s="168"/>
    </row>
    <row r="57" spans="1:32" x14ac:dyDescent="0.2">
      <c r="A57" s="187" t="s">
        <v>1683</v>
      </c>
      <c r="B57" s="187"/>
      <c r="C57" s="187"/>
      <c r="D57" s="187"/>
      <c r="E57" s="187" t="s">
        <v>127</v>
      </c>
      <c r="F57" s="232"/>
      <c r="G57" s="232"/>
      <c r="H57" s="233"/>
      <c r="I57" s="234"/>
      <c r="J57" s="235"/>
      <c r="K57" s="187"/>
      <c r="L57" s="187"/>
      <c r="M57" s="326"/>
      <c r="N57" s="235">
        <f t="shared" ref="N57:S57" si="11" xml:space="preserve"> SUM(N53:N56)</f>
        <v>40444.989999999627</v>
      </c>
      <c r="O57" s="331">
        <f t="shared" si="11"/>
        <v>2.422477599453611E-4</v>
      </c>
      <c r="P57" s="236">
        <f t="shared" si="11"/>
        <v>6436803.6440000003</v>
      </c>
      <c r="Q57" s="336">
        <f t="shared" si="11"/>
        <v>3.8553632080689155</v>
      </c>
      <c r="R57" s="263">
        <f t="shared" si="11"/>
        <v>-1.4973869317964985</v>
      </c>
      <c r="S57" s="336">
        <f t="shared" si="11"/>
        <v>5.3527501398654138</v>
      </c>
      <c r="T57" s="187"/>
      <c r="U57" s="187"/>
      <c r="V57" s="187"/>
      <c r="W57" s="264">
        <f xml:space="preserve"> SUM(W53:W56)</f>
        <v>4.2135771801715579E-4</v>
      </c>
      <c r="X57" s="264">
        <f xml:space="preserve"> SUM(X53:X56)</f>
        <v>0</v>
      </c>
      <c r="Y57" s="187"/>
      <c r="Z57" s="237"/>
      <c r="AA57" s="237"/>
      <c r="AB57" s="238"/>
      <c r="AC57" s="239"/>
      <c r="AD57" s="240"/>
      <c r="AE57" s="341">
        <f xml:space="preserve"> SUM(AE53:AE56)</f>
        <v>1.2621152606446626E-3</v>
      </c>
      <c r="AF57" s="212"/>
    </row>
    <row r="58" spans="1:32" x14ac:dyDescent="0.2">
      <c r="A58" s="153"/>
      <c r="B58" s="153"/>
      <c r="C58" s="153"/>
      <c r="D58" s="153"/>
      <c r="E58" s="153"/>
      <c r="F58" s="174"/>
      <c r="G58" s="174"/>
      <c r="H58" s="170"/>
      <c r="I58" s="171"/>
      <c r="J58" s="175"/>
      <c r="K58" s="153"/>
      <c r="L58" s="153"/>
      <c r="M58" s="325"/>
      <c r="N58" s="175"/>
      <c r="O58" s="330"/>
      <c r="P58" s="176"/>
      <c r="Q58" s="335"/>
      <c r="R58" s="222"/>
      <c r="S58" s="335"/>
      <c r="T58" s="153"/>
      <c r="U58" s="153"/>
      <c r="V58" s="153"/>
      <c r="W58" s="224"/>
      <c r="X58" s="224"/>
      <c r="Y58" s="153"/>
      <c r="Z58" s="172"/>
      <c r="AA58" s="172"/>
      <c r="AB58" s="173"/>
      <c r="AC58" s="177"/>
      <c r="AD58" s="178"/>
      <c r="AE58" s="340"/>
      <c r="AF58" s="168"/>
    </row>
    <row r="59" spans="1:32" x14ac:dyDescent="0.2">
      <c r="A59" s="153"/>
      <c r="B59" s="153">
        <v>24498</v>
      </c>
      <c r="C59" s="153" t="s">
        <v>126</v>
      </c>
      <c r="D59" s="153" t="str">
        <f>_xll.BDP(C59,$D$3)</f>
        <v>NOK</v>
      </c>
      <c r="E59" s="153" t="s">
        <v>265</v>
      </c>
      <c r="F59" s="174">
        <f>_xll.BDP(C59,$F$3)</f>
        <v>210.8</v>
      </c>
      <c r="G59" s="174">
        <f>_xll.BDP(C59,$G$3)</f>
        <v>205.5</v>
      </c>
      <c r="H59" s="170">
        <f>IF(OR(OR(G59="#N/A N/A",G59="#N/A Real Time"),OR(F59="#N/A N/A",F59="#N/A Real Time")),0,  G59 - F59)</f>
        <v>-5.3000000000000114</v>
      </c>
      <c r="I59" s="171">
        <f>IF(OR(F59=0,F59="#N/A N/A"),0,H59 / F59*100)</f>
        <v>-2.5142314990512387</v>
      </c>
      <c r="J59" s="175">
        <v>402160</v>
      </c>
      <c r="K59" s="153" t="str">
        <f>CONCATENATE(D181,D59, " Curncy")</f>
        <v>EURNOK Curncy</v>
      </c>
      <c r="L59" s="153">
        <f>IF(D59 = D181,1,_xll.BDP(K59,$L$3))</f>
        <v>1</v>
      </c>
      <c r="M59" s="325">
        <f>IF(D59 = D181,1,_xll.BDP(K59,$M$3)*L59)</f>
        <v>10.5657</v>
      </c>
      <c r="N59" s="175">
        <f>H59*J59*T59/M59</f>
        <v>-201732.77681554508</v>
      </c>
      <c r="O59" s="330">
        <f>N59 / Y181</f>
        <v>-1.2082908981093511E-3</v>
      </c>
      <c r="P59" s="176">
        <f>IF(OR(OR(J59=0,G59 = "#N/A N/A"),G59="#N/A Real Time"),0,G59*J59*T59/M59)</f>
        <v>7821902.9501121556</v>
      </c>
      <c r="Q59" s="335">
        <f>P59 / Y181*100</f>
        <v>4.6849769728579451</v>
      </c>
      <c r="R59" s="222">
        <f>IF(Q59&lt;0,Q59,0)</f>
        <v>0</v>
      </c>
      <c r="S59" s="335">
        <f>IF(Q59&gt;0,Q59,0)</f>
        <v>4.6849769728579451</v>
      </c>
      <c r="T59" s="153">
        <f>IF(EXACT(D59,UPPER(D59)),1,0.01)/V59</f>
        <v>1</v>
      </c>
      <c r="U59" s="153">
        <v>0</v>
      </c>
      <c r="V59" s="153">
        <v>1</v>
      </c>
      <c r="W59" s="224">
        <f>IF(AND(Q59&lt;0,O59&gt;0),O59,0)</f>
        <v>0</v>
      </c>
      <c r="X59" s="224">
        <f>IF(AND(Q59&gt;0,O59&gt;0),O59,0)</f>
        <v>0</v>
      </c>
      <c r="Y59" s="153"/>
      <c r="Z59" s="172">
        <f>_xll.BDH(C59,$Z$3,$D$1,$D$1)</f>
        <v>201.2</v>
      </c>
      <c r="AA59" s="172">
        <f>IF(OR(OR(F59="#N/A N/A",F59="#N/A Real Time"),OR(Z59="#N/A N/A",Z59="#N/A Real Time")),0,  F59 - Z59)</f>
        <v>9.6000000000000227</v>
      </c>
      <c r="AB59" s="173">
        <f>IF(OR(Z59=0,Z59="#N/A N/A"),0,AA59 / Z59*100)</f>
        <v>4.7713717693837099</v>
      </c>
      <c r="AC59" s="177">
        <v>402160</v>
      </c>
      <c r="AD59" s="178">
        <f>IF(D59 = D181,1,_xll.BDP(K59,$AD$3)*L59)</f>
        <v>10.6037</v>
      </c>
      <c r="AE59" s="340">
        <f>AA59*AC59*T59/AD59 / AF181</f>
        <v>2.1849562203254467E-3</v>
      </c>
      <c r="AF59" s="168"/>
    </row>
    <row r="60" spans="1:32" x14ac:dyDescent="0.2">
      <c r="A60" s="153"/>
      <c r="B60" s="153">
        <v>26989</v>
      </c>
      <c r="C60" s="153" t="s">
        <v>123</v>
      </c>
      <c r="D60" s="153" t="str">
        <f>_xll.BDP(C60,$D$3)</f>
        <v>NOK</v>
      </c>
      <c r="E60" s="153" t="s">
        <v>242</v>
      </c>
      <c r="F60" s="174">
        <f>_xll.BDP(C60,$F$3)</f>
        <v>6.55</v>
      </c>
      <c r="G60" s="174">
        <f>_xll.BDP(C60,$G$3)</f>
        <v>6.23</v>
      </c>
      <c r="H60" s="170">
        <f>IF(OR(OR(G60="#N/A N/A",G60="#N/A Real Time"),OR(F60="#N/A N/A",F60="#N/A Real Time")),0,  G60 - F60)</f>
        <v>-0.3199999999999994</v>
      </c>
      <c r="I60" s="171">
        <f>IF(OR(F60=0,F60="#N/A N/A"),0,H60 / F60*100)</f>
        <v>-4.8854961832060981</v>
      </c>
      <c r="J60" s="175">
        <v>43309</v>
      </c>
      <c r="K60" s="153" t="str">
        <f>CONCATENATE(D181,D60, " Curncy")</f>
        <v>EURNOK Curncy</v>
      </c>
      <c r="L60" s="153">
        <f>IF(D60 = D181,1,_xll.BDP(K60,$L$3))</f>
        <v>1</v>
      </c>
      <c r="M60" s="325">
        <f>IF(D60 = D181,1,_xll.BDP(K60,$M$3)*L60)</f>
        <v>10.5657</v>
      </c>
      <c r="N60" s="175">
        <f>H60*J60*T60/M60</f>
        <v>-1311.685927103739</v>
      </c>
      <c r="O60" s="330">
        <f>N60 / Y181</f>
        <v>-7.8564236903690159E-6</v>
      </c>
      <c r="P60" s="176">
        <f>IF(OR(OR(J60=0,G60 = "#N/A N/A"),G60="#N/A Real Time"),0,G60*J60*T60/M60)</f>
        <v>25536.885393300967</v>
      </c>
      <c r="Q60" s="335">
        <f>P60 / Y181*100</f>
        <v>1.5295474872187206E-2</v>
      </c>
      <c r="R60" s="222">
        <f>IF(Q60&lt;0,Q60,0)</f>
        <v>0</v>
      </c>
      <c r="S60" s="335">
        <f>IF(Q60&gt;0,Q60,0)</f>
        <v>1.5295474872187206E-2</v>
      </c>
      <c r="T60" s="153">
        <f>IF(EXACT(D60,UPPER(D60)),1,0.01)/V60</f>
        <v>1</v>
      </c>
      <c r="U60" s="153">
        <v>0</v>
      </c>
      <c r="V60" s="153">
        <v>1</v>
      </c>
      <c r="W60" s="224">
        <f>IF(AND(Q60&lt;0,O60&gt;0),O60,0)</f>
        <v>0</v>
      </c>
      <c r="X60" s="224">
        <f>IF(AND(Q60&gt;0,O60&gt;0),O60,0)</f>
        <v>0</v>
      </c>
      <c r="Y60" s="153"/>
      <c r="Z60" s="172">
        <f>_xll.BDH(C60,$Z$3,$D$1,$D$1)</f>
        <v>5.4</v>
      </c>
      <c r="AA60" s="172">
        <f>IF(OR(OR(F60="#N/A N/A",F60="#N/A Real Time"),OR(Z60="#N/A N/A",Z60="#N/A Real Time")),0,  F60 - Z60)</f>
        <v>1.1499999999999995</v>
      </c>
      <c r="AB60" s="173">
        <f>IF(OR(Z60=0,Z60="#N/A N/A"),0,AA60 / Z60*100)</f>
        <v>21.296296296296287</v>
      </c>
      <c r="AC60" s="177">
        <v>43309</v>
      </c>
      <c r="AD60" s="178">
        <f>IF(D60 = D181,1,_xll.BDP(K60,$AD$3)*L60)</f>
        <v>10.6037</v>
      </c>
      <c r="AE60" s="340">
        <f>AA60*AC60*T60/AD60 / AF181</f>
        <v>2.8186985405887809E-5</v>
      </c>
      <c r="AF60" s="168"/>
    </row>
    <row r="61" spans="1:32" x14ac:dyDescent="0.2">
      <c r="A61" s="187" t="s">
        <v>1684</v>
      </c>
      <c r="B61" s="187"/>
      <c r="C61" s="187"/>
      <c r="D61" s="187"/>
      <c r="E61" s="187" t="s">
        <v>120</v>
      </c>
      <c r="F61" s="232"/>
      <c r="G61" s="232"/>
      <c r="H61" s="233"/>
      <c r="I61" s="234"/>
      <c r="J61" s="235"/>
      <c r="K61" s="187"/>
      <c r="L61" s="187"/>
      <c r="M61" s="326"/>
      <c r="N61" s="235">
        <f t="shared" ref="N61:S61" si="12" xml:space="preserve"> SUM(N58:N60)</f>
        <v>-203044.46274264882</v>
      </c>
      <c r="O61" s="331">
        <f t="shared" si="12"/>
        <v>-1.21614732179972E-3</v>
      </c>
      <c r="P61" s="236">
        <f t="shared" si="12"/>
        <v>7847439.8355054567</v>
      </c>
      <c r="Q61" s="336">
        <f t="shared" si="12"/>
        <v>4.7002724477301321</v>
      </c>
      <c r="R61" s="263">
        <f t="shared" si="12"/>
        <v>0</v>
      </c>
      <c r="S61" s="336">
        <f t="shared" si="12"/>
        <v>4.7002724477301321</v>
      </c>
      <c r="T61" s="187"/>
      <c r="U61" s="187"/>
      <c r="V61" s="187"/>
      <c r="W61" s="264">
        <f xml:space="preserve"> SUM(W58:W60)</f>
        <v>0</v>
      </c>
      <c r="X61" s="264">
        <f xml:space="preserve"> SUM(X58:X60)</f>
        <v>0</v>
      </c>
      <c r="Y61" s="187"/>
      <c r="Z61" s="237"/>
      <c r="AA61" s="237"/>
      <c r="AB61" s="238"/>
      <c r="AC61" s="239"/>
      <c r="AD61" s="240"/>
      <c r="AE61" s="341">
        <f xml:space="preserve"> SUM(AE58:AE60)</f>
        <v>2.2131432057313346E-3</v>
      </c>
      <c r="AF61" s="212"/>
    </row>
    <row r="62" spans="1:32" x14ac:dyDescent="0.2">
      <c r="A62" s="153"/>
      <c r="B62" s="153"/>
      <c r="C62" s="153"/>
      <c r="D62" s="153"/>
      <c r="E62" s="153"/>
      <c r="F62" s="174"/>
      <c r="G62" s="174"/>
      <c r="H62" s="170"/>
      <c r="I62" s="171"/>
      <c r="J62" s="175"/>
      <c r="K62" s="153"/>
      <c r="L62" s="153"/>
      <c r="M62" s="325"/>
      <c r="N62" s="175"/>
      <c r="O62" s="330"/>
      <c r="P62" s="176"/>
      <c r="Q62" s="335"/>
      <c r="R62" s="222"/>
      <c r="S62" s="335"/>
      <c r="T62" s="153"/>
      <c r="U62" s="153"/>
      <c r="V62" s="153"/>
      <c r="W62" s="224"/>
      <c r="X62" s="224"/>
      <c r="Y62" s="153"/>
      <c r="Z62" s="172"/>
      <c r="AA62" s="172"/>
      <c r="AB62" s="173"/>
      <c r="AC62" s="177"/>
      <c r="AD62" s="178"/>
      <c r="AE62" s="340"/>
      <c r="AF62" s="168"/>
    </row>
    <row r="63" spans="1:32" x14ac:dyDescent="0.2">
      <c r="A63" s="153"/>
      <c r="B63" s="153">
        <v>30159</v>
      </c>
      <c r="C63" s="153" t="s">
        <v>1585</v>
      </c>
      <c r="D63" s="153" t="str">
        <f>_xll.BDP(C63,$D$3)</f>
        <v>USD</v>
      </c>
      <c r="E63" s="153" t="s">
        <v>1586</v>
      </c>
      <c r="F63" s="174">
        <f>_xll.BDP(C63,$F$3)</f>
        <v>7.2009999999999996</v>
      </c>
      <c r="G63" s="174">
        <f>_xll.BDP(C63,$G$3)</f>
        <v>7.2329999999999997</v>
      </c>
      <c r="H63" s="170">
        <f>IF(OR(OR(G63="#N/A N/A",G63="#N/A Real Time"),OR(F63="#N/A N/A",F63="#N/A Real Time")),0,  G63 - F63)</f>
        <v>3.2000000000000028E-2</v>
      </c>
      <c r="I63" s="171">
        <f>IF(OR(F63=0,F63="#N/A N/A"),0,H63 / F63*100)</f>
        <v>0.44438272462158074</v>
      </c>
      <c r="J63" s="175">
        <v>2076000</v>
      </c>
      <c r="K63" s="153" t="str">
        <f>CONCATENATE(D181,D63, " Curncy")</f>
        <v>EURUSD Curncy</v>
      </c>
      <c r="L63" s="153">
        <f>IF(D63 = D181,1,_xll.BDP(K63,$L$3))</f>
        <v>1</v>
      </c>
      <c r="M63" s="325">
        <f>IF(D63 = D181,1,_xll.BDP(K63,$M$3)*L63)</f>
        <v>1.1882999999999999</v>
      </c>
      <c r="N63" s="175">
        <f>H63*J63*T63/M63</f>
        <v>559.05074476142443</v>
      </c>
      <c r="O63" s="330">
        <f>N63 / Y181</f>
        <v>3.3484688861152429E-6</v>
      </c>
      <c r="P63" s="176">
        <f>IF(OR(OR(J63=0,G63 = "#N/A N/A"),G63="#N/A Real Time"),0,G63*J63*T63/M63)</f>
        <v>126362.93865185561</v>
      </c>
      <c r="Q63" s="335">
        <f>P63 / Y181*100</f>
        <v>7.5685860791473533E-2</v>
      </c>
      <c r="R63" s="222">
        <f>IF(Q63&lt;0,Q63,0)</f>
        <v>0</v>
      </c>
      <c r="S63" s="335">
        <f>IF(Q63&gt;0,Q63,0)</f>
        <v>7.5685860791473533E-2</v>
      </c>
      <c r="T63" s="153">
        <f>IF(EXACT(D63,UPPER(D63)),1,0.01)/V63</f>
        <v>0.01</v>
      </c>
      <c r="U63" s="153">
        <v>4</v>
      </c>
      <c r="V63" s="153">
        <v>100</v>
      </c>
      <c r="W63" s="224">
        <f>IF(AND(Q63&lt;0,O63&gt;0),O63,0)</f>
        <v>0</v>
      </c>
      <c r="X63" s="224">
        <f>IF(AND(Q63&gt;0,O63&gt;0),O63,0)</f>
        <v>3.3484688861152429E-6</v>
      </c>
      <c r="Y63" s="153"/>
      <c r="Z63" s="172" t="str">
        <f>_xll.BDH(C63,$Z$3,$D$1,$D$1)</f>
        <v>#N/A N/A</v>
      </c>
      <c r="AA63" s="172">
        <f>IF(OR(OR(F63="#N/A N/A",F63="#N/A Real Time"),OR(Z63="#N/A N/A",Z63="#N/A Real Time")),0,  F63 - Z63)</f>
        <v>0</v>
      </c>
      <c r="AB63" s="173">
        <f>IF(OR(Z63=0,Z63="#N/A N/A"),0,AA63 / Z63*100)</f>
        <v>0</v>
      </c>
      <c r="AC63" s="177">
        <v>2076000</v>
      </c>
      <c r="AD63" s="178">
        <f>IF(D63 = D181,1,_xll.BDP(K63,$AD$3)*L63)</f>
        <v>1.1873</v>
      </c>
      <c r="AE63" s="340">
        <f>AA63*AC63*T63/AD63 / AF181</f>
        <v>0</v>
      </c>
      <c r="AF63" s="168"/>
    </row>
    <row r="64" spans="1:32" x14ac:dyDescent="0.2">
      <c r="A64" s="187" t="s">
        <v>1685</v>
      </c>
      <c r="B64" s="187"/>
      <c r="C64" s="187"/>
      <c r="D64" s="187"/>
      <c r="E64" s="187" t="s">
        <v>1254</v>
      </c>
      <c r="F64" s="232"/>
      <c r="G64" s="232"/>
      <c r="H64" s="233"/>
      <c r="I64" s="234"/>
      <c r="J64" s="235"/>
      <c r="K64" s="187"/>
      <c r="L64" s="187"/>
      <c r="M64" s="326"/>
      <c r="N64" s="235">
        <f t="shared" ref="N64:S64" si="13" xml:space="preserve"> SUM(N62:N63)</f>
        <v>559.05074476142443</v>
      </c>
      <c r="O64" s="331">
        <f t="shared" si="13"/>
        <v>3.3484688861152429E-6</v>
      </c>
      <c r="P64" s="236">
        <f t="shared" si="13"/>
        <v>126362.93865185561</v>
      </c>
      <c r="Q64" s="336">
        <f t="shared" si="13"/>
        <v>7.5685860791473533E-2</v>
      </c>
      <c r="R64" s="263">
        <f t="shared" si="13"/>
        <v>0</v>
      </c>
      <c r="S64" s="336">
        <f t="shared" si="13"/>
        <v>7.5685860791473533E-2</v>
      </c>
      <c r="T64" s="187"/>
      <c r="U64" s="187"/>
      <c r="V64" s="187"/>
      <c r="W64" s="264">
        <f xml:space="preserve"> SUM(W62:W63)</f>
        <v>0</v>
      </c>
      <c r="X64" s="264">
        <f xml:space="preserve"> SUM(X62:X63)</f>
        <v>3.3484688861152429E-6</v>
      </c>
      <c r="Y64" s="187"/>
      <c r="Z64" s="237"/>
      <c r="AA64" s="237"/>
      <c r="AB64" s="238"/>
      <c r="AC64" s="239"/>
      <c r="AD64" s="240"/>
      <c r="AE64" s="341">
        <f xml:space="preserve"> SUM(AE62:AE63)</f>
        <v>0</v>
      </c>
      <c r="AF64" s="212"/>
    </row>
    <row r="65" spans="1:32" x14ac:dyDescent="0.2">
      <c r="A65" s="153"/>
      <c r="B65" s="153"/>
      <c r="C65" s="153"/>
      <c r="D65" s="153"/>
      <c r="E65" s="153"/>
      <c r="F65" s="174"/>
      <c r="G65" s="174"/>
      <c r="H65" s="170"/>
      <c r="I65" s="171"/>
      <c r="J65" s="175"/>
      <c r="K65" s="153"/>
      <c r="L65" s="153"/>
      <c r="M65" s="325"/>
      <c r="N65" s="175"/>
      <c r="O65" s="330"/>
      <c r="P65" s="176"/>
      <c r="Q65" s="335"/>
      <c r="R65" s="222"/>
      <c r="S65" s="335"/>
      <c r="T65" s="153"/>
      <c r="U65" s="153"/>
      <c r="V65" s="153"/>
      <c r="W65" s="224"/>
      <c r="X65" s="224"/>
      <c r="Y65" s="153"/>
      <c r="Z65" s="172"/>
      <c r="AA65" s="172"/>
      <c r="AB65" s="173"/>
      <c r="AC65" s="177"/>
      <c r="AD65" s="178"/>
      <c r="AE65" s="340"/>
      <c r="AF65" s="168"/>
    </row>
    <row r="66" spans="1:32" x14ac:dyDescent="0.2">
      <c r="A66" s="153"/>
      <c r="B66" s="153">
        <v>924</v>
      </c>
      <c r="C66" s="153" t="s">
        <v>372</v>
      </c>
      <c r="D66" s="153" t="str">
        <f>_xll.BDP(C66,$D$3)</f>
        <v>ZAr</v>
      </c>
      <c r="E66" s="153" t="s">
        <v>373</v>
      </c>
      <c r="F66" s="174">
        <f>_xll.BDP(C66,$F$3)</f>
        <v>31375</v>
      </c>
      <c r="G66" s="174">
        <f>_xll.BDP(C66,$G$3)</f>
        <v>31583</v>
      </c>
      <c r="H66" s="170">
        <f>IF(OR(OR(G66="#N/A N/A",G66="#N/A Real Time"),OR(F66="#N/A N/A",F66="#N/A Real Time")),0,  G66 - F66)</f>
        <v>208</v>
      </c>
      <c r="I66" s="171">
        <f>IF(OR(F66=0,F66="#N/A N/A"),0,H66 / F66*100)</f>
        <v>0.66294820717131475</v>
      </c>
      <c r="J66" s="175">
        <v>98251</v>
      </c>
      <c r="K66" s="153" t="str">
        <f>CONCATENATE(D181,D66, " Curncy")</f>
        <v>EURZAr Curncy</v>
      </c>
      <c r="L66" s="153">
        <f>IF(D66 = D181,1,_xll.BDP(K66,$L$3))</f>
        <v>1</v>
      </c>
      <c r="M66" s="325">
        <f>IF(D66 = D181,1,_xll.BDP(K66,$M$3)*L66)</f>
        <v>18.120699999999999</v>
      </c>
      <c r="N66" s="175">
        <f>H66*J66*T66/M66</f>
        <v>11277.824808092404</v>
      </c>
      <c r="O66" s="330">
        <f>N66 / Y181</f>
        <v>6.7549226661117541E-5</v>
      </c>
      <c r="P66" s="176">
        <f>IF(OR(OR(J66=0,G66 = "#N/A N/A"),G66="#N/A Real Time"),0,G66*J66*T66/M66)</f>
        <v>1712440.1005479922</v>
      </c>
      <c r="Q66" s="335">
        <f>P66 / Y181*100</f>
        <v>1.0256765507875361</v>
      </c>
      <c r="R66" s="222">
        <f>IF(Q66&lt;0,Q66,0)</f>
        <v>0</v>
      </c>
      <c r="S66" s="335">
        <f>IF(Q66&gt;0,Q66,0)</f>
        <v>1.0256765507875361</v>
      </c>
      <c r="T66" s="153">
        <f>IF(EXACT(D66,UPPER(D66)),1,0.01)/V66</f>
        <v>0.01</v>
      </c>
      <c r="U66" s="153">
        <v>0</v>
      </c>
      <c r="V66" s="153">
        <v>1</v>
      </c>
      <c r="W66" s="224">
        <f>IF(AND(Q66&lt;0,O66&gt;0),O66,0)</f>
        <v>0</v>
      </c>
      <c r="X66" s="224">
        <f>IF(AND(Q66&gt;0,O66&gt;0),O66,0)</f>
        <v>6.7549226661117541E-5</v>
      </c>
      <c r="Y66" s="153"/>
      <c r="Z66" s="172">
        <f>_xll.BDH(C66,$Z$3,$D$1,$D$1)</f>
        <v>32700</v>
      </c>
      <c r="AA66" s="172">
        <f>IF(OR(OR(F66="#N/A N/A",F66="#N/A Real Time"),OR(Z66="#N/A N/A",Z66="#N/A Real Time")),0,  F66 - Z66)</f>
        <v>-1325</v>
      </c>
      <c r="AB66" s="173">
        <f>IF(OR(Z66=0,Z66="#N/A N/A"),0,AA66 / Z66*100)</f>
        <v>-4.0519877675840981</v>
      </c>
      <c r="AC66" s="177">
        <v>98251</v>
      </c>
      <c r="AD66" s="178">
        <f>IF(D66 = D181,1,_xll.BDP(K66,$AD$3)*L66)</f>
        <v>18.065300000000001</v>
      </c>
      <c r="AE66" s="340">
        <f>AA66*AC66*T66/AD66 / AF181</f>
        <v>-4.3245183668686458E-4</v>
      </c>
      <c r="AF66" s="168"/>
    </row>
    <row r="67" spans="1:32" x14ac:dyDescent="0.2">
      <c r="A67" s="153"/>
      <c r="B67" s="153">
        <v>23878</v>
      </c>
      <c r="C67" s="153" t="s">
        <v>119</v>
      </c>
      <c r="D67" s="153" t="str">
        <f>_xll.BDP(C67,$D$3)</f>
        <v>ZAr</v>
      </c>
      <c r="E67" s="153" t="s">
        <v>374</v>
      </c>
      <c r="F67" s="174">
        <f>_xll.BDP(C67,$F$3)</f>
        <v>50650</v>
      </c>
      <c r="G67" s="174">
        <f>_xll.BDP(C67,$G$3)</f>
        <v>51453</v>
      </c>
      <c r="H67" s="170">
        <f>IF(OR(OR(G67="#N/A N/A",G67="#N/A Real Time"),OR(F67="#N/A N/A",F67="#N/A Real Time")),0,  G67 - F67)</f>
        <v>803</v>
      </c>
      <c r="I67" s="171">
        <f>IF(OR(F67=0,F67="#N/A N/A"),0,H67 / F67*100)</f>
        <v>1.5853899308983219</v>
      </c>
      <c r="J67" s="175">
        <v>-29294</v>
      </c>
      <c r="K67" s="153" t="str">
        <f>CONCATENATE(D181,D67, " Curncy")</f>
        <v>EURZAr Curncy</v>
      </c>
      <c r="L67" s="153">
        <f>IF(D67 = D181,1,_xll.BDP(K67,$L$3))</f>
        <v>1</v>
      </c>
      <c r="M67" s="325">
        <f>IF(D67 = D181,1,_xll.BDP(K67,$M$3)*L67)</f>
        <v>18.120699999999999</v>
      </c>
      <c r="N67" s="175">
        <f>H67*J67*T67/M67</f>
        <v>-12981.331847003703</v>
      </c>
      <c r="O67" s="330">
        <f>N67 / Y181</f>
        <v>-7.7752487045838146E-5</v>
      </c>
      <c r="P67" s="176">
        <f>IF(OR(OR(J67=0,G67 = "#N/A N/A"),G67="#N/A Real Time"),0,G67*J67*T67/M67)</f>
        <v>-831791.36677942914</v>
      </c>
      <c r="Q67" s="335">
        <f>P67 / Y181*100</f>
        <v>-0.49820656487789672</v>
      </c>
      <c r="R67" s="222">
        <f>IF(Q67&lt;0,Q67,0)</f>
        <v>-0.49820656487789672</v>
      </c>
      <c r="S67" s="335">
        <f>IF(Q67&gt;0,Q67,0)</f>
        <v>0</v>
      </c>
      <c r="T67" s="153">
        <f>IF(EXACT(D67,UPPER(D67)),1,0.01)/V67</f>
        <v>0.01</v>
      </c>
      <c r="U67" s="153">
        <v>0</v>
      </c>
      <c r="V67" s="153">
        <v>1</v>
      </c>
      <c r="W67" s="224">
        <f>IF(AND(Q67&lt;0,O67&gt;0),O67,0)</f>
        <v>0</v>
      </c>
      <c r="X67" s="224">
        <f>IF(AND(Q67&gt;0,O67&gt;0),O67,0)</f>
        <v>0</v>
      </c>
      <c r="Y67" s="153"/>
      <c r="Z67" s="172">
        <f>_xll.BDH(C67,$Z$3,$D$1,$D$1)</f>
        <v>51438</v>
      </c>
      <c r="AA67" s="172">
        <f>IF(OR(OR(F67="#N/A N/A",F67="#N/A Real Time"),OR(Z67="#N/A N/A",Z67="#N/A Real Time")),0,  F67 - Z67)</f>
        <v>-788</v>
      </c>
      <c r="AB67" s="173">
        <f>IF(OR(Z67=0,Z67="#N/A N/A"),0,AA67 / Z67*100)</f>
        <v>-1.5319413663050663</v>
      </c>
      <c r="AC67" s="177">
        <v>-29294</v>
      </c>
      <c r="AD67" s="178">
        <f>IF(D67 = D181,1,_xll.BDP(K67,$AD$3)*L67)</f>
        <v>18.065300000000001</v>
      </c>
      <c r="AE67" s="340">
        <f>AA67*AC67*T67/AD67 / AF181</f>
        <v>7.668135581030832E-5</v>
      </c>
      <c r="AF67" s="168"/>
    </row>
    <row r="68" spans="1:32" x14ac:dyDescent="0.2">
      <c r="A68" s="153"/>
      <c r="B68" s="153">
        <v>19942</v>
      </c>
      <c r="C68" s="153" t="s">
        <v>1540</v>
      </c>
      <c r="D68" s="153" t="str">
        <f>_xll.BDP(C68,$D$3)</f>
        <v>ZAr</v>
      </c>
      <c r="E68" s="153" t="s">
        <v>1541</v>
      </c>
      <c r="F68" s="174">
        <f>_xll.BDP(C68,$F$3)</f>
        <v>4869</v>
      </c>
      <c r="G68" s="174">
        <f>_xll.BDP(C68,$G$3)</f>
        <v>4983</v>
      </c>
      <c r="H68" s="170">
        <f>IF(OR(OR(G68="#N/A N/A",G68="#N/A Real Time"),OR(F68="#N/A N/A",F68="#N/A Real Time")),0,  G68 - F68)</f>
        <v>114</v>
      </c>
      <c r="I68" s="171">
        <f>IF(OR(F68=0,F68="#N/A N/A"),0,H68 / F68*100)</f>
        <v>2.3413431916204557</v>
      </c>
      <c r="J68" s="175">
        <v>1310501</v>
      </c>
      <c r="K68" s="153" t="str">
        <f>CONCATENATE(D181,D68, " Curncy")</f>
        <v>EURZAr Curncy</v>
      </c>
      <c r="L68" s="153">
        <f>IF(D68 = D181,1,_xll.BDP(K68,$L$3))</f>
        <v>1</v>
      </c>
      <c r="M68" s="325">
        <f>IF(D68 = D181,1,_xll.BDP(K68,$M$3)*L68)</f>
        <v>18.120699999999999</v>
      </c>
      <c r="N68" s="175">
        <f>H68*J68*T68/M68</f>
        <v>82445.553427847713</v>
      </c>
      <c r="O68" s="330">
        <f>N68 / Y181</f>
        <v>4.9381272279587366E-4</v>
      </c>
      <c r="P68" s="176">
        <f>IF(OR(OR(J68=0,G68 = "#N/A N/A"),G68="#N/A Real Time"),0,G68*J68*T68/M68)</f>
        <v>3603738.5327277645</v>
      </c>
      <c r="Q68" s="335">
        <f>P68 / Y181*100</f>
        <v>2.1584814014840683</v>
      </c>
      <c r="R68" s="222">
        <f>IF(Q68&lt;0,Q68,0)</f>
        <v>0</v>
      </c>
      <c r="S68" s="335">
        <f>IF(Q68&gt;0,Q68,0)</f>
        <v>2.1584814014840683</v>
      </c>
      <c r="T68" s="153">
        <f>IF(EXACT(D68,UPPER(D68)),1,0.01)/V68</f>
        <v>0.01</v>
      </c>
      <c r="U68" s="153">
        <v>0</v>
      </c>
      <c r="V68" s="153">
        <v>1</v>
      </c>
      <c r="W68" s="224">
        <f>IF(AND(Q68&lt;0,O68&gt;0),O68,0)</f>
        <v>0</v>
      </c>
      <c r="X68" s="224">
        <f>IF(AND(Q68&gt;0,O68&gt;0),O68,0)</f>
        <v>4.9381272279587366E-4</v>
      </c>
      <c r="Y68" s="153"/>
      <c r="Z68" s="172">
        <f>_xll.BDH(C68,$Z$3,$D$1,$D$1)</f>
        <v>5181</v>
      </c>
      <c r="AA68" s="172">
        <f>IF(OR(OR(F68="#N/A N/A",F68="#N/A Real Time"),OR(Z68="#N/A N/A",Z68="#N/A Real Time")),0,  F68 - Z68)</f>
        <v>-312</v>
      </c>
      <c r="AB68" s="173">
        <f>IF(OR(Z68=0,Z68="#N/A N/A"),0,AA68 / Z68*100)</f>
        <v>-6.0220034742327737</v>
      </c>
      <c r="AC68" s="177">
        <v>1310501</v>
      </c>
      <c r="AD68" s="178">
        <f>IF(D68 = D181,1,_xll.BDP(K68,$AD$3)*L68)</f>
        <v>18.065300000000001</v>
      </c>
      <c r="AE68" s="340">
        <f>AA68*AC68*T68/AD68 / AF181</f>
        <v>-1.3582410096140093E-3</v>
      </c>
      <c r="AF68" s="168"/>
    </row>
    <row r="69" spans="1:32" x14ac:dyDescent="0.2">
      <c r="A69" s="187" t="s">
        <v>1686</v>
      </c>
      <c r="B69" s="187"/>
      <c r="C69" s="187"/>
      <c r="D69" s="187"/>
      <c r="E69" s="187" t="s">
        <v>118</v>
      </c>
      <c r="F69" s="232"/>
      <c r="G69" s="232"/>
      <c r="H69" s="233"/>
      <c r="I69" s="234"/>
      <c r="J69" s="235"/>
      <c r="K69" s="187"/>
      <c r="L69" s="187"/>
      <c r="M69" s="326"/>
      <c r="N69" s="235">
        <f t="shared" ref="N69:S69" si="14" xml:space="preserve"> SUM(N65:N68)</f>
        <v>80742.046388936418</v>
      </c>
      <c r="O69" s="331">
        <f t="shared" si="14"/>
        <v>4.8360946241115307E-4</v>
      </c>
      <c r="P69" s="236">
        <f t="shared" si="14"/>
        <v>4484387.2664963277</v>
      </c>
      <c r="Q69" s="336">
        <f t="shared" si="14"/>
        <v>2.6859513873937075</v>
      </c>
      <c r="R69" s="263">
        <f t="shared" si="14"/>
        <v>-0.49820656487789672</v>
      </c>
      <c r="S69" s="336">
        <f t="shared" si="14"/>
        <v>3.1841579522716046</v>
      </c>
      <c r="T69" s="187"/>
      <c r="U69" s="187"/>
      <c r="V69" s="187"/>
      <c r="W69" s="264">
        <f xml:space="preserve"> SUM(W65:W68)</f>
        <v>0</v>
      </c>
      <c r="X69" s="264">
        <f xml:space="preserve"> SUM(X65:X68)</f>
        <v>5.6136194945699124E-4</v>
      </c>
      <c r="Y69" s="187"/>
      <c r="Z69" s="237"/>
      <c r="AA69" s="237"/>
      <c r="AB69" s="238"/>
      <c r="AC69" s="239"/>
      <c r="AD69" s="240"/>
      <c r="AE69" s="341">
        <f xml:space="preserve"> SUM(AE65:AE68)</f>
        <v>-1.7140114904905656E-3</v>
      </c>
      <c r="AF69" s="212"/>
    </row>
    <row r="70" spans="1:32" x14ac:dyDescent="0.2">
      <c r="A70" s="153"/>
      <c r="B70" s="153"/>
      <c r="C70" s="153"/>
      <c r="D70" s="153"/>
      <c r="E70" s="153"/>
      <c r="F70" s="174"/>
      <c r="G70" s="174"/>
      <c r="H70" s="170"/>
      <c r="I70" s="171"/>
      <c r="J70" s="175"/>
      <c r="K70" s="153"/>
      <c r="L70" s="153"/>
      <c r="M70" s="325"/>
      <c r="N70" s="175"/>
      <c r="O70" s="330"/>
      <c r="P70" s="176"/>
      <c r="Q70" s="335"/>
      <c r="R70" s="222"/>
      <c r="S70" s="335"/>
      <c r="T70" s="153"/>
      <c r="U70" s="153"/>
      <c r="V70" s="153"/>
      <c r="W70" s="224"/>
      <c r="X70" s="224"/>
      <c r="Y70" s="153"/>
      <c r="Z70" s="172"/>
      <c r="AA70" s="172"/>
      <c r="AB70" s="173"/>
      <c r="AC70" s="177"/>
      <c r="AD70" s="178"/>
      <c r="AE70" s="340"/>
      <c r="AF70" s="168"/>
    </row>
    <row r="71" spans="1:32" x14ac:dyDescent="0.2">
      <c r="A71" s="153"/>
      <c r="B71" s="153">
        <v>17998</v>
      </c>
      <c r="C71" s="153" t="s">
        <v>790</v>
      </c>
      <c r="D71" s="153" t="str">
        <f>_xll.BDP(C71,$D$3)</f>
        <v>SEK</v>
      </c>
      <c r="E71" s="153" t="s">
        <v>818</v>
      </c>
      <c r="F71" s="174">
        <f>_xll.BDP(C71,$F$3)</f>
        <v>105.35</v>
      </c>
      <c r="G71" s="174">
        <f>_xll.BDP(C71,$G$3)</f>
        <v>106.2</v>
      </c>
      <c r="H71" s="170">
        <f>IF(OR(OR(G71="#N/A N/A",G71="#N/A Real Time"),OR(F71="#N/A N/A",F71="#N/A Real Time")),0,  G71 - F71)</f>
        <v>0.85000000000000853</v>
      </c>
      <c r="I71" s="171">
        <f>IF(OR(F71=0,F71="#N/A N/A"),0,H71 / F71*100)</f>
        <v>0.80683436165164546</v>
      </c>
      <c r="J71" s="175">
        <v>-126584</v>
      </c>
      <c r="K71" s="153" t="str">
        <f>CONCATENATE(D181,D71, " Curncy")</f>
        <v>EURSEK Curncy</v>
      </c>
      <c r="L71" s="153">
        <f>IF(D71 = D181,1,_xll.BDP(K71,$L$3))</f>
        <v>1</v>
      </c>
      <c r="M71" s="325">
        <f>IF(D71 = D181,1,_xll.BDP(K71,$M$3)*L71)</f>
        <v>10.1442</v>
      </c>
      <c r="N71" s="175">
        <f>H71*J71*T71/M71</f>
        <v>-10606.691508448284</v>
      </c>
      <c r="O71" s="330">
        <f>N71 / Y181</f>
        <v>-6.3529432405672582E-5</v>
      </c>
      <c r="P71" s="176">
        <f>IF(OR(OR(J71=0,G71 = "#N/A N/A"),G71="#N/A Real Time"),0,G71*J71*T71/M71)</f>
        <v>-1325212.5155261136</v>
      </c>
      <c r="Q71" s="335">
        <f>P71 / Y181*100</f>
        <v>-0.79374420252733657</v>
      </c>
      <c r="R71" s="222">
        <f>IF(Q71&lt;0,Q71,0)</f>
        <v>-0.79374420252733657</v>
      </c>
      <c r="S71" s="335">
        <f>IF(Q71&gt;0,Q71,0)</f>
        <v>0</v>
      </c>
      <c r="T71" s="153">
        <f>IF(EXACT(D71,UPPER(D71)),1,0.01)/V71</f>
        <v>1</v>
      </c>
      <c r="U71" s="153">
        <v>0</v>
      </c>
      <c r="V71" s="153">
        <v>1</v>
      </c>
      <c r="W71" s="224">
        <f>IF(AND(Q71&lt;0,O71&gt;0),O71,0)</f>
        <v>0</v>
      </c>
      <c r="X71" s="224">
        <f>IF(AND(Q71&gt;0,O71&gt;0),O71,0)</f>
        <v>0</v>
      </c>
      <c r="Y71" s="153"/>
      <c r="Z71" s="172">
        <f>_xll.BDH(C71,$Z$3,$D$1,$D$1)</f>
        <v>105.6</v>
      </c>
      <c r="AA71" s="172">
        <f>IF(OR(OR(F71="#N/A N/A",F71="#N/A Real Time"),OR(Z71="#N/A N/A",Z71="#N/A Real Time")),0,  F71 - Z71)</f>
        <v>-0.25</v>
      </c>
      <c r="AB71" s="173">
        <f>IF(OR(Z71=0,Z71="#N/A N/A"),0,AA71 / Z71*100)</f>
        <v>-0.23674242424242425</v>
      </c>
      <c r="AC71" s="177">
        <v>-126584</v>
      </c>
      <c r="AD71" s="178">
        <f>IF(D71 = D181,1,_xll.BDP(K71,$AD$3)*L71)</f>
        <v>10.1747</v>
      </c>
      <c r="AE71" s="340">
        <f>AA71*AC71*T71/AD71 / AF181</f>
        <v>1.8664969182019259E-5</v>
      </c>
      <c r="AF71" s="168"/>
    </row>
    <row r="72" spans="1:32" x14ac:dyDescent="0.2">
      <c r="A72" s="153"/>
      <c r="B72" s="153">
        <v>113</v>
      </c>
      <c r="C72" s="153" t="s">
        <v>113</v>
      </c>
      <c r="D72" s="153" t="str">
        <f>_xll.BDP(C72,$D$3)</f>
        <v>SEK</v>
      </c>
      <c r="E72" s="153" t="s">
        <v>296</v>
      </c>
      <c r="F72" s="174">
        <f>_xll.BDP(C72,$F$3)</f>
        <v>104.6</v>
      </c>
      <c r="G72" s="174">
        <f>_xll.BDP(C72,$G$3)</f>
        <v>104.15</v>
      </c>
      <c r="H72" s="170">
        <f>IF(OR(OR(G72="#N/A N/A",G72="#N/A Real Time"),OR(F72="#N/A N/A",F72="#N/A Real Time")),0,  G72 - F72)</f>
        <v>-0.44999999999998863</v>
      </c>
      <c r="I72" s="171">
        <f>IF(OR(F72=0,F72="#N/A N/A"),0,H72 / F72*100)</f>
        <v>-0.43021032504779028</v>
      </c>
      <c r="J72" s="175">
        <v>396993</v>
      </c>
      <c r="K72" s="153" t="str">
        <f>CONCATENATE(D181,D72, " Curncy")</f>
        <v>EURSEK Curncy</v>
      </c>
      <c r="L72" s="153">
        <f>IF(D72 = D181,1,_xll.BDP(K72,$L$3))</f>
        <v>1</v>
      </c>
      <c r="M72" s="325">
        <f>IF(D72 = D181,1,_xll.BDP(K72,$M$3)*L72)</f>
        <v>10.1442</v>
      </c>
      <c r="N72" s="175">
        <f>H72*J72*T72/M72</f>
        <v>-17610.738155793013</v>
      </c>
      <c r="O72" s="330">
        <f>N72 / Y181</f>
        <v>-1.0548060141009298E-4</v>
      </c>
      <c r="P72" s="176">
        <f>IF(OR(OR(J72=0,G72 = "#N/A N/A"),G72="#N/A Real Time"),0,G72*J72*T72/M72)</f>
        <v>4075907.5087241973</v>
      </c>
      <c r="Q72" s="335">
        <f>P72 / Y181*100</f>
        <v>2.4412899193025472</v>
      </c>
      <c r="R72" s="222">
        <f>IF(Q72&lt;0,Q72,0)</f>
        <v>0</v>
      </c>
      <c r="S72" s="335">
        <f>IF(Q72&gt;0,Q72,0)</f>
        <v>2.4412899193025472</v>
      </c>
      <c r="T72" s="153">
        <f>IF(EXACT(D72,UPPER(D72)),1,0.01)/V72</f>
        <v>1</v>
      </c>
      <c r="U72" s="153">
        <v>0</v>
      </c>
      <c r="V72" s="153">
        <v>1</v>
      </c>
      <c r="W72" s="224">
        <f>IF(AND(Q72&lt;0,O72&gt;0),O72,0)</f>
        <v>0</v>
      </c>
      <c r="X72" s="224">
        <f>IF(AND(Q72&gt;0,O72&gt;0),O72,0)</f>
        <v>0</v>
      </c>
      <c r="Y72" s="153"/>
      <c r="Z72" s="172">
        <f>_xll.BDH(C72,$Z$3,$D$1,$D$1)</f>
        <v>103.65</v>
      </c>
      <c r="AA72" s="172">
        <f>IF(OR(OR(F72="#N/A N/A",F72="#N/A Real Time"),OR(Z72="#N/A N/A",Z72="#N/A Real Time")),0,  F72 - Z72)</f>
        <v>0.94999999999998863</v>
      </c>
      <c r="AB72" s="173">
        <f>IF(OR(Z72=0,Z72="#N/A N/A"),0,AA72 / Z72*100)</f>
        <v>0.91654606849974773</v>
      </c>
      <c r="AC72" s="177">
        <v>396993</v>
      </c>
      <c r="AD72" s="178">
        <f>IF(D72 = D181,1,_xll.BDP(K72,$AD$3)*L72)</f>
        <v>10.1747</v>
      </c>
      <c r="AE72" s="340">
        <f>AA72*AC72*T72/AD72 / AF181</f>
        <v>2.2244103535844716E-4</v>
      </c>
      <c r="AF72" s="168"/>
    </row>
    <row r="73" spans="1:32" x14ac:dyDescent="0.2">
      <c r="A73" s="187" t="s">
        <v>1687</v>
      </c>
      <c r="B73" s="187"/>
      <c r="C73" s="187"/>
      <c r="D73" s="187"/>
      <c r="E73" s="187" t="s">
        <v>112</v>
      </c>
      <c r="F73" s="232"/>
      <c r="G73" s="232"/>
      <c r="H73" s="233"/>
      <c r="I73" s="234"/>
      <c r="J73" s="235"/>
      <c r="K73" s="187"/>
      <c r="L73" s="187"/>
      <c r="M73" s="326"/>
      <c r="N73" s="235">
        <f t="shared" ref="N73:S73" si="15" xml:space="preserve"> SUM(N70:N72)</f>
        <v>-28217.429664241296</v>
      </c>
      <c r="O73" s="331">
        <f t="shared" si="15"/>
        <v>-1.6901003381576555E-4</v>
      </c>
      <c r="P73" s="236">
        <f t="shared" si="15"/>
        <v>2750694.9931980837</v>
      </c>
      <c r="Q73" s="336">
        <f t="shared" si="15"/>
        <v>1.6475457167752108</v>
      </c>
      <c r="R73" s="263">
        <f t="shared" si="15"/>
        <v>-0.79374420252733657</v>
      </c>
      <c r="S73" s="336">
        <f t="shared" si="15"/>
        <v>2.4412899193025472</v>
      </c>
      <c r="T73" s="187"/>
      <c r="U73" s="187"/>
      <c r="V73" s="187"/>
      <c r="W73" s="264">
        <f xml:space="preserve"> SUM(W70:W72)</f>
        <v>0</v>
      </c>
      <c r="X73" s="264">
        <f xml:space="preserve"> SUM(X70:X72)</f>
        <v>0</v>
      </c>
      <c r="Y73" s="187"/>
      <c r="Z73" s="237"/>
      <c r="AA73" s="237"/>
      <c r="AB73" s="238"/>
      <c r="AC73" s="239"/>
      <c r="AD73" s="240"/>
      <c r="AE73" s="341">
        <f xml:space="preserve"> SUM(AE70:AE72)</f>
        <v>2.4110600454046641E-4</v>
      </c>
      <c r="AF73" s="212"/>
    </row>
    <row r="74" spans="1:32" x14ac:dyDescent="0.2">
      <c r="A74" s="153"/>
      <c r="B74" s="153"/>
      <c r="C74" s="153"/>
      <c r="D74" s="153"/>
      <c r="E74" s="153"/>
      <c r="F74" s="174"/>
      <c r="G74" s="174"/>
      <c r="H74" s="170"/>
      <c r="I74" s="171"/>
      <c r="J74" s="175"/>
      <c r="K74" s="153"/>
      <c r="L74" s="153"/>
      <c r="M74" s="325"/>
      <c r="N74" s="175"/>
      <c r="O74" s="330"/>
      <c r="P74" s="176"/>
      <c r="Q74" s="335"/>
      <c r="R74" s="222"/>
      <c r="S74" s="335"/>
      <c r="T74" s="153"/>
      <c r="U74" s="153"/>
      <c r="V74" s="153"/>
      <c r="W74" s="224"/>
      <c r="X74" s="224"/>
      <c r="Y74" s="153"/>
      <c r="Z74" s="172"/>
      <c r="AA74" s="172"/>
      <c r="AB74" s="173"/>
      <c r="AC74" s="177"/>
      <c r="AD74" s="178"/>
      <c r="AE74" s="340"/>
      <c r="AF74" s="168"/>
    </row>
    <row r="75" spans="1:32" x14ac:dyDescent="0.2">
      <c r="A75" s="153"/>
      <c r="B75" s="153">
        <v>3156</v>
      </c>
      <c r="C75" s="153" t="s">
        <v>110</v>
      </c>
      <c r="D75" s="153" t="str">
        <f>_xll.BDP(C75,$D$3)</f>
        <v>CHF</v>
      </c>
      <c r="E75" s="153" t="s">
        <v>295</v>
      </c>
      <c r="F75" s="174">
        <f>_xll.BDP(C75,$F$3)</f>
        <v>48.36</v>
      </c>
      <c r="G75" s="174">
        <f>_xll.BDP(C75,$G$3)</f>
        <v>48.35</v>
      </c>
      <c r="H75" s="170">
        <f>IF(OR(OR(G75="#N/A N/A",G75="#N/A Real Time"),OR(F75="#N/A N/A",F75="#N/A Real Time")),0,  G75 - F75)</f>
        <v>-9.9999999999980105E-3</v>
      </c>
      <c r="I75" s="171">
        <f>IF(OR(F75=0,F75="#N/A N/A"),0,H75 / F75*100)</f>
        <v>-2.0678246484693984E-2</v>
      </c>
      <c r="J75" s="175">
        <v>-38490</v>
      </c>
      <c r="K75" s="153" t="str">
        <f>CONCATENATE(D181,D75, " Curncy")</f>
        <v>EURCHF Curncy</v>
      </c>
      <c r="L75" s="153">
        <f>IF(D75 = D181,1,_xll.BDP(K75,$L$3))</f>
        <v>1</v>
      </c>
      <c r="M75" s="325">
        <f>IF(D75 = D181,1,_xll.BDP(K75,$M$3)*L75)</f>
        <v>1.0844800000000001</v>
      </c>
      <c r="N75" s="175">
        <f>H75*J75*T75/M75</f>
        <v>354.91664207723829</v>
      </c>
      <c r="O75" s="330">
        <f>N75 / Y181</f>
        <v>2.1257950987388366E-6</v>
      </c>
      <c r="P75" s="176">
        <f>IF(OR(OR(J75=0,G75 = "#N/A N/A"),G75="#N/A Real Time"),0,G75*J75*T75/M75)</f>
        <v>-1716021.9644437886</v>
      </c>
      <c r="Q75" s="335">
        <f>P75 / Y181*100</f>
        <v>-1.0278219302404321</v>
      </c>
      <c r="R75" s="222">
        <f>IF(Q75&lt;0,Q75,0)</f>
        <v>-1.0278219302404321</v>
      </c>
      <c r="S75" s="335">
        <f>IF(Q75&gt;0,Q75,0)</f>
        <v>0</v>
      </c>
      <c r="T75" s="153">
        <f>IF(EXACT(D75,UPPER(D75)),1,0.01)/V75</f>
        <v>1</v>
      </c>
      <c r="U75" s="153">
        <v>0</v>
      </c>
      <c r="V75" s="153">
        <v>1</v>
      </c>
      <c r="W75" s="224">
        <f>IF(AND(Q75&lt;0,O75&gt;0),O75,0)</f>
        <v>2.1257950987388366E-6</v>
      </c>
      <c r="X75" s="224">
        <f>IF(AND(Q75&gt;0,O75&gt;0),O75,0)</f>
        <v>0</v>
      </c>
      <c r="Y75" s="153"/>
      <c r="Z75" s="172">
        <f>_xll.BDH(C75,$Z$3,$D$1,$D$1)</f>
        <v>46.94</v>
      </c>
      <c r="AA75" s="172">
        <f>IF(OR(OR(F75="#N/A N/A",F75="#N/A Real Time"),OR(Z75="#N/A N/A",Z75="#N/A Real Time")),0,  F75 - Z75)</f>
        <v>1.4200000000000017</v>
      </c>
      <c r="AB75" s="173">
        <f>IF(OR(Z75=0,Z75="#N/A N/A"),0,AA75 / Z75*100)</f>
        <v>3.0251384746484913</v>
      </c>
      <c r="AC75" s="177">
        <v>-38490</v>
      </c>
      <c r="AD75" s="178">
        <f>IF(D75 = D181,1,_xll.BDP(K75,$AD$3)*L75)</f>
        <v>1.0833999999999999</v>
      </c>
      <c r="AE75" s="340">
        <f>AA75*AC75*T75/AD75 / AF181</f>
        <v>-3.0274535647312342E-4</v>
      </c>
      <c r="AF75" s="168"/>
    </row>
    <row r="76" spans="1:32" x14ac:dyDescent="0.2">
      <c r="A76" s="153"/>
      <c r="B76" s="153">
        <v>18249</v>
      </c>
      <c r="C76" s="153" t="s">
        <v>809</v>
      </c>
      <c r="D76" s="153" t="str">
        <f>_xll.BDP(C76,$D$3)</f>
        <v>CHF</v>
      </c>
      <c r="E76" s="153" t="s">
        <v>837</v>
      </c>
      <c r="F76" s="174">
        <f>_xll.BDP(C76,$F$3)</f>
        <v>946</v>
      </c>
      <c r="G76" s="174">
        <f>_xll.BDP(C76,$G$3)</f>
        <v>955.6</v>
      </c>
      <c r="H76" s="170">
        <f>IF(OR(OR(G76="#N/A N/A",G76="#N/A Real Time"),OR(F76="#N/A N/A",F76="#N/A Real Time")),0,  G76 - F76)</f>
        <v>9.6000000000000227</v>
      </c>
      <c r="I76" s="171">
        <f>IF(OR(F76=0,F76="#N/A N/A"),0,H76 / F76*100)</f>
        <v>1.0147991543340404</v>
      </c>
      <c r="J76" s="175">
        <v>-9242</v>
      </c>
      <c r="K76" s="153" t="str">
        <f>CONCATENATE(D181,D76, " Curncy")</f>
        <v>EURCHF Curncy</v>
      </c>
      <c r="L76" s="153">
        <f>IF(D76 = D181,1,_xll.BDP(K76,$L$3))</f>
        <v>1</v>
      </c>
      <c r="M76" s="325">
        <f>IF(D76 = D181,1,_xll.BDP(K76,$M$3)*L76)</f>
        <v>1.0844800000000001</v>
      </c>
      <c r="N76" s="175">
        <f>H76*J76*T76/M76</f>
        <v>-81811.743877250119</v>
      </c>
      <c r="O76" s="330">
        <f>N76 / Y181</f>
        <v>-4.9001648143534311E-4</v>
      </c>
      <c r="P76" s="176">
        <f>IF(OR(OR(J76=0,G76 = "#N/A N/A"),G76="#N/A Real Time"),0,G76*J76*T76/M76)</f>
        <v>-8143677.33844792</v>
      </c>
      <c r="Q76" s="335">
        <f>P76 / Y181*100</f>
        <v>-4.8777057256209666</v>
      </c>
      <c r="R76" s="222">
        <f>IF(Q76&lt;0,Q76,0)</f>
        <v>-4.8777057256209666</v>
      </c>
      <c r="S76" s="335">
        <f>IF(Q76&gt;0,Q76,0)</f>
        <v>0</v>
      </c>
      <c r="T76" s="153">
        <f>IF(EXACT(D76,UPPER(D76)),1,0.01)/V76</f>
        <v>1</v>
      </c>
      <c r="U76" s="153">
        <v>0</v>
      </c>
      <c r="V76" s="153">
        <v>1</v>
      </c>
      <c r="W76" s="224">
        <f>IF(AND(Q76&lt;0,O76&gt;0),O76,0)</f>
        <v>0</v>
      </c>
      <c r="X76" s="224">
        <f>IF(AND(Q76&gt;0,O76&gt;0),O76,0)</f>
        <v>0</v>
      </c>
      <c r="Y76" s="153"/>
      <c r="Z76" s="172">
        <f>_xll.BDH(C76,$Z$3,$D$1,$D$1)</f>
        <v>934.4</v>
      </c>
      <c r="AA76" s="172">
        <f>IF(OR(OR(F76="#N/A N/A",F76="#N/A Real Time"),OR(Z76="#N/A N/A",Z76="#N/A Real Time")),0,  F76 - Z76)</f>
        <v>11.600000000000023</v>
      </c>
      <c r="AB76" s="173">
        <f>IF(OR(Z76=0,Z76="#N/A N/A"),0,AA76 / Z76*100)</f>
        <v>1.241438356164386</v>
      </c>
      <c r="AC76" s="177">
        <v>-9242</v>
      </c>
      <c r="AD76" s="178">
        <f>IF(D76 = D181,1,_xll.BDP(K76,$AD$3)*L76)</f>
        <v>1.0833999999999999</v>
      </c>
      <c r="AE76" s="340">
        <f>AA76*AC76*T76/AD76 / AF181</f>
        <v>-5.9383417643663549E-4</v>
      </c>
      <c r="AF76" s="168"/>
    </row>
    <row r="77" spans="1:32" x14ac:dyDescent="0.2">
      <c r="A77" s="153"/>
      <c r="B77" s="153">
        <v>2330</v>
      </c>
      <c r="C77" s="153" t="s">
        <v>108</v>
      </c>
      <c r="D77" s="153" t="str">
        <f>_xll.BDP(C77,$D$3)</f>
        <v>CHF</v>
      </c>
      <c r="E77" s="153" t="s">
        <v>1304</v>
      </c>
      <c r="F77" s="174">
        <f>_xll.BDP(C77,$F$3)</f>
        <v>235.7</v>
      </c>
      <c r="G77" s="174">
        <f>_xll.BDP(C77,$G$3)</f>
        <v>235.4</v>
      </c>
      <c r="H77" s="170">
        <f>IF(OR(OR(G77="#N/A N/A",G77="#N/A Real Time"),OR(F77="#N/A N/A",F77="#N/A Real Time")),0,  G77 - F77)</f>
        <v>-0.29999999999998295</v>
      </c>
      <c r="I77" s="171">
        <f>IF(OR(F77=0,F77="#N/A N/A"),0,H77 / F77*100)</f>
        <v>-0.12728044123885573</v>
      </c>
      <c r="J77" s="175">
        <v>-8445</v>
      </c>
      <c r="K77" s="153" t="str">
        <f>CONCATENATE(D181,D77, " Curncy")</f>
        <v>EURCHF Curncy</v>
      </c>
      <c r="L77" s="153">
        <f>IF(D77 = D181,1,_xll.BDP(K77,$L$3))</f>
        <v>1</v>
      </c>
      <c r="M77" s="325">
        <f>IF(D77 = D181,1,_xll.BDP(K77,$M$3)*L77)</f>
        <v>1.0844800000000001</v>
      </c>
      <c r="N77" s="175">
        <f>H77*J77*T77/M77</f>
        <v>2336.1426674533927</v>
      </c>
      <c r="O77" s="330">
        <f>N77 / Y181</f>
        <v>1.3992470466759178E-5</v>
      </c>
      <c r="P77" s="176">
        <f>IF(OR(OR(J77=0,G77 = "#N/A N/A"),G77="#N/A Real Time"),0,G77*J77*T77/M77)</f>
        <v>-1833093.2797285332</v>
      </c>
      <c r="Q77" s="335">
        <f>P77 / Y181*100</f>
        <v>-1.0979425159584326</v>
      </c>
      <c r="R77" s="222">
        <f>IF(Q77&lt;0,Q77,0)</f>
        <v>-1.0979425159584326</v>
      </c>
      <c r="S77" s="335">
        <f>IF(Q77&gt;0,Q77,0)</f>
        <v>0</v>
      </c>
      <c r="T77" s="153">
        <f>IF(EXACT(D77,UPPER(D77)),1,0.01)/V77</f>
        <v>1</v>
      </c>
      <c r="U77" s="153">
        <v>0</v>
      </c>
      <c r="V77" s="153">
        <v>1</v>
      </c>
      <c r="W77" s="224">
        <f>IF(AND(Q77&lt;0,O77&gt;0),O77,0)</f>
        <v>1.3992470466759178E-5</v>
      </c>
      <c r="X77" s="224">
        <f>IF(AND(Q77&gt;0,O77&gt;0),O77,0)</f>
        <v>0</v>
      </c>
      <c r="Y77" s="153"/>
      <c r="Z77" s="172">
        <f>_xll.BDH(C77,$Z$3,$D$1,$D$1)</f>
        <v>231.6</v>
      </c>
      <c r="AA77" s="172">
        <f>IF(OR(OR(F77="#N/A N/A",F77="#N/A Real Time"),OR(Z77="#N/A N/A",Z77="#N/A Real Time")),0,  F77 - Z77)</f>
        <v>4.0999999999999943</v>
      </c>
      <c r="AB77" s="173">
        <f>IF(OR(Z77=0,Z77="#N/A N/A"),0,AA77 / Z77*100)</f>
        <v>1.7702936096718456</v>
      </c>
      <c r="AC77" s="177">
        <v>-8445</v>
      </c>
      <c r="AD77" s="178">
        <f>IF(D77 = D181,1,_xll.BDP(K77,$AD$3)*L77)</f>
        <v>1.0833999999999999</v>
      </c>
      <c r="AE77" s="340">
        <f>AA77*AC77*T77/AD77 / AF181</f>
        <v>-1.9178946415940548E-4</v>
      </c>
      <c r="AF77" s="168"/>
    </row>
    <row r="78" spans="1:32" x14ac:dyDescent="0.2">
      <c r="A78" s="187" t="s">
        <v>1688</v>
      </c>
      <c r="B78" s="187"/>
      <c r="C78" s="187"/>
      <c r="D78" s="187"/>
      <c r="E78" s="187" t="s">
        <v>107</v>
      </c>
      <c r="F78" s="232"/>
      <c r="G78" s="232"/>
      <c r="H78" s="233"/>
      <c r="I78" s="234"/>
      <c r="J78" s="235"/>
      <c r="K78" s="187"/>
      <c r="L78" s="187"/>
      <c r="M78" s="326"/>
      <c r="N78" s="235">
        <f t="shared" ref="N78:S78" si="16" xml:space="preserve"> SUM(N74:N77)</f>
        <v>-79120.684567719494</v>
      </c>
      <c r="O78" s="331">
        <f t="shared" si="16"/>
        <v>-4.7389821586984511E-4</v>
      </c>
      <c r="P78" s="236">
        <f t="shared" si="16"/>
        <v>-11692792.582620243</v>
      </c>
      <c r="Q78" s="336">
        <f t="shared" si="16"/>
        <v>-7.0034701718198313</v>
      </c>
      <c r="R78" s="263">
        <f t="shared" si="16"/>
        <v>-7.0034701718198313</v>
      </c>
      <c r="S78" s="336">
        <f t="shared" si="16"/>
        <v>0</v>
      </c>
      <c r="T78" s="187"/>
      <c r="U78" s="187"/>
      <c r="V78" s="187"/>
      <c r="W78" s="264">
        <f xml:space="preserve"> SUM(W74:W77)</f>
        <v>1.6118265565498015E-5</v>
      </c>
      <c r="X78" s="264">
        <f xml:space="preserve"> SUM(X74:X77)</f>
        <v>0</v>
      </c>
      <c r="Y78" s="187"/>
      <c r="Z78" s="237"/>
      <c r="AA78" s="237"/>
      <c r="AB78" s="238"/>
      <c r="AC78" s="239"/>
      <c r="AD78" s="240"/>
      <c r="AE78" s="341">
        <f xml:space="preserve"> SUM(AE74:AE77)</f>
        <v>-1.0883689970691644E-3</v>
      </c>
      <c r="AF78" s="212"/>
    </row>
    <row r="79" spans="1:32" x14ac:dyDescent="0.2">
      <c r="A79" s="153"/>
      <c r="B79" s="153"/>
      <c r="C79" s="153"/>
      <c r="D79" s="153"/>
      <c r="E79" s="153"/>
      <c r="F79" s="174"/>
      <c r="G79" s="174"/>
      <c r="H79" s="170"/>
      <c r="I79" s="171"/>
      <c r="J79" s="175"/>
      <c r="K79" s="153"/>
      <c r="L79" s="153"/>
      <c r="M79" s="325"/>
      <c r="N79" s="175"/>
      <c r="O79" s="330"/>
      <c r="P79" s="176"/>
      <c r="Q79" s="335"/>
      <c r="R79" s="222"/>
      <c r="S79" s="335"/>
      <c r="T79" s="153"/>
      <c r="U79" s="153"/>
      <c r="V79" s="153"/>
      <c r="W79" s="224"/>
      <c r="X79" s="224"/>
      <c r="Y79" s="153"/>
      <c r="Z79" s="172"/>
      <c r="AA79" s="172"/>
      <c r="AB79" s="173"/>
      <c r="AC79" s="177"/>
      <c r="AD79" s="178"/>
      <c r="AE79" s="340"/>
      <c r="AF79" s="168"/>
    </row>
    <row r="80" spans="1:32" x14ac:dyDescent="0.2">
      <c r="A80" s="153"/>
      <c r="B80" s="153">
        <v>10212</v>
      </c>
      <c r="C80" s="153" t="s">
        <v>979</v>
      </c>
      <c r="D80" s="153" t="str">
        <f>_xll.BDP(C80,$D$3)</f>
        <v>GBp</v>
      </c>
      <c r="E80" s="153" t="s">
        <v>1082</v>
      </c>
      <c r="F80" s="174">
        <f>_xll.BDP(C80,$F$3)</f>
        <v>1081</v>
      </c>
      <c r="G80" s="174">
        <f>_xll.BDP(C80,$G$3)</f>
        <v>1076.5</v>
      </c>
      <c r="H80" s="170">
        <f t="shared" ref="H80:H121" si="17">IF(OR(OR(G80="#N/A N/A",G80="#N/A Real Time"),OR(F80="#N/A N/A",F80="#N/A Real Time")),0,  G80 - F80)</f>
        <v>-4.5</v>
      </c>
      <c r="I80" s="171">
        <f t="shared" ref="I80:I121" si="18">IF(OR(F80=0,F80="#N/A N/A"),0,H80 / F80*100)</f>
        <v>-0.41628122109158189</v>
      </c>
      <c r="J80" s="175">
        <v>114493</v>
      </c>
      <c r="K80" s="153" t="str">
        <f>CONCATENATE(D181,D80, " Curncy")</f>
        <v>EURGBp Curncy</v>
      </c>
      <c r="L80" s="153">
        <f>IF(D80 = D181,1,_xll.BDP(K80,$L$3))</f>
        <v>1</v>
      </c>
      <c r="M80" s="325">
        <f>IF(D80 = D181,1,_xll.BDP(K80,$M$3)*L80)</f>
        <v>0.89166000000000001</v>
      </c>
      <c r="N80" s="175">
        <f t="shared" ref="N80:N121" si="19">H80*J80*T80/M80</f>
        <v>-5778.1946033241375</v>
      </c>
      <c r="O80" s="330">
        <f>N80 / Y181</f>
        <v>-3.4608852646116605E-5</v>
      </c>
      <c r="P80" s="176">
        <f t="shared" ref="P80:P121" si="20">IF(OR(OR(J80=0,G80 = "#N/A N/A"),G80="#N/A Real Time"),0,G80*J80*T80/M80)</f>
        <v>1382272.5534396518</v>
      </c>
      <c r="Q80" s="335">
        <f>P80 / Y181*100</f>
        <v>0.82792066385654495</v>
      </c>
      <c r="R80" s="222">
        <f t="shared" ref="R80:R121" si="21">IF(Q80&lt;0,Q80,0)</f>
        <v>0</v>
      </c>
      <c r="S80" s="335">
        <f t="shared" ref="S80:S121" si="22">IF(Q80&gt;0,Q80,0)</f>
        <v>0.82792066385654495</v>
      </c>
      <c r="T80" s="153">
        <f t="shared" ref="T80:T121" si="23">IF(EXACT(D80,UPPER(D80)),1,0.01)/V80</f>
        <v>0.01</v>
      </c>
      <c r="U80" s="153">
        <v>0</v>
      </c>
      <c r="V80" s="153">
        <v>1</v>
      </c>
      <c r="W80" s="224">
        <f t="shared" ref="W80:W121" si="24">IF(AND(Q80&lt;0,O80&gt;0),O80,0)</f>
        <v>0</v>
      </c>
      <c r="X80" s="224">
        <f t="shared" ref="X80:X121" si="25">IF(AND(Q80&gt;0,O80&gt;0),O80,0)</f>
        <v>0</v>
      </c>
      <c r="Y80" s="153"/>
      <c r="Z80" s="172">
        <f>_xll.BDH(C80,$Z$3,$D$1,$D$1)</f>
        <v>1089</v>
      </c>
      <c r="AA80" s="172">
        <f t="shared" ref="AA80:AA121" si="26">IF(OR(OR(F80="#N/A N/A",F80="#N/A Real Time"),OR(Z80="#N/A N/A",Z80="#N/A Real Time")),0,  F80 - Z80)</f>
        <v>-8</v>
      </c>
      <c r="AB80" s="173">
        <f t="shared" ref="AB80:AB121" si="27">IF(OR(Z80=0,Z80="#N/A N/A"),0,AA80 / Z80*100)</f>
        <v>-0.7346189164370982</v>
      </c>
      <c r="AC80" s="177">
        <v>114493</v>
      </c>
      <c r="AD80" s="178">
        <f>IF(D80 = D181,1,_xll.BDP(K80,$AD$3)*L80)</f>
        <v>0.88978999999999997</v>
      </c>
      <c r="AE80" s="340">
        <f>AA80*AC80*T80/AD80 / AF181</f>
        <v>-6.1774817056541384E-5</v>
      </c>
      <c r="AF80" s="168"/>
    </row>
    <row r="81" spans="1:32" x14ac:dyDescent="0.2">
      <c r="A81" s="153"/>
      <c r="B81" s="153">
        <v>10264</v>
      </c>
      <c r="C81" s="153" t="s">
        <v>102</v>
      </c>
      <c r="D81" s="153" t="str">
        <f>_xll.BDP(C81,$D$3)</f>
        <v>GBp</v>
      </c>
      <c r="E81" s="153" t="s">
        <v>1303</v>
      </c>
      <c r="F81" s="174">
        <f>_xll.BDP(C81,$F$3)</f>
        <v>436.8</v>
      </c>
      <c r="G81" s="174">
        <f>_xll.BDP(C81,$G$3)</f>
        <v>434.6</v>
      </c>
      <c r="H81" s="170">
        <f t="shared" si="17"/>
        <v>-2.1999999999999886</v>
      </c>
      <c r="I81" s="171">
        <f t="shared" si="18"/>
        <v>-0.50366300366300099</v>
      </c>
      <c r="J81" s="175">
        <v>-774910</v>
      </c>
      <c r="K81" s="153" t="str">
        <f>CONCATENATE(D181,D81, " Curncy")</f>
        <v>EURGBp Curncy</v>
      </c>
      <c r="L81" s="153">
        <f>IF(D81 = D181,1,_xll.BDP(K81,$L$3))</f>
        <v>1</v>
      </c>
      <c r="M81" s="325">
        <f>IF(D81 = D181,1,_xll.BDP(K81,$M$3)*L81)</f>
        <v>0.89166000000000001</v>
      </c>
      <c r="N81" s="175">
        <f t="shared" si="19"/>
        <v>19119.417715272539</v>
      </c>
      <c r="O81" s="330">
        <f>N81 / Y181</f>
        <v>1.1451693060090927E-4</v>
      </c>
      <c r="P81" s="176">
        <f t="shared" si="20"/>
        <v>-3776954.063207949</v>
      </c>
      <c r="Q81" s="335">
        <f>P81 / Y181*100</f>
        <v>-2.2622299108707011</v>
      </c>
      <c r="R81" s="222">
        <f t="shared" si="21"/>
        <v>-2.2622299108707011</v>
      </c>
      <c r="S81" s="335">
        <f t="shared" si="22"/>
        <v>0</v>
      </c>
      <c r="T81" s="153">
        <f t="shared" si="23"/>
        <v>0.01</v>
      </c>
      <c r="U81" s="153">
        <v>0</v>
      </c>
      <c r="V81" s="153">
        <v>1</v>
      </c>
      <c r="W81" s="224">
        <f t="shared" si="24"/>
        <v>1.1451693060090927E-4</v>
      </c>
      <c r="X81" s="224">
        <f t="shared" si="25"/>
        <v>0</v>
      </c>
      <c r="Y81" s="153"/>
      <c r="Z81" s="172">
        <f>_xll.BDH(C81,$Z$3,$D$1,$D$1)</f>
        <v>419.4</v>
      </c>
      <c r="AA81" s="172">
        <f t="shared" si="26"/>
        <v>17.400000000000034</v>
      </c>
      <c r="AB81" s="173">
        <f t="shared" si="27"/>
        <v>4.148783977110166</v>
      </c>
      <c r="AC81" s="177">
        <v>-774910</v>
      </c>
      <c r="AD81" s="178">
        <f>IF(D81 = D181,1,_xll.BDP(K81,$AD$3)*L81)</f>
        <v>0.88978999999999997</v>
      </c>
      <c r="AE81" s="340">
        <f>AA81*AC81*T81/AD81 / AF181</f>
        <v>-9.0937510223763852E-4</v>
      </c>
      <c r="AF81" s="168"/>
    </row>
    <row r="82" spans="1:32" x14ac:dyDescent="0.2">
      <c r="A82" s="153"/>
      <c r="B82" s="153">
        <v>7274</v>
      </c>
      <c r="C82" s="153" t="s">
        <v>983</v>
      </c>
      <c r="D82" s="153" t="str">
        <f>_xll.BDP(C82,$D$3)</f>
        <v>GBp</v>
      </c>
      <c r="E82" s="153" t="s">
        <v>1086</v>
      </c>
      <c r="F82" s="174">
        <f>_xll.BDP(C82,$F$3)</f>
        <v>2128</v>
      </c>
      <c r="G82" s="174">
        <f>_xll.BDP(C82,$G$3)</f>
        <v>2129</v>
      </c>
      <c r="H82" s="170">
        <f t="shared" si="17"/>
        <v>1</v>
      </c>
      <c r="I82" s="171">
        <f t="shared" si="18"/>
        <v>4.6992481203007516E-2</v>
      </c>
      <c r="J82" s="175">
        <v>234542</v>
      </c>
      <c r="K82" s="153" t="str">
        <f>CONCATENATE(D181,D82, " Curncy")</f>
        <v>EURGBp Curncy</v>
      </c>
      <c r="L82" s="153">
        <f>IF(D82 = D181,1,_xll.BDP(K82,$L$3))</f>
        <v>1</v>
      </c>
      <c r="M82" s="325">
        <f>IF(D82 = D181,1,_xll.BDP(K82,$M$3)*L82)</f>
        <v>0.89166000000000001</v>
      </c>
      <c r="N82" s="175">
        <f t="shared" si="19"/>
        <v>2630.3972366148532</v>
      </c>
      <c r="O82" s="330">
        <f>N82 / Y181</f>
        <v>1.5754926341591926E-5</v>
      </c>
      <c r="P82" s="176">
        <f t="shared" si="20"/>
        <v>5600115.7167530218</v>
      </c>
      <c r="Q82" s="335">
        <f>P82 / Y181*100</f>
        <v>3.3542238181249204</v>
      </c>
      <c r="R82" s="222">
        <f t="shared" si="21"/>
        <v>0</v>
      </c>
      <c r="S82" s="335">
        <f t="shared" si="22"/>
        <v>3.3542238181249204</v>
      </c>
      <c r="T82" s="153">
        <f t="shared" si="23"/>
        <v>0.01</v>
      </c>
      <c r="U82" s="153">
        <v>0</v>
      </c>
      <c r="V82" s="153">
        <v>1</v>
      </c>
      <c r="W82" s="224">
        <f t="shared" si="24"/>
        <v>0</v>
      </c>
      <c r="X82" s="224">
        <f t="shared" si="25"/>
        <v>1.5754926341591926E-5</v>
      </c>
      <c r="Y82" s="153"/>
      <c r="Z82" s="172">
        <f>_xll.BDH(C82,$Z$3,$D$1,$D$1)</f>
        <v>2019</v>
      </c>
      <c r="AA82" s="172">
        <f t="shared" si="26"/>
        <v>109</v>
      </c>
      <c r="AB82" s="173">
        <f t="shared" si="27"/>
        <v>5.3987122337790989</v>
      </c>
      <c r="AC82" s="177">
        <v>234542</v>
      </c>
      <c r="AD82" s="178">
        <f>IF(D82 = D181,1,_xll.BDP(K82,$AD$3)*L82)</f>
        <v>0.88978999999999997</v>
      </c>
      <c r="AE82" s="340">
        <f>AA82*AC82*T82/AD82 / AF181</f>
        <v>1.7242080481843984E-3</v>
      </c>
      <c r="AF82" s="168"/>
    </row>
    <row r="83" spans="1:32" x14ac:dyDescent="0.2">
      <c r="A83" s="153"/>
      <c r="B83" s="153">
        <v>22425</v>
      </c>
      <c r="C83" s="153" t="s">
        <v>101</v>
      </c>
      <c r="D83" s="153" t="str">
        <f>_xll.BDP(C83,$D$3)</f>
        <v>GBp</v>
      </c>
      <c r="E83" s="153" t="s">
        <v>378</v>
      </c>
      <c r="F83" s="174">
        <f>_xll.BDP(C83,$F$3)</f>
        <v>539.79999999999995</v>
      </c>
      <c r="G83" s="174">
        <f>_xll.BDP(C83,$G$3)</f>
        <v>543.4</v>
      </c>
      <c r="H83" s="170">
        <f t="shared" si="17"/>
        <v>3.6000000000000227</v>
      </c>
      <c r="I83" s="171">
        <f t="shared" si="18"/>
        <v>0.66691367173027472</v>
      </c>
      <c r="J83" s="175">
        <v>-515025</v>
      </c>
      <c r="K83" s="153" t="str">
        <f>CONCATENATE(D181,D83, " Curncy")</f>
        <v>EURGBp Curncy</v>
      </c>
      <c r="L83" s="153">
        <f>IF(D83 = D181,1,_xll.BDP(K83,$L$3))</f>
        <v>1</v>
      </c>
      <c r="M83" s="325">
        <f>IF(D83 = D181,1,_xll.BDP(K83,$M$3)*L83)</f>
        <v>0.89166000000000001</v>
      </c>
      <c r="N83" s="175">
        <f t="shared" si="19"/>
        <v>-20793.688177107997</v>
      </c>
      <c r="O83" s="330">
        <f>N83 / Y181</f>
        <v>-1.2454507670558944E-4</v>
      </c>
      <c r="P83" s="176">
        <f t="shared" si="20"/>
        <v>-3138691.7098445594</v>
      </c>
      <c r="Q83" s="335">
        <f>P83 / Y181*100</f>
        <v>-1.8799387411615798</v>
      </c>
      <c r="R83" s="222">
        <f t="shared" si="21"/>
        <v>-1.8799387411615798</v>
      </c>
      <c r="S83" s="335">
        <f t="shared" si="22"/>
        <v>0</v>
      </c>
      <c r="T83" s="153">
        <f t="shared" si="23"/>
        <v>0.01</v>
      </c>
      <c r="U83" s="153">
        <v>0</v>
      </c>
      <c r="V83" s="153">
        <v>1</v>
      </c>
      <c r="W83" s="224">
        <f t="shared" si="24"/>
        <v>0</v>
      </c>
      <c r="X83" s="224">
        <f t="shared" si="25"/>
        <v>0</v>
      </c>
      <c r="Y83" s="153"/>
      <c r="Z83" s="172">
        <f>_xll.BDH(C83,$Z$3,$D$1,$D$1)</f>
        <v>552</v>
      </c>
      <c r="AA83" s="172">
        <f t="shared" si="26"/>
        <v>-12.200000000000045</v>
      </c>
      <c r="AB83" s="173">
        <f t="shared" si="27"/>
        <v>-2.2101449275362404</v>
      </c>
      <c r="AC83" s="177">
        <v>-515025</v>
      </c>
      <c r="AD83" s="178">
        <f>IF(D83 = D181,1,_xll.BDP(K83,$AD$3)*L83)</f>
        <v>0.88978999999999997</v>
      </c>
      <c r="AE83" s="340">
        <f>AA83*AC83*T83/AD83 / AF181</f>
        <v>4.2377046728342909E-4</v>
      </c>
      <c r="AF83" s="168"/>
    </row>
    <row r="84" spans="1:32" x14ac:dyDescent="0.2">
      <c r="A84" s="153"/>
      <c r="B84" s="153">
        <v>2204</v>
      </c>
      <c r="C84" s="153" t="s">
        <v>99</v>
      </c>
      <c r="D84" s="153" t="str">
        <f>_xll.BDP(C84,$D$3)</f>
        <v>GBp</v>
      </c>
      <c r="E84" s="153" t="s">
        <v>380</v>
      </c>
      <c r="F84" s="174">
        <f>_xll.BDP(C84,$F$3)</f>
        <v>150.19999999999999</v>
      </c>
      <c r="G84" s="174">
        <f>_xll.BDP(C84,$G$3)</f>
        <v>143.08000000000001</v>
      </c>
      <c r="H84" s="170">
        <f t="shared" si="17"/>
        <v>-7.1199999999999761</v>
      </c>
      <c r="I84" s="171">
        <f t="shared" si="18"/>
        <v>-4.7403462050599048</v>
      </c>
      <c r="J84" s="175">
        <v>10410688</v>
      </c>
      <c r="K84" s="153" t="str">
        <f>CONCATENATE(D181,D84, " Curncy")</f>
        <v>EURGBp Curncy</v>
      </c>
      <c r="L84" s="153">
        <f>IF(D84 = D181,1,_xll.BDP(K84,$L$3))</f>
        <v>1</v>
      </c>
      <c r="M84" s="325">
        <f>IF(D84 = D181,1,_xll.BDP(K84,$M$3)*L84)</f>
        <v>0.89166000000000001</v>
      </c>
      <c r="N84" s="175">
        <f t="shared" si="19"/>
        <v>-831304.5169683483</v>
      </c>
      <c r="O84" s="330">
        <f>N84 / Y181</f>
        <v>-4.9791496318343674E-3</v>
      </c>
      <c r="P84" s="176">
        <f t="shared" si="20"/>
        <v>16705484.590987599</v>
      </c>
      <c r="Q84" s="335">
        <f>P84 / Y181*100</f>
        <v>10.005852939927863</v>
      </c>
      <c r="R84" s="222">
        <f t="shared" si="21"/>
        <v>0</v>
      </c>
      <c r="S84" s="335">
        <f t="shared" si="22"/>
        <v>10.005852939927863</v>
      </c>
      <c r="T84" s="153">
        <f t="shared" si="23"/>
        <v>0.01</v>
      </c>
      <c r="U84" s="153">
        <v>0</v>
      </c>
      <c r="V84" s="153">
        <v>1</v>
      </c>
      <c r="W84" s="224">
        <f t="shared" si="24"/>
        <v>0</v>
      </c>
      <c r="X84" s="224">
        <f t="shared" si="25"/>
        <v>0</v>
      </c>
      <c r="Y84" s="153"/>
      <c r="Z84" s="172">
        <f>_xll.BDH(C84,$Z$3,$D$1,$D$1)</f>
        <v>140.19999999999999</v>
      </c>
      <c r="AA84" s="172">
        <f t="shared" si="26"/>
        <v>10</v>
      </c>
      <c r="AB84" s="173">
        <f t="shared" si="27"/>
        <v>7.132667617689016</v>
      </c>
      <c r="AC84" s="177">
        <v>10410688</v>
      </c>
      <c r="AD84" s="178">
        <f>IF(D84 = D181,1,_xll.BDP(K84,$AD$3)*L84)</f>
        <v>0.88978999999999997</v>
      </c>
      <c r="AE84" s="340">
        <f>AA84*AC84*T84/AD84 / AF181</f>
        <v>7.0213719030064129E-3</v>
      </c>
      <c r="AF84" s="168"/>
    </row>
    <row r="85" spans="1:32" x14ac:dyDescent="0.2">
      <c r="A85" s="153"/>
      <c r="B85" s="153">
        <v>6116</v>
      </c>
      <c r="C85" s="153" t="s">
        <v>992</v>
      </c>
      <c r="D85" s="153" t="str">
        <f>_xll.BDP(C85,$D$3)</f>
        <v>GBp</v>
      </c>
      <c r="E85" s="153" t="s">
        <v>1096</v>
      </c>
      <c r="F85" s="174">
        <f>_xll.BDP(C85,$F$3)</f>
        <v>125.25</v>
      </c>
      <c r="G85" s="174">
        <f>_xll.BDP(C85,$G$3)</f>
        <v>124.1</v>
      </c>
      <c r="H85" s="170">
        <f t="shared" si="17"/>
        <v>-1.1500000000000057</v>
      </c>
      <c r="I85" s="171">
        <f t="shared" si="18"/>
        <v>-0.91816367265469512</v>
      </c>
      <c r="J85" s="175">
        <v>5689145</v>
      </c>
      <c r="K85" s="153" t="str">
        <f>CONCATENATE(D181,D85, " Curncy")</f>
        <v>EURGBp Curncy</v>
      </c>
      <c r="L85" s="153">
        <f>IF(D85 = D181,1,_xll.BDP(K85,$L$3))</f>
        <v>1</v>
      </c>
      <c r="M85" s="325">
        <f>IF(D85 = D181,1,_xll.BDP(K85,$M$3)*L85)</f>
        <v>0.89166000000000001</v>
      </c>
      <c r="N85" s="175">
        <f t="shared" si="19"/>
        <v>-73374.568221071182</v>
      </c>
      <c r="O85" s="330">
        <f>N85 / Y181</f>
        <v>-4.3948149791884578E-4</v>
      </c>
      <c r="P85" s="176">
        <f t="shared" si="20"/>
        <v>7918072.9706390332</v>
      </c>
      <c r="Q85" s="335">
        <f>P85 / Y181*100</f>
        <v>4.7425785992807379</v>
      </c>
      <c r="R85" s="222">
        <f t="shared" si="21"/>
        <v>0</v>
      </c>
      <c r="S85" s="335">
        <f t="shared" si="22"/>
        <v>4.7425785992807379</v>
      </c>
      <c r="T85" s="153">
        <f t="shared" si="23"/>
        <v>0.01</v>
      </c>
      <c r="U85" s="153">
        <v>0</v>
      </c>
      <c r="V85" s="153">
        <v>1</v>
      </c>
      <c r="W85" s="224">
        <f t="shared" si="24"/>
        <v>0</v>
      </c>
      <c r="X85" s="224">
        <f t="shared" si="25"/>
        <v>0</v>
      </c>
      <c r="Y85" s="153"/>
      <c r="Z85" s="172">
        <f>_xll.BDH(C85,$Z$3,$D$1,$D$1)</f>
        <v>120.25</v>
      </c>
      <c r="AA85" s="172">
        <f t="shared" si="26"/>
        <v>5</v>
      </c>
      <c r="AB85" s="173">
        <f t="shared" si="27"/>
        <v>4.1580041580041582</v>
      </c>
      <c r="AC85" s="177">
        <v>5689145</v>
      </c>
      <c r="AD85" s="178">
        <f>IF(D85 = D181,1,_xll.BDP(K85,$AD$3)*L85)</f>
        <v>0.88978999999999997</v>
      </c>
      <c r="AE85" s="340">
        <f>AA85*AC85*T85/AD85 / AF181</f>
        <v>1.9184900582521263E-3</v>
      </c>
      <c r="AF85" s="168"/>
    </row>
    <row r="86" spans="1:32" x14ac:dyDescent="0.2">
      <c r="A86" s="153"/>
      <c r="B86" s="153">
        <v>19718</v>
      </c>
      <c r="C86" s="153"/>
      <c r="D86" s="153" t="s">
        <v>70</v>
      </c>
      <c r="E86" s="153" t="s">
        <v>96</v>
      </c>
      <c r="F86" s="174">
        <v>5.6000000000000001E-2</v>
      </c>
      <c r="G86" s="174">
        <v>5.6000000000000001E-2</v>
      </c>
      <c r="H86" s="170">
        <f t="shared" si="17"/>
        <v>0</v>
      </c>
      <c r="I86" s="171">
        <f t="shared" si="18"/>
        <v>0</v>
      </c>
      <c r="J86" s="175">
        <v>667676</v>
      </c>
      <c r="K86" s="153" t="str">
        <f>CONCATENATE(D181,D86, " Curncy")</f>
        <v>EURGBP Curncy</v>
      </c>
      <c r="L86" s="153">
        <f>IF(D86 = D181,1,_xll.BDP(K86,$L$3))</f>
        <v>1</v>
      </c>
      <c r="M86" s="325">
        <f>IF(D86 = D181,1,_xll.BDP(K86,$M$3)*L86)</f>
        <v>0.89166000000000001</v>
      </c>
      <c r="N86" s="175">
        <f t="shared" si="19"/>
        <v>0</v>
      </c>
      <c r="O86" s="330">
        <f>N86 / Y181</f>
        <v>0</v>
      </c>
      <c r="P86" s="176">
        <f t="shared" si="20"/>
        <v>41932.862301774221</v>
      </c>
      <c r="Q86" s="335">
        <f>P86 / Y181*100</f>
        <v>2.5115946278394873E-2</v>
      </c>
      <c r="R86" s="222">
        <f t="shared" si="21"/>
        <v>0</v>
      </c>
      <c r="S86" s="335">
        <f t="shared" si="22"/>
        <v>2.5115946278394873E-2</v>
      </c>
      <c r="T86" s="153">
        <f t="shared" si="23"/>
        <v>1</v>
      </c>
      <c r="U86" s="153">
        <v>1</v>
      </c>
      <c r="V86" s="153">
        <v>1</v>
      </c>
      <c r="W86" s="224">
        <f t="shared" si="24"/>
        <v>0</v>
      </c>
      <c r="X86" s="224">
        <f t="shared" si="25"/>
        <v>0</v>
      </c>
      <c r="Y86" s="153"/>
      <c r="Z86" s="172">
        <v>5.6000000000000001E-2</v>
      </c>
      <c r="AA86" s="172">
        <f t="shared" si="26"/>
        <v>0</v>
      </c>
      <c r="AB86" s="173">
        <f t="shared" si="27"/>
        <v>0</v>
      </c>
      <c r="AC86" s="177">
        <v>667676</v>
      </c>
      <c r="AD86" s="178">
        <f>IF(D86 = D181,1,_xll.BDP(K86,$AD$3)*L86)</f>
        <v>0.88978999999999997</v>
      </c>
      <c r="AE86" s="340">
        <f>AA86*AC86*T86/AD86 / AF181</f>
        <v>0</v>
      </c>
      <c r="AF86" s="168"/>
    </row>
    <row r="87" spans="1:32" x14ac:dyDescent="0.2">
      <c r="A87" s="153"/>
      <c r="B87" s="153">
        <v>6514</v>
      </c>
      <c r="C87" s="153" t="s">
        <v>1471</v>
      </c>
      <c r="D87" s="153" t="str">
        <f>_xll.BDP(C87,$D$3)</f>
        <v>GBp</v>
      </c>
      <c r="E87" s="153" t="s">
        <v>1472</v>
      </c>
      <c r="F87" s="174">
        <f>_xll.BDP(C87,$F$3)</f>
        <v>5860</v>
      </c>
      <c r="G87" s="174">
        <f>_xll.BDP(C87,$G$3)</f>
        <v>5928</v>
      </c>
      <c r="H87" s="170">
        <f t="shared" si="17"/>
        <v>68</v>
      </c>
      <c r="I87" s="171">
        <f t="shared" si="18"/>
        <v>1.1604095563139931</v>
      </c>
      <c r="J87" s="175">
        <v>-13490</v>
      </c>
      <c r="K87" s="153" t="str">
        <f>CONCATENATE(D181,D87, " Curncy")</f>
        <v>EURGBp Curncy</v>
      </c>
      <c r="L87" s="153">
        <f>IF(D87 = D181,1,_xll.BDP(K87,$L$3))</f>
        <v>1</v>
      </c>
      <c r="M87" s="325">
        <f>IF(D87 = D181,1,_xll.BDP(K87,$M$3)*L87)</f>
        <v>0.89166000000000001</v>
      </c>
      <c r="N87" s="175">
        <f t="shared" si="19"/>
        <v>-10287.777852544692</v>
      </c>
      <c r="O87" s="330">
        <f>N87 / Y181</f>
        <v>-6.1619279411231708E-5</v>
      </c>
      <c r="P87" s="176">
        <f t="shared" si="20"/>
        <v>-896852.16338066082</v>
      </c>
      <c r="Q87" s="335">
        <f>P87 / Y181*100</f>
        <v>-0.53717512992614935</v>
      </c>
      <c r="R87" s="222">
        <f t="shared" si="21"/>
        <v>-0.53717512992614935</v>
      </c>
      <c r="S87" s="335">
        <f t="shared" si="22"/>
        <v>0</v>
      </c>
      <c r="T87" s="153">
        <f t="shared" si="23"/>
        <v>0.01</v>
      </c>
      <c r="U87" s="153">
        <v>0</v>
      </c>
      <c r="V87" s="153">
        <v>1</v>
      </c>
      <c r="W87" s="224">
        <f t="shared" si="24"/>
        <v>0</v>
      </c>
      <c r="X87" s="224">
        <f t="shared" si="25"/>
        <v>0</v>
      </c>
      <c r="Y87" s="153"/>
      <c r="Z87" s="172">
        <f>_xll.BDH(C87,$Z$3,$D$1,$D$1)</f>
        <v>6140</v>
      </c>
      <c r="AA87" s="172">
        <f t="shared" si="26"/>
        <v>-280</v>
      </c>
      <c r="AB87" s="173">
        <f t="shared" si="27"/>
        <v>-4.5602605863192185</v>
      </c>
      <c r="AC87" s="177">
        <v>-13490</v>
      </c>
      <c r="AD87" s="178">
        <f>IF(D87 = D181,1,_xll.BDP(K87,$AD$3)*L87)</f>
        <v>0.88978999999999997</v>
      </c>
      <c r="AE87" s="340">
        <f>AA87*AC87*T87/AD87 / AF181</f>
        <v>2.5474902285070714E-4</v>
      </c>
      <c r="AF87" s="168"/>
    </row>
    <row r="88" spans="1:32" x14ac:dyDescent="0.2">
      <c r="A88" s="153"/>
      <c r="B88" s="153">
        <v>3746</v>
      </c>
      <c r="C88" s="153" t="s">
        <v>1004</v>
      </c>
      <c r="D88" s="153" t="str">
        <f>_xll.BDP(C88,$D$3)</f>
        <v>GBp</v>
      </c>
      <c r="E88" s="153" t="s">
        <v>1108</v>
      </c>
      <c r="F88" s="174">
        <f>_xll.BDP(C88,$F$3)</f>
        <v>117.6</v>
      </c>
      <c r="G88" s="174">
        <f>_xll.BDP(C88,$G$3)</f>
        <v>115.6</v>
      </c>
      <c r="H88" s="170">
        <f t="shared" si="17"/>
        <v>-2</v>
      </c>
      <c r="I88" s="171">
        <f t="shared" si="18"/>
        <v>-1.7006802721088436</v>
      </c>
      <c r="J88" s="175">
        <v>7775573</v>
      </c>
      <c r="K88" s="153" t="str">
        <f>CONCATENATE(D181,D88, " Curncy")</f>
        <v>EURGBp Curncy</v>
      </c>
      <c r="L88" s="153">
        <f>IF(D88 = D181,1,_xll.BDP(K88,$L$3))</f>
        <v>1</v>
      </c>
      <c r="M88" s="325">
        <f>IF(D88 = D181,1,_xll.BDP(K88,$M$3)*L88)</f>
        <v>0.89166000000000001</v>
      </c>
      <c r="N88" s="175">
        <f t="shared" si="19"/>
        <v>-174406.67967610972</v>
      </c>
      <c r="O88" s="330">
        <f>N88 / Y181</f>
        <v>-1.0446195553774672E-3</v>
      </c>
      <c r="P88" s="176">
        <f t="shared" si="20"/>
        <v>10080706.085279142</v>
      </c>
      <c r="Q88" s="335">
        <f>P88 / Y181*100</f>
        <v>6.0379010300817608</v>
      </c>
      <c r="R88" s="222">
        <f t="shared" si="21"/>
        <v>0</v>
      </c>
      <c r="S88" s="335">
        <f t="shared" si="22"/>
        <v>6.0379010300817608</v>
      </c>
      <c r="T88" s="153">
        <f t="shared" si="23"/>
        <v>0.01</v>
      </c>
      <c r="U88" s="153">
        <v>0</v>
      </c>
      <c r="V88" s="153">
        <v>1</v>
      </c>
      <c r="W88" s="224">
        <f t="shared" si="24"/>
        <v>0</v>
      </c>
      <c r="X88" s="224">
        <f t="shared" si="25"/>
        <v>0</v>
      </c>
      <c r="Y88" s="153"/>
      <c r="Z88" s="172">
        <f>_xll.BDH(C88,$Z$3,$D$1,$D$1)</f>
        <v>114</v>
      </c>
      <c r="AA88" s="172">
        <f t="shared" si="26"/>
        <v>3.5999999999999943</v>
      </c>
      <c r="AB88" s="173">
        <f t="shared" si="27"/>
        <v>3.1578947368421004</v>
      </c>
      <c r="AC88" s="177">
        <v>7775573</v>
      </c>
      <c r="AD88" s="178">
        <f>IF(D88 = D181,1,_xll.BDP(K88,$AD$3)*L88)</f>
        <v>0.88978999999999997</v>
      </c>
      <c r="AE88" s="340">
        <f>AA88*AC88*T88/AD88 / AF181</f>
        <v>1.8878933193570947E-3</v>
      </c>
      <c r="AF88" s="168"/>
    </row>
    <row r="89" spans="1:32" x14ac:dyDescent="0.2">
      <c r="A89" s="153"/>
      <c r="B89" s="153">
        <v>12314</v>
      </c>
      <c r="C89" s="153" t="s">
        <v>1347</v>
      </c>
      <c r="D89" s="153" t="str">
        <f>_xll.BDP(C89,$D$3)</f>
        <v>GBp</v>
      </c>
      <c r="E89" s="153" t="s">
        <v>1348</v>
      </c>
      <c r="F89" s="174">
        <f>_xll.BDP(C89,$F$3)</f>
        <v>326.5</v>
      </c>
      <c r="G89" s="174">
        <f>_xll.BDP(C89,$G$3)</f>
        <v>327</v>
      </c>
      <c r="H89" s="170">
        <f t="shared" si="17"/>
        <v>0.5</v>
      </c>
      <c r="I89" s="171">
        <f t="shared" si="18"/>
        <v>0.15313935681470139</v>
      </c>
      <c r="J89" s="175">
        <v>-212219</v>
      </c>
      <c r="K89" s="153" t="str">
        <f>CONCATENATE(D181,D89, " Curncy")</f>
        <v>EURGBp Curncy</v>
      </c>
      <c r="L89" s="153">
        <f>IF(D89 = D181,1,_xll.BDP(K89,$L$3))</f>
        <v>1</v>
      </c>
      <c r="M89" s="325">
        <f>IF(D89 = D181,1,_xll.BDP(K89,$M$3)*L89)</f>
        <v>0.89166000000000001</v>
      </c>
      <c r="N89" s="175">
        <f t="shared" si="19"/>
        <v>-1190.0219814727586</v>
      </c>
      <c r="O89" s="330">
        <f>N89 / Y181</f>
        <v>-7.1277099907187129E-6</v>
      </c>
      <c r="P89" s="176">
        <f t="shared" si="20"/>
        <v>-778274.37588318414</v>
      </c>
      <c r="Q89" s="335">
        <f>P89 / Y181*100</f>
        <v>-0.46615223339300388</v>
      </c>
      <c r="R89" s="222">
        <f t="shared" si="21"/>
        <v>-0.46615223339300388</v>
      </c>
      <c r="S89" s="335">
        <f t="shared" si="22"/>
        <v>0</v>
      </c>
      <c r="T89" s="153">
        <f t="shared" si="23"/>
        <v>0.01</v>
      </c>
      <c r="U89" s="153">
        <v>0</v>
      </c>
      <c r="V89" s="153">
        <v>1</v>
      </c>
      <c r="W89" s="224">
        <f t="shared" si="24"/>
        <v>0</v>
      </c>
      <c r="X89" s="224">
        <f t="shared" si="25"/>
        <v>0</v>
      </c>
      <c r="Y89" s="153"/>
      <c r="Z89" s="172">
        <f>_xll.BDH(C89,$Z$3,$D$1,$D$1)</f>
        <v>323.39999999999998</v>
      </c>
      <c r="AA89" s="172">
        <f t="shared" si="26"/>
        <v>3.1000000000000227</v>
      </c>
      <c r="AB89" s="173">
        <f t="shared" si="27"/>
        <v>0.95856524427953715</v>
      </c>
      <c r="AC89" s="177">
        <v>-212219</v>
      </c>
      <c r="AD89" s="178">
        <f>IF(D89 = D181,1,_xll.BDP(K89,$AD$3)*L89)</f>
        <v>0.88978999999999997</v>
      </c>
      <c r="AE89" s="340">
        <f>AA89*AC89*T89/AD89 / AF181</f>
        <v>-4.4369905466774138E-5</v>
      </c>
      <c r="AF89" s="168"/>
    </row>
    <row r="90" spans="1:32" x14ac:dyDescent="0.2">
      <c r="A90" s="153"/>
      <c r="B90" s="153">
        <v>28663</v>
      </c>
      <c r="C90" s="153" t="s">
        <v>1515</v>
      </c>
      <c r="D90" s="153" t="str">
        <f>_xll.BDP(C90,$D$3)</f>
        <v>GBp</v>
      </c>
      <c r="E90" s="153" t="s">
        <v>1516</v>
      </c>
      <c r="F90" s="174">
        <f>_xll.BDP(C90,$F$3)</f>
        <v>2424</v>
      </c>
      <c r="G90" s="174">
        <f>_xll.BDP(C90,$G$3)</f>
        <v>2415</v>
      </c>
      <c r="H90" s="170">
        <f t="shared" si="17"/>
        <v>-9</v>
      </c>
      <c r="I90" s="171">
        <f t="shared" si="18"/>
        <v>-0.37128712871287128</v>
      </c>
      <c r="J90" s="175">
        <v>-98034</v>
      </c>
      <c r="K90" s="153" t="str">
        <f>CONCATENATE(D181,D90, " Curncy")</f>
        <v>EURGBp Curncy</v>
      </c>
      <c r="L90" s="153">
        <f>IF(D90 = D181,1,_xll.BDP(K90,$L$3))</f>
        <v>1</v>
      </c>
      <c r="M90" s="325">
        <f>IF(D90 = D181,1,_xll.BDP(K90,$M$3)*L90)</f>
        <v>0.89166000000000001</v>
      </c>
      <c r="N90" s="175">
        <f t="shared" si="19"/>
        <v>9895.0945427629358</v>
      </c>
      <c r="O90" s="330">
        <f>N90 / Y181</f>
        <v>5.9267278528982464E-5</v>
      </c>
      <c r="P90" s="176">
        <f t="shared" si="20"/>
        <v>-2655183.7023080545</v>
      </c>
      <c r="Q90" s="335">
        <f>P90 / Y181*100</f>
        <v>-1.5903386405276962</v>
      </c>
      <c r="R90" s="222">
        <f t="shared" si="21"/>
        <v>-1.5903386405276962</v>
      </c>
      <c r="S90" s="335">
        <f t="shared" si="22"/>
        <v>0</v>
      </c>
      <c r="T90" s="153">
        <f t="shared" si="23"/>
        <v>0.01</v>
      </c>
      <c r="U90" s="153">
        <v>0</v>
      </c>
      <c r="V90" s="153">
        <v>1</v>
      </c>
      <c r="W90" s="224">
        <f t="shared" si="24"/>
        <v>5.9267278528982464E-5</v>
      </c>
      <c r="X90" s="224">
        <f t="shared" si="25"/>
        <v>0</v>
      </c>
      <c r="Y90" s="153"/>
      <c r="Z90" s="172">
        <f>_xll.BDH(C90,$Z$3,$D$1,$D$1)</f>
        <v>2400</v>
      </c>
      <c r="AA90" s="172">
        <f t="shared" si="26"/>
        <v>24</v>
      </c>
      <c r="AB90" s="173">
        <f t="shared" si="27"/>
        <v>1</v>
      </c>
      <c r="AC90" s="177">
        <v>-98034</v>
      </c>
      <c r="AD90" s="178">
        <f>IF(D90 = D181,1,_xll.BDP(K90,$AD$3)*L90)</f>
        <v>0.88978999999999997</v>
      </c>
      <c r="AE90" s="340">
        <f>AA90*AC90*T90/AD90 / AF181</f>
        <v>-1.5868303953921141E-4</v>
      </c>
      <c r="AF90" s="168"/>
    </row>
    <row r="91" spans="1:32" x14ac:dyDescent="0.2">
      <c r="A91" s="153"/>
      <c r="B91" s="153">
        <v>23802</v>
      </c>
      <c r="C91" s="153" t="s">
        <v>1463</v>
      </c>
      <c r="D91" s="153" t="str">
        <f>_xll.BDP(C91,$D$3)</f>
        <v>GBp</v>
      </c>
      <c r="E91" s="153" t="s">
        <v>1464</v>
      </c>
      <c r="F91" s="174">
        <f>_xll.BDP(C91,$F$3)</f>
        <v>12940</v>
      </c>
      <c r="G91" s="174">
        <f>_xll.BDP(C91,$G$3)</f>
        <v>13335</v>
      </c>
      <c r="H91" s="170">
        <f t="shared" si="17"/>
        <v>395</v>
      </c>
      <c r="I91" s="171">
        <f t="shared" si="18"/>
        <v>3.0525502318392581</v>
      </c>
      <c r="J91" s="175">
        <v>56041</v>
      </c>
      <c r="K91" s="153" t="str">
        <f>CONCATENATE(D181,D91, " Curncy")</f>
        <v>EURGBp Curncy</v>
      </c>
      <c r="L91" s="153">
        <f>IF(D91 = D181,1,_xll.BDP(K91,$L$3))</f>
        <v>1</v>
      </c>
      <c r="M91" s="325">
        <f>IF(D91 = D181,1,_xll.BDP(K91,$M$3)*L91)</f>
        <v>0.89166000000000001</v>
      </c>
      <c r="N91" s="175">
        <f t="shared" si="19"/>
        <v>248258.24865980307</v>
      </c>
      <c r="O91" s="330">
        <f>N91 / Y181</f>
        <v>1.4869580787582415E-3</v>
      </c>
      <c r="P91" s="176">
        <f t="shared" si="20"/>
        <v>8381072.7743758839</v>
      </c>
      <c r="Q91" s="335">
        <f>P91 / Y181*100</f>
        <v>5.0198951848711779</v>
      </c>
      <c r="R91" s="222">
        <f t="shared" si="21"/>
        <v>0</v>
      </c>
      <c r="S91" s="335">
        <f t="shared" si="22"/>
        <v>5.0198951848711779</v>
      </c>
      <c r="T91" s="153">
        <f t="shared" si="23"/>
        <v>0.01</v>
      </c>
      <c r="U91" s="153">
        <v>0</v>
      </c>
      <c r="V91" s="153">
        <v>1</v>
      </c>
      <c r="W91" s="224">
        <f t="shared" si="24"/>
        <v>0</v>
      </c>
      <c r="X91" s="224">
        <f t="shared" si="25"/>
        <v>1.4869580787582415E-3</v>
      </c>
      <c r="Y91" s="153"/>
      <c r="Z91" s="172">
        <f>_xll.BDH(C91,$Z$3,$D$1,$D$1)</f>
        <v>12545</v>
      </c>
      <c r="AA91" s="172">
        <f t="shared" si="26"/>
        <v>395</v>
      </c>
      <c r="AB91" s="173">
        <f t="shared" si="27"/>
        <v>3.1486648066958942</v>
      </c>
      <c r="AC91" s="177">
        <v>56041</v>
      </c>
      <c r="AD91" s="178">
        <f>IF(D91 = D181,1,_xll.BDP(K91,$AD$3)*L91)</f>
        <v>0.88978999999999997</v>
      </c>
      <c r="AE91" s="340">
        <f>AA91*AC91*T91/AD91 / AF181</f>
        <v>1.4929508752204567E-3</v>
      </c>
      <c r="AF91" s="168"/>
    </row>
    <row r="92" spans="1:32" x14ac:dyDescent="0.2">
      <c r="A92" s="153"/>
      <c r="B92" s="153">
        <v>30214</v>
      </c>
      <c r="C92" s="153" t="s">
        <v>1598</v>
      </c>
      <c r="D92" s="153" t="str">
        <f>_xll.BDP(C92,$D$3)</f>
        <v>GBp</v>
      </c>
      <c r="E92" s="153" t="s">
        <v>1599</v>
      </c>
      <c r="F92" s="174">
        <f>_xll.BDP(C92,$F$3)</f>
        <v>101.5</v>
      </c>
      <c r="G92" s="174">
        <f>_xll.BDP(C92,$G$3)</f>
        <v>101.5</v>
      </c>
      <c r="H92" s="170">
        <f t="shared" si="17"/>
        <v>0</v>
      </c>
      <c r="I92" s="171">
        <f t="shared" si="18"/>
        <v>0</v>
      </c>
      <c r="J92" s="175">
        <v>424373</v>
      </c>
      <c r="K92" s="153" t="str">
        <f>CONCATENATE(D181,D92, " Curncy")</f>
        <v>EURGBp Curncy</v>
      </c>
      <c r="L92" s="153">
        <f>IF(D92 = D181,1,_xll.BDP(K92,$L$3))</f>
        <v>1</v>
      </c>
      <c r="M92" s="325">
        <f>IF(D92 = D181,1,_xll.BDP(K92,$M$3)*L92)</f>
        <v>0.89166000000000001</v>
      </c>
      <c r="N92" s="175">
        <f t="shared" si="19"/>
        <v>0</v>
      </c>
      <c r="O92" s="330">
        <f>N92 / Y181</f>
        <v>0</v>
      </c>
      <c r="P92" s="176">
        <f t="shared" si="20"/>
        <v>483074.93327052915</v>
      </c>
      <c r="Q92" s="335">
        <f>P92 / Y181*100</f>
        <v>0.28934070813354523</v>
      </c>
      <c r="R92" s="222">
        <f t="shared" si="21"/>
        <v>0</v>
      </c>
      <c r="S92" s="335">
        <f t="shared" si="22"/>
        <v>0.28934070813354523</v>
      </c>
      <c r="T92" s="153">
        <f t="shared" si="23"/>
        <v>0.01</v>
      </c>
      <c r="U92" s="153">
        <v>0</v>
      </c>
      <c r="V92" s="153">
        <v>1</v>
      </c>
      <c r="W92" s="224">
        <f t="shared" si="24"/>
        <v>0</v>
      </c>
      <c r="X92" s="224">
        <f t="shared" si="25"/>
        <v>0</v>
      </c>
      <c r="Y92" s="153"/>
      <c r="Z92" s="172">
        <f>_xll.BDH(C92,$Z$3,$D$1,$D$1)</f>
        <v>101.5</v>
      </c>
      <c r="AA92" s="172">
        <f t="shared" si="26"/>
        <v>0</v>
      </c>
      <c r="AB92" s="173">
        <f t="shared" si="27"/>
        <v>0</v>
      </c>
      <c r="AC92" s="177">
        <v>424373</v>
      </c>
      <c r="AD92" s="178">
        <f>IF(D92 = D181,1,_xll.BDP(K92,$AD$3)*L92)</f>
        <v>0.88978999999999997</v>
      </c>
      <c r="AE92" s="340">
        <f>AA92*AC92*T92/AD92 / AF181</f>
        <v>0</v>
      </c>
      <c r="AF92" s="168"/>
    </row>
    <row r="93" spans="1:32" x14ac:dyDescent="0.2">
      <c r="A93" s="153"/>
      <c r="B93" s="153">
        <v>3528</v>
      </c>
      <c r="C93" s="153" t="s">
        <v>1519</v>
      </c>
      <c r="D93" s="153" t="str">
        <f>_xll.BDP(C93,$D$3)</f>
        <v>GBp</v>
      </c>
      <c r="E93" s="153" t="s">
        <v>1602</v>
      </c>
      <c r="F93" s="174">
        <f>_xll.BDP(C93,$F$3)</f>
        <v>451.2</v>
      </c>
      <c r="G93" s="174">
        <f>_xll.BDP(C93,$G$3)</f>
        <v>458.8</v>
      </c>
      <c r="H93" s="170">
        <f t="shared" si="17"/>
        <v>7.6000000000000227</v>
      </c>
      <c r="I93" s="171">
        <f t="shared" si="18"/>
        <v>1.6843971631205725</v>
      </c>
      <c r="J93" s="175">
        <v>180829</v>
      </c>
      <c r="K93" s="153" t="str">
        <f>CONCATENATE(D181,D93, " Curncy")</f>
        <v>EURGBp Curncy</v>
      </c>
      <c r="L93" s="153">
        <f>IF(D93 = D181,1,_xll.BDP(K93,$L$3))</f>
        <v>1</v>
      </c>
      <c r="M93" s="325">
        <f>IF(D93 = D181,1,_xll.BDP(K93,$M$3)*L93)</f>
        <v>0.89166000000000001</v>
      </c>
      <c r="N93" s="175">
        <f t="shared" si="19"/>
        <v>15412.830002467354</v>
      </c>
      <c r="O93" s="330">
        <f>N93 / Y181</f>
        <v>9.2316095084123031E-5</v>
      </c>
      <c r="P93" s="176">
        <f t="shared" si="20"/>
        <v>930448.21120157908</v>
      </c>
      <c r="Q93" s="335">
        <f>P93 / Y181*100</f>
        <v>0.55729768979730954</v>
      </c>
      <c r="R93" s="222">
        <f t="shared" si="21"/>
        <v>0</v>
      </c>
      <c r="S93" s="335">
        <f t="shared" si="22"/>
        <v>0.55729768979730954</v>
      </c>
      <c r="T93" s="153">
        <f t="shared" si="23"/>
        <v>0.01</v>
      </c>
      <c r="U93" s="153">
        <v>0</v>
      </c>
      <c r="V93" s="153">
        <v>1</v>
      </c>
      <c r="W93" s="224">
        <f t="shared" si="24"/>
        <v>0</v>
      </c>
      <c r="X93" s="224">
        <f t="shared" si="25"/>
        <v>9.2316095084123031E-5</v>
      </c>
      <c r="Y93" s="153"/>
      <c r="Z93" s="172">
        <f>_xll.BDH(C93,$Z$3,$D$1,$D$1)</f>
        <v>473.6</v>
      </c>
      <c r="AA93" s="172">
        <f t="shared" si="26"/>
        <v>-22.400000000000034</v>
      </c>
      <c r="AB93" s="173">
        <f t="shared" si="27"/>
        <v>-4.7297297297297369</v>
      </c>
      <c r="AC93" s="177">
        <v>180829</v>
      </c>
      <c r="AD93" s="178">
        <f>IF(D93 = D181,1,_xll.BDP(K93,$AD$3)*L93)</f>
        <v>0.88978999999999997</v>
      </c>
      <c r="AE93" s="340">
        <f>AA93*AC93*T93/AD93 / AF181</f>
        <v>-2.7318612929915843E-4</v>
      </c>
      <c r="AF93" s="168"/>
    </row>
    <row r="94" spans="1:32" x14ac:dyDescent="0.2">
      <c r="A94" s="153"/>
      <c r="B94" s="153">
        <v>8620</v>
      </c>
      <c r="C94" s="153" t="s">
        <v>1015</v>
      </c>
      <c r="D94" s="153" t="str">
        <f>_xll.BDP(C94,$D$3)</f>
        <v>GBp</v>
      </c>
      <c r="E94" s="153" t="s">
        <v>1458</v>
      </c>
      <c r="F94" s="174">
        <f>_xll.BDP(C94,$F$3)</f>
        <v>211.6</v>
      </c>
      <c r="G94" s="174">
        <f>_xll.BDP(C94,$G$3)</f>
        <v>209.8</v>
      </c>
      <c r="H94" s="170">
        <f t="shared" si="17"/>
        <v>-1.7999999999999829</v>
      </c>
      <c r="I94" s="171">
        <f t="shared" si="18"/>
        <v>-0.85066162570887671</v>
      </c>
      <c r="J94" s="175">
        <v>-1060905</v>
      </c>
      <c r="K94" s="153" t="str">
        <f>CONCATENATE(D181,D94, " Curncy")</f>
        <v>EURGBp Curncy</v>
      </c>
      <c r="L94" s="153">
        <f>IF(D94 = D181,1,_xll.BDP(K94,$L$3))</f>
        <v>1</v>
      </c>
      <c r="M94" s="325">
        <f>IF(D94 = D181,1,_xll.BDP(K94,$M$3)*L94)</f>
        <v>0.89166000000000001</v>
      </c>
      <c r="N94" s="175">
        <f t="shared" si="19"/>
        <v>21416.560123813808</v>
      </c>
      <c r="O94" s="330">
        <f>N94 / Y181</f>
        <v>1.2827580661360253E-4</v>
      </c>
      <c r="P94" s="176">
        <f t="shared" si="20"/>
        <v>-2496219.0633200994</v>
      </c>
      <c r="Q94" s="335">
        <f>P94 / Y181*100</f>
        <v>-1.4951257904185591</v>
      </c>
      <c r="R94" s="222">
        <f t="shared" si="21"/>
        <v>-1.4951257904185591</v>
      </c>
      <c r="S94" s="335">
        <f t="shared" si="22"/>
        <v>0</v>
      </c>
      <c r="T94" s="153">
        <f t="shared" si="23"/>
        <v>0.01</v>
      </c>
      <c r="U94" s="153">
        <v>0</v>
      </c>
      <c r="V94" s="153">
        <v>1</v>
      </c>
      <c r="W94" s="224">
        <f t="shared" si="24"/>
        <v>1.2827580661360253E-4</v>
      </c>
      <c r="X94" s="224">
        <f t="shared" si="25"/>
        <v>0</v>
      </c>
      <c r="Y94" s="153"/>
      <c r="Z94" s="172">
        <f>_xll.BDH(C94,$Z$3,$D$1,$D$1)</f>
        <v>199.68</v>
      </c>
      <c r="AA94" s="172">
        <f t="shared" si="26"/>
        <v>11.919999999999987</v>
      </c>
      <c r="AB94" s="173">
        <f t="shared" si="27"/>
        <v>5.9695512820512757</v>
      </c>
      <c r="AC94" s="177">
        <v>-1060905</v>
      </c>
      <c r="AD94" s="178">
        <f>IF(D94 = D181,1,_xll.BDP(K94,$AD$3)*L94)</f>
        <v>0.88978999999999997</v>
      </c>
      <c r="AE94" s="340">
        <f>AA94*AC94*T94/AD94 / AF181</f>
        <v>-8.5289446788154079E-4</v>
      </c>
      <c r="AF94" s="168"/>
    </row>
    <row r="95" spans="1:32" x14ac:dyDescent="0.2">
      <c r="A95" s="153"/>
      <c r="B95" s="153">
        <v>10555</v>
      </c>
      <c r="C95" s="153" t="s">
        <v>92</v>
      </c>
      <c r="D95" s="153" t="str">
        <f>_xll.BDP(C95,$D$3)</f>
        <v>GBp</v>
      </c>
      <c r="E95" s="153" t="s">
        <v>403</v>
      </c>
      <c r="F95" s="174">
        <f>_xll.BDP(C95,$F$3)</f>
        <v>124</v>
      </c>
      <c r="G95" s="174">
        <f>_xll.BDP(C95,$G$3)</f>
        <v>118</v>
      </c>
      <c r="H95" s="170">
        <f t="shared" si="17"/>
        <v>-6</v>
      </c>
      <c r="I95" s="171">
        <f t="shared" si="18"/>
        <v>-4.838709677419355</v>
      </c>
      <c r="J95" s="175">
        <v>1237602</v>
      </c>
      <c r="K95" s="153" t="str">
        <f>CONCATENATE(D181,D95, " Curncy")</f>
        <v>EURGBp Curncy</v>
      </c>
      <c r="L95" s="153">
        <f>IF(D95 = D181,1,_xll.BDP(K95,$L$3))</f>
        <v>1</v>
      </c>
      <c r="M95" s="325">
        <f>IF(D95 = D181,1,_xll.BDP(K95,$M$3)*L95)</f>
        <v>0.89166000000000001</v>
      </c>
      <c r="N95" s="175">
        <f t="shared" si="19"/>
        <v>-83278.514231882102</v>
      </c>
      <c r="O95" s="330">
        <f>N95 / Y181</f>
        <v>-4.9880179286115542E-4</v>
      </c>
      <c r="P95" s="176">
        <f t="shared" si="20"/>
        <v>1637810.7798936816</v>
      </c>
      <c r="Q95" s="335">
        <f>P95 / Y181*100</f>
        <v>0.98097685929360579</v>
      </c>
      <c r="R95" s="222">
        <f t="shared" si="21"/>
        <v>0</v>
      </c>
      <c r="S95" s="335">
        <f t="shared" si="22"/>
        <v>0.98097685929360579</v>
      </c>
      <c r="T95" s="153">
        <f t="shared" si="23"/>
        <v>0.01</v>
      </c>
      <c r="U95" s="153">
        <v>0</v>
      </c>
      <c r="V95" s="153">
        <v>1</v>
      </c>
      <c r="W95" s="224">
        <f t="shared" si="24"/>
        <v>0</v>
      </c>
      <c r="X95" s="224">
        <f t="shared" si="25"/>
        <v>0</v>
      </c>
      <c r="Y95" s="153"/>
      <c r="Z95" s="172">
        <f>_xll.BDH(C95,$Z$3,$D$1,$D$1)</f>
        <v>118.8</v>
      </c>
      <c r="AA95" s="172">
        <f t="shared" si="26"/>
        <v>5.2000000000000028</v>
      </c>
      <c r="AB95" s="173">
        <f t="shared" si="27"/>
        <v>4.3771043771043789</v>
      </c>
      <c r="AC95" s="177">
        <v>1237602</v>
      </c>
      <c r="AD95" s="178">
        <f>IF(D95 = D181,1,_xll.BDP(K95,$AD$3)*L95)</f>
        <v>0.88978999999999997</v>
      </c>
      <c r="AE95" s="340">
        <f>AA95*AC95*T95/AD95 / AF181</f>
        <v>4.3403713886636163E-4</v>
      </c>
      <c r="AF95" s="168"/>
    </row>
    <row r="96" spans="1:32" x14ac:dyDescent="0.2">
      <c r="A96" s="153"/>
      <c r="B96" s="153">
        <v>3574</v>
      </c>
      <c r="C96" s="153" t="s">
        <v>90</v>
      </c>
      <c r="D96" s="153" t="str">
        <f>_xll.BDP(C96,$D$3)</f>
        <v>GBp</v>
      </c>
      <c r="E96" s="153" t="s">
        <v>386</v>
      </c>
      <c r="F96" s="174">
        <f>_xll.BDP(C96,$F$3)</f>
        <v>628.6</v>
      </c>
      <c r="G96" s="174">
        <f>_xll.BDP(C96,$G$3)</f>
        <v>623.6</v>
      </c>
      <c r="H96" s="170">
        <f t="shared" si="17"/>
        <v>-5</v>
      </c>
      <c r="I96" s="171">
        <f t="shared" si="18"/>
        <v>-0.79541839007317838</v>
      </c>
      <c r="J96" s="175">
        <v>254007</v>
      </c>
      <c r="K96" s="153" t="str">
        <f>CONCATENATE(D181,D96, " Curncy")</f>
        <v>EURGBp Curncy</v>
      </c>
      <c r="L96" s="153">
        <f>IF(D96 = D181,1,_xll.BDP(K96,$L$3))</f>
        <v>1</v>
      </c>
      <c r="M96" s="325">
        <f>IF(D96 = D181,1,_xll.BDP(K96,$M$3)*L96)</f>
        <v>0.89166000000000001</v>
      </c>
      <c r="N96" s="175">
        <f t="shared" si="19"/>
        <v>-14243.48967095081</v>
      </c>
      <c r="O96" s="330">
        <f>N96 / Y181</f>
        <v>-8.5312259110281746E-5</v>
      </c>
      <c r="P96" s="176">
        <f t="shared" si="20"/>
        <v>1776448.0317609853</v>
      </c>
      <c r="Q96" s="335">
        <f>P96 / Y181*100</f>
        <v>1.0640144956234341</v>
      </c>
      <c r="R96" s="222">
        <f t="shared" si="21"/>
        <v>0</v>
      </c>
      <c r="S96" s="335">
        <f t="shared" si="22"/>
        <v>1.0640144956234341</v>
      </c>
      <c r="T96" s="153">
        <f t="shared" si="23"/>
        <v>0.01</v>
      </c>
      <c r="U96" s="153">
        <v>0</v>
      </c>
      <c r="V96" s="153">
        <v>1</v>
      </c>
      <c r="W96" s="224">
        <f t="shared" si="24"/>
        <v>0</v>
      </c>
      <c r="X96" s="224">
        <f t="shared" si="25"/>
        <v>0</v>
      </c>
      <c r="Y96" s="153"/>
      <c r="Z96" s="172">
        <f>_xll.BDH(C96,$Z$3,$D$1,$D$1)</f>
        <v>645.6</v>
      </c>
      <c r="AA96" s="172">
        <f t="shared" si="26"/>
        <v>-17</v>
      </c>
      <c r="AB96" s="173">
        <f t="shared" si="27"/>
        <v>-2.6332094175960346</v>
      </c>
      <c r="AC96" s="177">
        <v>254007</v>
      </c>
      <c r="AD96" s="178">
        <f>IF(D96 = D181,1,_xll.BDP(K96,$AD$3)*L96)</f>
        <v>0.88978999999999997</v>
      </c>
      <c r="AE96" s="340">
        <f>AA96*AC96*T96/AD96 / AF181</f>
        <v>-2.9123069887828886E-4</v>
      </c>
      <c r="AF96" s="168"/>
    </row>
    <row r="97" spans="1:32" x14ac:dyDescent="0.2">
      <c r="A97" s="153"/>
      <c r="B97" s="153">
        <v>3123</v>
      </c>
      <c r="C97" s="153" t="s">
        <v>89</v>
      </c>
      <c r="D97" s="153" t="str">
        <f>_xll.BDP(C97,$D$3)</f>
        <v>GBp</v>
      </c>
      <c r="E97" s="153" t="s">
        <v>293</v>
      </c>
      <c r="F97" s="174">
        <f>_xll.BDP(C97,$F$3)</f>
        <v>29.25</v>
      </c>
      <c r="G97" s="174">
        <f>_xll.BDP(C97,$G$3)</f>
        <v>30.25</v>
      </c>
      <c r="H97" s="170">
        <f t="shared" si="17"/>
        <v>1</v>
      </c>
      <c r="I97" s="171">
        <f t="shared" si="18"/>
        <v>3.4188034188034191</v>
      </c>
      <c r="J97" s="175">
        <v>2429765</v>
      </c>
      <c r="K97" s="153" t="str">
        <f>CONCATENATE(D181,D97, " Curncy")</f>
        <v>EURGBp Curncy</v>
      </c>
      <c r="L97" s="153">
        <f>IF(D97 = D181,1,_xll.BDP(K97,$L$3))</f>
        <v>1</v>
      </c>
      <c r="M97" s="325">
        <f>IF(D97 = D181,1,_xll.BDP(K97,$M$3)*L97)</f>
        <v>0.89166000000000001</v>
      </c>
      <c r="N97" s="175">
        <f t="shared" si="19"/>
        <v>27249.904672184468</v>
      </c>
      <c r="O97" s="330">
        <f>N97 / Y181</f>
        <v>1.6321498325407865E-4</v>
      </c>
      <c r="P97" s="176">
        <f t="shared" si="20"/>
        <v>824309.61633357999</v>
      </c>
      <c r="Q97" s="335">
        <f>P97 / Y181*100</f>
        <v>0.49372532434358785</v>
      </c>
      <c r="R97" s="222">
        <f t="shared" si="21"/>
        <v>0</v>
      </c>
      <c r="S97" s="335">
        <f t="shared" si="22"/>
        <v>0.49372532434358785</v>
      </c>
      <c r="T97" s="153">
        <f t="shared" si="23"/>
        <v>0.01</v>
      </c>
      <c r="U97" s="153">
        <v>0</v>
      </c>
      <c r="V97" s="153">
        <v>1</v>
      </c>
      <c r="W97" s="224">
        <f t="shared" si="24"/>
        <v>0</v>
      </c>
      <c r="X97" s="224">
        <f t="shared" si="25"/>
        <v>1.6321498325407865E-4</v>
      </c>
      <c r="Y97" s="153"/>
      <c r="Z97" s="172">
        <f>_xll.BDH(C97,$Z$3,$D$1,$D$1)</f>
        <v>31</v>
      </c>
      <c r="AA97" s="172">
        <f t="shared" si="26"/>
        <v>-1.75</v>
      </c>
      <c r="AB97" s="173">
        <f t="shared" si="27"/>
        <v>-5.6451612903225801</v>
      </c>
      <c r="AC97" s="177">
        <v>2429765</v>
      </c>
      <c r="AD97" s="178">
        <f>IF(D97 = D181,1,_xll.BDP(K97,$AD$3)*L97)</f>
        <v>0.88978999999999997</v>
      </c>
      <c r="AE97" s="340">
        <f>AA97*AC97*T97/AD97 / AF181</f>
        <v>-2.8677736263289864E-4</v>
      </c>
      <c r="AF97" s="168"/>
    </row>
    <row r="98" spans="1:32" x14ac:dyDescent="0.2">
      <c r="A98" s="153"/>
      <c r="B98" s="153">
        <v>882</v>
      </c>
      <c r="C98" s="153" t="s">
        <v>1025</v>
      </c>
      <c r="D98" s="153" t="str">
        <f>_xll.BDP(C98,$D$3)</f>
        <v>GBp</v>
      </c>
      <c r="E98" s="153" t="s">
        <v>1128</v>
      </c>
      <c r="F98" s="174">
        <f>_xll.BDP(C98,$F$3)</f>
        <v>13.375</v>
      </c>
      <c r="G98" s="174">
        <f>_xll.BDP(C98,$G$3)</f>
        <v>13.5</v>
      </c>
      <c r="H98" s="170">
        <f t="shared" si="17"/>
        <v>0.125</v>
      </c>
      <c r="I98" s="171">
        <f t="shared" si="18"/>
        <v>0.93457943925233633</v>
      </c>
      <c r="J98" s="175">
        <v>1616891</v>
      </c>
      <c r="K98" s="153" t="str">
        <f>CONCATENATE(D181,D98, " Curncy")</f>
        <v>EURGBp Curncy</v>
      </c>
      <c r="L98" s="153">
        <f>IF(D98 = D181,1,_xll.BDP(K98,$L$3))</f>
        <v>1</v>
      </c>
      <c r="M98" s="325">
        <f>IF(D98 = D181,1,_xll.BDP(K98,$M$3)*L98)</f>
        <v>0.89166000000000001</v>
      </c>
      <c r="N98" s="175">
        <f t="shared" si="19"/>
        <v>2266.6865733575578</v>
      </c>
      <c r="O98" s="330">
        <f>N98 / Y181</f>
        <v>1.3576458911081443E-5</v>
      </c>
      <c r="P98" s="176">
        <f t="shared" si="20"/>
        <v>244802.14992261626</v>
      </c>
      <c r="Q98" s="335">
        <f>P98 / Y181*100</f>
        <v>0.14662575623967958</v>
      </c>
      <c r="R98" s="222">
        <f t="shared" si="21"/>
        <v>0</v>
      </c>
      <c r="S98" s="335">
        <f t="shared" si="22"/>
        <v>0.14662575623967958</v>
      </c>
      <c r="T98" s="153">
        <f t="shared" si="23"/>
        <v>0.01</v>
      </c>
      <c r="U98" s="153">
        <v>0</v>
      </c>
      <c r="V98" s="153">
        <v>1</v>
      </c>
      <c r="W98" s="224">
        <f t="shared" si="24"/>
        <v>0</v>
      </c>
      <c r="X98" s="224">
        <f t="shared" si="25"/>
        <v>1.3576458911081443E-5</v>
      </c>
      <c r="Y98" s="153"/>
      <c r="Z98" s="172">
        <f>_xll.BDH(C98,$Z$3,$D$1,$D$1)</f>
        <v>12.85</v>
      </c>
      <c r="AA98" s="172">
        <f t="shared" si="26"/>
        <v>0.52500000000000036</v>
      </c>
      <c r="AB98" s="173">
        <f t="shared" si="27"/>
        <v>4.0856031128404702</v>
      </c>
      <c r="AC98" s="177">
        <v>1616891</v>
      </c>
      <c r="AD98" s="178">
        <f>IF(D98 = D181,1,_xll.BDP(K98,$AD$3)*L98)</f>
        <v>0.88978999999999997</v>
      </c>
      <c r="AE98" s="340">
        <f>AA98*AC98*T98/AD98 / AF181</f>
        <v>5.7250936198957979E-5</v>
      </c>
      <c r="AF98" s="168"/>
    </row>
    <row r="99" spans="1:32" x14ac:dyDescent="0.2">
      <c r="A99" s="153"/>
      <c r="B99" s="153">
        <v>10184</v>
      </c>
      <c r="C99" s="153" t="s">
        <v>86</v>
      </c>
      <c r="D99" s="153" t="str">
        <f>_xll.BDP(C99,$D$3)</f>
        <v>GBp</v>
      </c>
      <c r="E99" s="153" t="s">
        <v>388</v>
      </c>
      <c r="F99" s="174" t="str">
        <f>_xll.BDP(C99,$F$3)</f>
        <v>#N/A N/A</v>
      </c>
      <c r="G99" s="174" t="str">
        <f>_xll.BDP(C99,$G$3)</f>
        <v>#N/A Real Time</v>
      </c>
      <c r="H99" s="170">
        <f t="shared" si="17"/>
        <v>0</v>
      </c>
      <c r="I99" s="171">
        <f t="shared" si="18"/>
        <v>0</v>
      </c>
      <c r="J99" s="175">
        <v>-18593520</v>
      </c>
      <c r="K99" s="153" t="str">
        <f>CONCATENATE(D181,D99, " Curncy")</f>
        <v>EURGBp Curncy</v>
      </c>
      <c r="L99" s="153">
        <f>IF(D99 = D181,1,_xll.BDP(K99,$L$3))</f>
        <v>1</v>
      </c>
      <c r="M99" s="325">
        <f>IF(D99 = D181,1,_xll.BDP(K99,$M$3)*L99)</f>
        <v>0.89166000000000001</v>
      </c>
      <c r="N99" s="175">
        <f t="shared" si="19"/>
        <v>0</v>
      </c>
      <c r="O99" s="330">
        <f>N99 / Y181</f>
        <v>0</v>
      </c>
      <c r="P99" s="176">
        <f t="shared" si="20"/>
        <v>0</v>
      </c>
      <c r="Q99" s="335">
        <f>P99 / Y181*100</f>
        <v>0</v>
      </c>
      <c r="R99" s="222">
        <f t="shared" si="21"/>
        <v>0</v>
      </c>
      <c r="S99" s="335">
        <f t="shared" si="22"/>
        <v>0</v>
      </c>
      <c r="T99" s="153">
        <f t="shared" si="23"/>
        <v>0.01</v>
      </c>
      <c r="U99" s="153">
        <v>0</v>
      </c>
      <c r="V99" s="153">
        <v>1</v>
      </c>
      <c r="W99" s="224">
        <f t="shared" si="24"/>
        <v>0</v>
      </c>
      <c r="X99" s="224">
        <f t="shared" si="25"/>
        <v>0</v>
      </c>
      <c r="Y99" s="153"/>
      <c r="Z99" s="172" t="str">
        <f>_xll.BDH(C99,$Z$3,$D$1,$D$1)</f>
        <v>#N/A N/A</v>
      </c>
      <c r="AA99" s="172">
        <f t="shared" si="26"/>
        <v>0</v>
      </c>
      <c r="AB99" s="173">
        <f t="shared" si="27"/>
        <v>0</v>
      </c>
      <c r="AC99" s="177">
        <v>-18593520</v>
      </c>
      <c r="AD99" s="178">
        <f>IF(D99 = D181,1,_xll.BDP(K99,$AD$3)*L99)</f>
        <v>0.88978999999999997</v>
      </c>
      <c r="AE99" s="340">
        <f>AA99*AC99*T99/AD99 / AF181</f>
        <v>0</v>
      </c>
      <c r="AF99" s="168"/>
    </row>
    <row r="100" spans="1:32" x14ac:dyDescent="0.2">
      <c r="A100" s="153"/>
      <c r="B100" s="153">
        <v>28162</v>
      </c>
      <c r="C100" s="153" t="s">
        <v>1291</v>
      </c>
      <c r="D100" s="153" t="str">
        <f>_xll.BDP(C100,$D$3)</f>
        <v>GBp</v>
      </c>
      <c r="E100" s="153" t="s">
        <v>1292</v>
      </c>
      <c r="F100" s="174">
        <f>_xll.BDP(C100,$F$3)</f>
        <v>63</v>
      </c>
      <c r="G100" s="174">
        <f>_xll.BDP(C100,$G$3)</f>
        <v>62.25</v>
      </c>
      <c r="H100" s="170">
        <f t="shared" si="17"/>
        <v>-0.75</v>
      </c>
      <c r="I100" s="171">
        <f t="shared" si="18"/>
        <v>-1.1904761904761905</v>
      </c>
      <c r="J100" s="175">
        <v>-5100529</v>
      </c>
      <c r="K100" s="153" t="str">
        <f>CONCATENATE(D181,D100, " Curncy")</f>
        <v>EURGBp Curncy</v>
      </c>
      <c r="L100" s="153">
        <f>IF(D100 = D181,1,_xll.BDP(K100,$L$3))</f>
        <v>1</v>
      </c>
      <c r="M100" s="325">
        <f>IF(D100 = D181,1,_xll.BDP(K100,$M$3)*L100)</f>
        <v>0.89166000000000001</v>
      </c>
      <c r="N100" s="175">
        <f t="shared" si="19"/>
        <v>42901.966556759304</v>
      </c>
      <c r="O100" s="330">
        <f>N100 / Y181</f>
        <v>2.569639724382633E-4</v>
      </c>
      <c r="P100" s="176">
        <f t="shared" si="20"/>
        <v>-3560863.2242110223</v>
      </c>
      <c r="Q100" s="335">
        <f>P100 / Y181*100</f>
        <v>-2.1328009712375851</v>
      </c>
      <c r="R100" s="222">
        <f t="shared" si="21"/>
        <v>-2.1328009712375851</v>
      </c>
      <c r="S100" s="335">
        <f t="shared" si="22"/>
        <v>0</v>
      </c>
      <c r="T100" s="153">
        <f t="shared" si="23"/>
        <v>0.01</v>
      </c>
      <c r="U100" s="153">
        <v>0</v>
      </c>
      <c r="V100" s="153">
        <v>1</v>
      </c>
      <c r="W100" s="224">
        <f t="shared" si="24"/>
        <v>2.569639724382633E-4</v>
      </c>
      <c r="X100" s="224">
        <f t="shared" si="25"/>
        <v>0</v>
      </c>
      <c r="Y100" s="153"/>
      <c r="Z100" s="172">
        <f>_xll.BDH(C100,$Z$3,$D$1,$D$1)</f>
        <v>60.4</v>
      </c>
      <c r="AA100" s="172">
        <f t="shared" si="26"/>
        <v>2.6000000000000014</v>
      </c>
      <c r="AB100" s="173">
        <f t="shared" si="27"/>
        <v>4.3046357615894069</v>
      </c>
      <c r="AC100" s="177">
        <v>-5100529</v>
      </c>
      <c r="AD100" s="178">
        <f>IF(D100 = D181,1,_xll.BDP(K100,$AD$3)*L100)</f>
        <v>0.88978999999999997</v>
      </c>
      <c r="AE100" s="340">
        <f>AA100*AC100*T100/AD100 / AF181</f>
        <v>-8.9439860870655697E-4</v>
      </c>
      <c r="AF100" s="168"/>
    </row>
    <row r="101" spans="1:32" x14ac:dyDescent="0.2">
      <c r="A101" s="153"/>
      <c r="B101" s="153">
        <v>28421</v>
      </c>
      <c r="C101" s="153" t="s">
        <v>1325</v>
      </c>
      <c r="D101" s="153" t="str">
        <f>_xll.BDP(C101,$D$3)</f>
        <v>GBp</v>
      </c>
      <c r="E101" s="153" t="s">
        <v>1322</v>
      </c>
      <c r="F101" s="174">
        <f>_xll.BDP(C101,$F$3)</f>
        <v>56</v>
      </c>
      <c r="G101" s="174">
        <f>_xll.BDP(C101,$G$3)</f>
        <v>57</v>
      </c>
      <c r="H101" s="170">
        <f t="shared" si="17"/>
        <v>1</v>
      </c>
      <c r="I101" s="171">
        <f t="shared" si="18"/>
        <v>1.7857142857142856</v>
      </c>
      <c r="J101" s="175">
        <v>6871515</v>
      </c>
      <c r="K101" s="153" t="str">
        <f>CONCATENATE(D181,D101, " Curncy")</f>
        <v>EURGBp Curncy</v>
      </c>
      <c r="L101" s="153">
        <f>IF(D101 = D181,1,_xll.BDP(K101,$L$3))</f>
        <v>1</v>
      </c>
      <c r="M101" s="325">
        <f>IF(D101 = D181,1,_xll.BDP(K101,$M$3)*L101)</f>
        <v>0.89166000000000001</v>
      </c>
      <c r="N101" s="175">
        <f t="shared" si="19"/>
        <v>77064.295807819115</v>
      </c>
      <c r="O101" s="330">
        <f>N101 / Y181</f>
        <v>4.6158134867164106E-4</v>
      </c>
      <c r="P101" s="176">
        <f t="shared" si="20"/>
        <v>4392664.8610456903</v>
      </c>
      <c r="Q101" s="335">
        <f>P101 / Y181*100</f>
        <v>2.6310136874283541</v>
      </c>
      <c r="R101" s="222">
        <f t="shared" si="21"/>
        <v>0</v>
      </c>
      <c r="S101" s="335">
        <f t="shared" si="22"/>
        <v>2.6310136874283541</v>
      </c>
      <c r="T101" s="153">
        <f t="shared" si="23"/>
        <v>0.01</v>
      </c>
      <c r="U101" s="153">
        <v>0</v>
      </c>
      <c r="V101" s="153">
        <v>1</v>
      </c>
      <c r="W101" s="224">
        <f t="shared" si="24"/>
        <v>0</v>
      </c>
      <c r="X101" s="224">
        <f t="shared" si="25"/>
        <v>4.6158134867164106E-4</v>
      </c>
      <c r="Y101" s="153"/>
      <c r="Z101" s="172">
        <f>_xll.BDH(C101,$Z$3,$D$1,$D$1)</f>
        <v>54</v>
      </c>
      <c r="AA101" s="172">
        <f t="shared" si="26"/>
        <v>2</v>
      </c>
      <c r="AB101" s="173">
        <f t="shared" si="27"/>
        <v>3.7037037037037033</v>
      </c>
      <c r="AC101" s="177">
        <v>6871515</v>
      </c>
      <c r="AD101" s="178">
        <f>IF(D101 = D181,1,_xll.BDP(K101,$AD$3)*L101)</f>
        <v>0.88978999999999997</v>
      </c>
      <c r="AE101" s="340">
        <f>AA101*AC101*T101/AD101 / AF181</f>
        <v>9.2688326366301838E-4</v>
      </c>
      <c r="AF101" s="168"/>
    </row>
    <row r="102" spans="1:32" x14ac:dyDescent="0.2">
      <c r="A102" s="153"/>
      <c r="B102" s="153">
        <v>24000</v>
      </c>
      <c r="C102" s="153" t="s">
        <v>82</v>
      </c>
      <c r="D102" s="153" t="str">
        <f>_xll.BDP(C102,$D$3)</f>
        <v>GBp</v>
      </c>
      <c r="E102" s="153" t="s">
        <v>390</v>
      </c>
      <c r="F102" s="174">
        <f>_xll.BDP(C102,$F$3)</f>
        <v>60.15</v>
      </c>
      <c r="G102" s="174">
        <f>_xll.BDP(C102,$G$3)</f>
        <v>59.2</v>
      </c>
      <c r="H102" s="170">
        <f t="shared" si="17"/>
        <v>-0.94999999999999574</v>
      </c>
      <c r="I102" s="171">
        <f t="shared" si="18"/>
        <v>-1.5793848711554377</v>
      </c>
      <c r="J102" s="175">
        <v>-1071925</v>
      </c>
      <c r="K102" s="153" t="str">
        <f>CONCATENATE(D181,D102, " Curncy")</f>
        <v>EURGBp Curncy</v>
      </c>
      <c r="L102" s="153">
        <f>IF(D102 = D181,1,_xll.BDP(K102,$L$3))</f>
        <v>1</v>
      </c>
      <c r="M102" s="325">
        <f>IF(D102 = D181,1,_xll.BDP(K102,$M$3)*L102)</f>
        <v>0.89166000000000001</v>
      </c>
      <c r="N102" s="175">
        <f t="shared" si="19"/>
        <v>11420.594733418517</v>
      </c>
      <c r="O102" s="330">
        <f>N102 / Y181</f>
        <v>6.8404355926764967E-5</v>
      </c>
      <c r="P102" s="176">
        <f t="shared" si="20"/>
        <v>-711683.37707197806</v>
      </c>
      <c r="Q102" s="335">
        <f>P102 / Y181*100</f>
        <v>-0.42626714430152668</v>
      </c>
      <c r="R102" s="222">
        <f t="shared" si="21"/>
        <v>-0.42626714430152668</v>
      </c>
      <c r="S102" s="335">
        <f t="shared" si="22"/>
        <v>0</v>
      </c>
      <c r="T102" s="153">
        <f t="shared" si="23"/>
        <v>0.01</v>
      </c>
      <c r="U102" s="153">
        <v>0</v>
      </c>
      <c r="V102" s="153">
        <v>1</v>
      </c>
      <c r="W102" s="224">
        <f t="shared" si="24"/>
        <v>6.8404355926764967E-5</v>
      </c>
      <c r="X102" s="224">
        <f t="shared" si="25"/>
        <v>0</v>
      </c>
      <c r="Y102" s="153"/>
      <c r="Z102" s="172">
        <f>_xll.BDH(C102,$Z$3,$D$1,$D$1)</f>
        <v>59.3</v>
      </c>
      <c r="AA102" s="172">
        <f t="shared" si="26"/>
        <v>0.85000000000000142</v>
      </c>
      <c r="AB102" s="173">
        <f t="shared" si="27"/>
        <v>1.4333895446880294</v>
      </c>
      <c r="AC102" s="177">
        <v>-1071925</v>
      </c>
      <c r="AD102" s="178">
        <f>IF(D102 = D181,1,_xll.BDP(K102,$AD$3)*L102)</f>
        <v>0.88978999999999997</v>
      </c>
      <c r="AE102" s="340">
        <f>AA102*AC102*T102/AD102 / AF181</f>
        <v>-6.1450563743343744E-5</v>
      </c>
      <c r="AF102" s="168"/>
    </row>
    <row r="103" spans="1:32" x14ac:dyDescent="0.2">
      <c r="A103" s="153"/>
      <c r="B103" s="153">
        <v>778</v>
      </c>
      <c r="C103" s="153" t="s">
        <v>80</v>
      </c>
      <c r="D103" s="153" t="str">
        <f>_xll.BDP(C103,$D$3)</f>
        <v>GBp</v>
      </c>
      <c r="E103" s="153" t="s">
        <v>392</v>
      </c>
      <c r="F103" s="174">
        <f>_xll.BDP(C103,$F$3)</f>
        <v>748.5</v>
      </c>
      <c r="G103" s="174">
        <f>_xll.BDP(C103,$G$3)</f>
        <v>740.5</v>
      </c>
      <c r="H103" s="170">
        <f t="shared" si="17"/>
        <v>-8</v>
      </c>
      <c r="I103" s="171">
        <f t="shared" si="18"/>
        <v>-1.068804275217101</v>
      </c>
      <c r="J103" s="175">
        <v>-981909</v>
      </c>
      <c r="K103" s="153" t="str">
        <f>CONCATENATE(D181,D103, " Curncy")</f>
        <v>EURGBp Curncy</v>
      </c>
      <c r="L103" s="153">
        <f>IF(D103 = D181,1,_xll.BDP(K103,$L$3))</f>
        <v>1</v>
      </c>
      <c r="M103" s="325">
        <f>IF(D103 = D181,1,_xll.BDP(K103,$M$3)*L103)</f>
        <v>0.89166000000000001</v>
      </c>
      <c r="N103" s="175">
        <f t="shared" si="19"/>
        <v>88097.167081623047</v>
      </c>
      <c r="O103" s="330">
        <f>N103 / Y181</f>
        <v>5.2766341104437372E-4</v>
      </c>
      <c r="P103" s="176">
        <f t="shared" si="20"/>
        <v>-8154494.0279927328</v>
      </c>
      <c r="Q103" s="335">
        <f>P103 / Y181*100</f>
        <v>-4.8841844484794841</v>
      </c>
      <c r="R103" s="222">
        <f t="shared" si="21"/>
        <v>-4.8841844484794841</v>
      </c>
      <c r="S103" s="335">
        <f t="shared" si="22"/>
        <v>0</v>
      </c>
      <c r="T103" s="153">
        <f t="shared" si="23"/>
        <v>0.01</v>
      </c>
      <c r="U103" s="153">
        <v>0</v>
      </c>
      <c r="V103" s="153">
        <v>1</v>
      </c>
      <c r="W103" s="224">
        <f t="shared" si="24"/>
        <v>5.2766341104437372E-4</v>
      </c>
      <c r="X103" s="224">
        <f t="shared" si="25"/>
        <v>0</v>
      </c>
      <c r="Y103" s="153"/>
      <c r="Z103" s="172">
        <f>_xll.BDH(C103,$Z$3,$D$1,$D$1)</f>
        <v>749.5</v>
      </c>
      <c r="AA103" s="172">
        <f t="shared" si="26"/>
        <v>-1</v>
      </c>
      <c r="AB103" s="173">
        <f t="shared" si="27"/>
        <v>-0.13342228152101399</v>
      </c>
      <c r="AC103" s="177">
        <v>-981909</v>
      </c>
      <c r="AD103" s="178">
        <f>IF(D103 = D181,1,_xll.BDP(K103,$AD$3)*L103)</f>
        <v>0.88978999999999997</v>
      </c>
      <c r="AE103" s="340">
        <f>AA103*AC103*T103/AD103 / AF181</f>
        <v>6.6223752588773425E-5</v>
      </c>
      <c r="AF103" s="168"/>
    </row>
    <row r="104" spans="1:32" x14ac:dyDescent="0.2">
      <c r="A104" s="153"/>
      <c r="B104" s="153">
        <v>2201</v>
      </c>
      <c r="C104" s="153" t="s">
        <v>1034</v>
      </c>
      <c r="D104" s="153" t="str">
        <f>_xll.BDP(C104,$D$3)</f>
        <v>GBp</v>
      </c>
      <c r="E104" s="153" t="s">
        <v>1136</v>
      </c>
      <c r="F104" s="174">
        <f>_xll.BDP(C104,$F$3)</f>
        <v>39.5</v>
      </c>
      <c r="G104" s="174">
        <f>_xll.BDP(C104,$G$3)</f>
        <v>37.994999999999997</v>
      </c>
      <c r="H104" s="170">
        <f t="shared" si="17"/>
        <v>-1.5050000000000026</v>
      </c>
      <c r="I104" s="171">
        <f t="shared" si="18"/>
        <v>-3.8101265822784876</v>
      </c>
      <c r="J104" s="175">
        <v>-15313812</v>
      </c>
      <c r="K104" s="153" t="str">
        <f>CONCATENATE(D181,D104, " Curncy")</f>
        <v>EURGBp Curncy</v>
      </c>
      <c r="L104" s="153">
        <f>IF(D104 = D181,1,_xll.BDP(K104,$L$3))</f>
        <v>1</v>
      </c>
      <c r="M104" s="325">
        <f>IF(D104 = D181,1,_xll.BDP(K104,$M$3)*L104)</f>
        <v>0.89166000000000001</v>
      </c>
      <c r="N104" s="175">
        <f t="shared" si="19"/>
        <v>258476.17993405604</v>
      </c>
      <c r="O104" s="330">
        <f>N104 / Y181</f>
        <v>1.5481590077846415E-3</v>
      </c>
      <c r="P104" s="176">
        <f t="shared" si="20"/>
        <v>-6525450.1372720534</v>
      </c>
      <c r="Q104" s="335">
        <f>P104 / Y181*100</f>
        <v>-3.9084585714802222</v>
      </c>
      <c r="R104" s="222">
        <f t="shared" si="21"/>
        <v>-3.9084585714802222</v>
      </c>
      <c r="S104" s="335">
        <f t="shared" si="22"/>
        <v>0</v>
      </c>
      <c r="T104" s="153">
        <f t="shared" si="23"/>
        <v>0.01</v>
      </c>
      <c r="U104" s="153">
        <v>0</v>
      </c>
      <c r="V104" s="153">
        <v>1</v>
      </c>
      <c r="W104" s="224">
        <f t="shared" si="24"/>
        <v>1.5481590077846415E-3</v>
      </c>
      <c r="X104" s="224">
        <f t="shared" si="25"/>
        <v>0</v>
      </c>
      <c r="Y104" s="153"/>
      <c r="Z104" s="172">
        <f>_xll.BDH(C104,$Z$3,$D$1,$D$1)</f>
        <v>37.200000000000003</v>
      </c>
      <c r="AA104" s="172">
        <f t="shared" si="26"/>
        <v>2.2999999999999972</v>
      </c>
      <c r="AB104" s="173">
        <f t="shared" si="27"/>
        <v>6.182795698924723</v>
      </c>
      <c r="AC104" s="177">
        <v>-15313812</v>
      </c>
      <c r="AD104" s="178">
        <f>IF(D104 = D181,1,_xll.BDP(K104,$AD$3)*L104)</f>
        <v>0.88978999999999997</v>
      </c>
      <c r="AE104" s="340">
        <f>AA104*AC104*T104/AD104 / AF181</f>
        <v>-2.3754926610120419E-3</v>
      </c>
      <c r="AF104" s="168"/>
    </row>
    <row r="105" spans="1:32" x14ac:dyDescent="0.2">
      <c r="A105" s="153"/>
      <c r="B105" s="153">
        <v>10193</v>
      </c>
      <c r="C105" s="153" t="s">
        <v>1035</v>
      </c>
      <c r="D105" s="153" t="str">
        <f>_xll.BDP(C105,$D$3)</f>
        <v>GBp</v>
      </c>
      <c r="E105" s="153" t="s">
        <v>1137</v>
      </c>
      <c r="F105" s="174">
        <f>_xll.BDP(C105,$F$3)</f>
        <v>7616</v>
      </c>
      <c r="G105" s="174">
        <f>_xll.BDP(C105,$G$3)</f>
        <v>7720</v>
      </c>
      <c r="H105" s="170">
        <f t="shared" si="17"/>
        <v>104</v>
      </c>
      <c r="I105" s="171">
        <f t="shared" si="18"/>
        <v>1.365546218487395</v>
      </c>
      <c r="J105" s="175">
        <v>-16847</v>
      </c>
      <c r="K105" s="153" t="str">
        <f>CONCATENATE(D181,D105, " Curncy")</f>
        <v>EURGBp Curncy</v>
      </c>
      <c r="L105" s="153">
        <f>IF(D105 = D181,1,_xll.BDP(K105,$L$3))</f>
        <v>1</v>
      </c>
      <c r="M105" s="325">
        <f>IF(D105 = D181,1,_xll.BDP(K105,$M$3)*L105)</f>
        <v>0.89166000000000001</v>
      </c>
      <c r="N105" s="175">
        <f t="shared" si="19"/>
        <v>-19649.731960612789</v>
      </c>
      <c r="O105" s="330">
        <f>N105 / Y181</f>
        <v>-1.1769328045291298E-4</v>
      </c>
      <c r="P105" s="176">
        <f t="shared" si="20"/>
        <v>-1458614.7186147186</v>
      </c>
      <c r="Q105" s="335">
        <f>P105 / Y181*100</f>
        <v>-0.87364627413123874</v>
      </c>
      <c r="R105" s="222">
        <f t="shared" si="21"/>
        <v>-0.87364627413123874</v>
      </c>
      <c r="S105" s="335">
        <f t="shared" si="22"/>
        <v>0</v>
      </c>
      <c r="T105" s="153">
        <f t="shared" si="23"/>
        <v>0.01</v>
      </c>
      <c r="U105" s="153">
        <v>0</v>
      </c>
      <c r="V105" s="153">
        <v>1</v>
      </c>
      <c r="W105" s="224">
        <f t="shared" si="24"/>
        <v>0</v>
      </c>
      <c r="X105" s="224">
        <f t="shared" si="25"/>
        <v>0</v>
      </c>
      <c r="Y105" s="153"/>
      <c r="Z105" s="172">
        <f>_xll.BDH(C105,$Z$3,$D$1,$D$1)</f>
        <v>7884</v>
      </c>
      <c r="AA105" s="172">
        <f t="shared" si="26"/>
        <v>-268</v>
      </c>
      <c r="AB105" s="173">
        <f t="shared" si="27"/>
        <v>-3.3992897006595637</v>
      </c>
      <c r="AC105" s="177">
        <v>-16847</v>
      </c>
      <c r="AD105" s="178">
        <f>IF(D105 = D181,1,_xll.BDP(K105,$AD$3)*L105)</f>
        <v>0.88978999999999997</v>
      </c>
      <c r="AE105" s="340">
        <f>AA105*AC105*T105/AD105 / AF181</f>
        <v>3.0450884760532972E-4</v>
      </c>
      <c r="AF105" s="168"/>
    </row>
    <row r="106" spans="1:32" x14ac:dyDescent="0.2">
      <c r="A106" s="153"/>
      <c r="B106" s="153">
        <v>3260</v>
      </c>
      <c r="C106" s="153" t="s">
        <v>79</v>
      </c>
      <c r="D106" s="153" t="str">
        <f>_xll.BDP(C106,$D$3)</f>
        <v>GBp</v>
      </c>
      <c r="E106" s="153" t="s">
        <v>393</v>
      </c>
      <c r="F106" s="174">
        <f>_xll.BDP(C106,$F$3)</f>
        <v>121.45</v>
      </c>
      <c r="G106" s="174">
        <f>_xll.BDP(C106,$G$3)</f>
        <v>122.75</v>
      </c>
      <c r="H106" s="170">
        <f t="shared" si="17"/>
        <v>1.2999999999999972</v>
      </c>
      <c r="I106" s="171">
        <f t="shared" si="18"/>
        <v>1.0703993412927109</v>
      </c>
      <c r="J106" s="175">
        <v>5998769</v>
      </c>
      <c r="K106" s="153" t="str">
        <f>CONCATENATE(D181,D106, " Curncy")</f>
        <v>EURGBp Curncy</v>
      </c>
      <c r="L106" s="153">
        <f>IF(D106 = D181,1,_xll.BDP(K106,$L$3))</f>
        <v>1</v>
      </c>
      <c r="M106" s="325">
        <f>IF(D106 = D181,1,_xll.BDP(K106,$M$3)*L106)</f>
        <v>0.89166000000000001</v>
      </c>
      <c r="N106" s="175">
        <f t="shared" si="19"/>
        <v>87459.342125922238</v>
      </c>
      <c r="O106" s="330">
        <f>N106 / Y181</f>
        <v>5.2384311916753626E-4</v>
      </c>
      <c r="P106" s="176">
        <f t="shared" si="20"/>
        <v>8258180.1891976763</v>
      </c>
      <c r="Q106" s="335">
        <f>P106 / Y181*100</f>
        <v>4.946287913678094</v>
      </c>
      <c r="R106" s="222">
        <f t="shared" si="21"/>
        <v>0</v>
      </c>
      <c r="S106" s="335">
        <f t="shared" si="22"/>
        <v>4.946287913678094</v>
      </c>
      <c r="T106" s="153">
        <f t="shared" si="23"/>
        <v>0.01</v>
      </c>
      <c r="U106" s="153">
        <v>0</v>
      </c>
      <c r="V106" s="153">
        <v>1</v>
      </c>
      <c r="W106" s="224">
        <f t="shared" si="24"/>
        <v>0</v>
      </c>
      <c r="X106" s="224">
        <f t="shared" si="25"/>
        <v>5.2384311916753626E-4</v>
      </c>
      <c r="Y106" s="153"/>
      <c r="Z106" s="172">
        <f>_xll.BDH(C106,$Z$3,$D$1,$D$1)</f>
        <v>117.9</v>
      </c>
      <c r="AA106" s="172">
        <f t="shared" si="26"/>
        <v>3.5499999999999972</v>
      </c>
      <c r="AB106" s="173">
        <f t="shared" si="27"/>
        <v>3.0110262934690391</v>
      </c>
      <c r="AC106" s="177">
        <v>5998769</v>
      </c>
      <c r="AD106" s="178">
        <f>IF(D106 = D181,1,_xll.BDP(K106,$AD$3)*L106)</f>
        <v>0.88978999999999997</v>
      </c>
      <c r="AE106" s="340">
        <f>AA106*AC106*T106/AD106 / AF181</f>
        <v>1.4362599070085642E-3</v>
      </c>
      <c r="AF106" s="168"/>
    </row>
    <row r="107" spans="1:32" x14ac:dyDescent="0.2">
      <c r="A107" s="153"/>
      <c r="B107" s="153">
        <v>6360</v>
      </c>
      <c r="C107" s="153" t="s">
        <v>1036</v>
      </c>
      <c r="D107" s="153" t="str">
        <f>_xll.BDP(C107,$D$3)</f>
        <v>GBp</v>
      </c>
      <c r="E107" s="153" t="s">
        <v>1138</v>
      </c>
      <c r="F107" s="174">
        <f>_xll.BDP(C107,$F$3)</f>
        <v>140.30000000000001</v>
      </c>
      <c r="G107" s="174">
        <f>_xll.BDP(C107,$G$3)</f>
        <v>134.15</v>
      </c>
      <c r="H107" s="170">
        <f t="shared" si="17"/>
        <v>-6.1500000000000057</v>
      </c>
      <c r="I107" s="171">
        <f t="shared" si="18"/>
        <v>-4.3834640057020708</v>
      </c>
      <c r="J107" s="175">
        <v>1472480</v>
      </c>
      <c r="K107" s="153" t="str">
        <f>CONCATENATE(D181,D107, " Curncy")</f>
        <v>EURGBp Curncy</v>
      </c>
      <c r="L107" s="153">
        <f>IF(D107 = D181,1,_xll.BDP(K107,$L$3))</f>
        <v>1</v>
      </c>
      <c r="M107" s="325">
        <f>IF(D107 = D181,1,_xll.BDP(K107,$M$3)*L107)</f>
        <v>0.89166000000000001</v>
      </c>
      <c r="N107" s="175">
        <f t="shared" si="19"/>
        <v>-101560.59484556902</v>
      </c>
      <c r="O107" s="330">
        <f>N107 / Y181</f>
        <v>-6.0830344129291934E-4</v>
      </c>
      <c r="P107" s="176">
        <f t="shared" si="20"/>
        <v>2215342.081062288</v>
      </c>
      <c r="Q107" s="335">
        <f>P107 / Y181*100</f>
        <v>1.3268927910478872</v>
      </c>
      <c r="R107" s="222">
        <f t="shared" si="21"/>
        <v>0</v>
      </c>
      <c r="S107" s="335">
        <f t="shared" si="22"/>
        <v>1.3268927910478872</v>
      </c>
      <c r="T107" s="153">
        <f t="shared" si="23"/>
        <v>0.01</v>
      </c>
      <c r="U107" s="153">
        <v>0</v>
      </c>
      <c r="V107" s="153">
        <v>1</v>
      </c>
      <c r="W107" s="224">
        <f t="shared" si="24"/>
        <v>0</v>
      </c>
      <c r="X107" s="224">
        <f t="shared" si="25"/>
        <v>0</v>
      </c>
      <c r="Y107" s="153"/>
      <c r="Z107" s="172">
        <f>_xll.BDH(C107,$Z$3,$D$1,$D$1)</f>
        <v>135.05000000000001</v>
      </c>
      <c r="AA107" s="172">
        <f t="shared" si="26"/>
        <v>5.25</v>
      </c>
      <c r="AB107" s="173">
        <f t="shared" si="27"/>
        <v>3.8874490929285446</v>
      </c>
      <c r="AC107" s="177">
        <v>1472480</v>
      </c>
      <c r="AD107" s="178">
        <f>IF(D107 = D181,1,_xll.BDP(K107,$AD$3)*L107)</f>
        <v>0.88978999999999997</v>
      </c>
      <c r="AE107" s="340">
        <f>AA107*AC107*T107/AD107 / AF181</f>
        <v>5.2137626181506099E-4</v>
      </c>
      <c r="AF107" s="168"/>
    </row>
    <row r="108" spans="1:32" x14ac:dyDescent="0.2">
      <c r="A108" s="153"/>
      <c r="B108" s="153">
        <v>24540</v>
      </c>
      <c r="C108" s="153" t="s">
        <v>1232</v>
      </c>
      <c r="D108" s="153" t="str">
        <f>_xll.BDP(C108,$D$3)</f>
        <v>GBp</v>
      </c>
      <c r="E108" s="153" t="s">
        <v>1233</v>
      </c>
      <c r="F108" s="174">
        <f>_xll.BDP(C108,$F$3)</f>
        <v>128</v>
      </c>
      <c r="G108" s="174">
        <f>_xll.BDP(C108,$G$3)</f>
        <v>120.25</v>
      </c>
      <c r="H108" s="170">
        <f t="shared" si="17"/>
        <v>-7.75</v>
      </c>
      <c r="I108" s="171">
        <f t="shared" si="18"/>
        <v>-6.0546875</v>
      </c>
      <c r="J108" s="175">
        <v>-3101438</v>
      </c>
      <c r="K108" s="153" t="str">
        <f>CONCATENATE(D181,D108, " Curncy")</f>
        <v>EURGBp Curncy</v>
      </c>
      <c r="L108" s="153">
        <f>IF(D108 = D181,1,_xll.BDP(K108,$L$3))</f>
        <v>1</v>
      </c>
      <c r="M108" s="325">
        <f>IF(D108 = D181,1,_xll.BDP(K108,$M$3)*L108)</f>
        <v>0.89166000000000001</v>
      </c>
      <c r="N108" s="175">
        <f t="shared" si="19"/>
        <v>269566.25283179688</v>
      </c>
      <c r="O108" s="330">
        <f>N108 / Y181</f>
        <v>1.6145836828088782E-3</v>
      </c>
      <c r="P108" s="176">
        <f t="shared" si="20"/>
        <v>-4182624.7616804615</v>
      </c>
      <c r="Q108" s="335">
        <f>P108 / Y181*100</f>
        <v>-2.5052088755840982</v>
      </c>
      <c r="R108" s="222">
        <f t="shared" si="21"/>
        <v>-2.5052088755840982</v>
      </c>
      <c r="S108" s="335">
        <f t="shared" si="22"/>
        <v>0</v>
      </c>
      <c r="T108" s="153">
        <f t="shared" si="23"/>
        <v>0.01</v>
      </c>
      <c r="U108" s="153">
        <v>0</v>
      </c>
      <c r="V108" s="153">
        <v>1</v>
      </c>
      <c r="W108" s="224">
        <f t="shared" si="24"/>
        <v>1.6145836828088782E-3</v>
      </c>
      <c r="X108" s="224">
        <f t="shared" si="25"/>
        <v>0</v>
      </c>
      <c r="Y108" s="153"/>
      <c r="Z108" s="172">
        <f>_xll.BDH(C108,$Z$3,$D$1,$D$1)</f>
        <v>120</v>
      </c>
      <c r="AA108" s="172">
        <f t="shared" si="26"/>
        <v>8</v>
      </c>
      <c r="AB108" s="173">
        <f t="shared" si="27"/>
        <v>6.666666666666667</v>
      </c>
      <c r="AC108" s="177">
        <v>-3101438</v>
      </c>
      <c r="AD108" s="178">
        <f>IF(D108 = D181,1,_xll.BDP(K108,$AD$3)*L108)</f>
        <v>0.88978999999999997</v>
      </c>
      <c r="AE108" s="340">
        <f>AA108*AC108*T108/AD108 / AF181</f>
        <v>-1.6733840938939987E-3</v>
      </c>
      <c r="AF108" s="168"/>
    </row>
    <row r="109" spans="1:32" x14ac:dyDescent="0.2">
      <c r="A109" s="153"/>
      <c r="B109" s="153">
        <v>20120</v>
      </c>
      <c r="C109" s="153" t="s">
        <v>78</v>
      </c>
      <c r="D109" s="153" t="str">
        <f>_xll.BDP(C109,$D$3)</f>
        <v>GBp</v>
      </c>
      <c r="E109" s="153" t="s">
        <v>292</v>
      </c>
      <c r="F109" s="174">
        <f>_xll.BDP(C109,$F$3)</f>
        <v>66</v>
      </c>
      <c r="G109" s="174">
        <f>_xll.BDP(C109,$G$3)</f>
        <v>67</v>
      </c>
      <c r="H109" s="170">
        <f t="shared" si="17"/>
        <v>1</v>
      </c>
      <c r="I109" s="171">
        <f t="shared" si="18"/>
        <v>1.5151515151515151</v>
      </c>
      <c r="J109" s="175">
        <v>1110781</v>
      </c>
      <c r="K109" s="153" t="str">
        <f>CONCATENATE(D181,D109, " Curncy")</f>
        <v>EURGBp Curncy</v>
      </c>
      <c r="L109" s="153">
        <f>IF(D109 = D181,1,_xll.BDP(K109,$L$3))</f>
        <v>1</v>
      </c>
      <c r="M109" s="325">
        <f>IF(D109 = D181,1,_xll.BDP(K109,$M$3)*L109)</f>
        <v>0.89166000000000001</v>
      </c>
      <c r="N109" s="175">
        <f t="shared" si="19"/>
        <v>12457.450149159993</v>
      </c>
      <c r="O109" s="330">
        <f>N109 / Y181</f>
        <v>7.461466533345764E-5</v>
      </c>
      <c r="P109" s="176">
        <f t="shared" si="20"/>
        <v>834649.15999371954</v>
      </c>
      <c r="Q109" s="335">
        <f>P109 / Y181*100</f>
        <v>0.4999182577341662</v>
      </c>
      <c r="R109" s="222">
        <f t="shared" si="21"/>
        <v>0</v>
      </c>
      <c r="S109" s="335">
        <f t="shared" si="22"/>
        <v>0.4999182577341662</v>
      </c>
      <c r="T109" s="153">
        <f t="shared" si="23"/>
        <v>0.01</v>
      </c>
      <c r="U109" s="153">
        <v>0</v>
      </c>
      <c r="V109" s="153">
        <v>1</v>
      </c>
      <c r="W109" s="224">
        <f t="shared" si="24"/>
        <v>0</v>
      </c>
      <c r="X109" s="224">
        <f t="shared" si="25"/>
        <v>7.461466533345764E-5</v>
      </c>
      <c r="Y109" s="153"/>
      <c r="Z109" s="172">
        <f>_xll.BDH(C109,$Z$3,$D$1,$D$1)</f>
        <v>71.75</v>
      </c>
      <c r="AA109" s="172">
        <f t="shared" si="26"/>
        <v>-5.75</v>
      </c>
      <c r="AB109" s="173">
        <f t="shared" si="27"/>
        <v>-8.0139372822299642</v>
      </c>
      <c r="AC109" s="177">
        <v>1110781</v>
      </c>
      <c r="AD109" s="178">
        <f>IF(D109 = D181,1,_xll.BDP(K109,$AD$3)*L109)</f>
        <v>0.88978999999999997</v>
      </c>
      <c r="AE109" s="340">
        <f>AA109*AC109*T109/AD109 / AF181</f>
        <v>-4.3076343654532595E-4</v>
      </c>
      <c r="AF109" s="168"/>
    </row>
    <row r="110" spans="1:32" x14ac:dyDescent="0.2">
      <c r="A110" s="153"/>
      <c r="B110" s="153">
        <v>19483</v>
      </c>
      <c r="C110" s="153"/>
      <c r="D110" s="153" t="s">
        <v>70</v>
      </c>
      <c r="E110" s="153" t="s">
        <v>1236</v>
      </c>
      <c r="F110" s="174">
        <v>53</v>
      </c>
      <c r="G110" s="174">
        <v>53</v>
      </c>
      <c r="H110" s="170">
        <f t="shared" si="17"/>
        <v>0</v>
      </c>
      <c r="I110" s="171">
        <f t="shared" si="18"/>
        <v>0</v>
      </c>
      <c r="J110" s="175">
        <v>81947</v>
      </c>
      <c r="K110" s="153" t="str">
        <f>CONCATENATE(D181,D110, " Curncy")</f>
        <v>EURGBP Curncy</v>
      </c>
      <c r="L110" s="153">
        <f>IF(D110 = D181,1,_xll.BDP(K110,$L$3))</f>
        <v>1</v>
      </c>
      <c r="M110" s="325">
        <f>IF(D110 = D181,1,_xll.BDP(K110,$M$3)*L110)</f>
        <v>0.89166000000000001</v>
      </c>
      <c r="N110" s="175">
        <f t="shared" si="19"/>
        <v>0</v>
      </c>
      <c r="O110" s="330">
        <f>N110 / Y181</f>
        <v>0</v>
      </c>
      <c r="P110" s="176">
        <f t="shared" si="20"/>
        <v>4870904.8291949844</v>
      </c>
      <c r="Q110" s="335">
        <f>P110 / Y181*100</f>
        <v>2.9174584634080456</v>
      </c>
      <c r="R110" s="222">
        <f t="shared" si="21"/>
        <v>0</v>
      </c>
      <c r="S110" s="335">
        <f t="shared" si="22"/>
        <v>2.9174584634080456</v>
      </c>
      <c r="T110" s="153">
        <f t="shared" si="23"/>
        <v>1</v>
      </c>
      <c r="U110" s="153">
        <v>1</v>
      </c>
      <c r="V110" s="153">
        <v>1</v>
      </c>
      <c r="W110" s="224">
        <f t="shared" si="24"/>
        <v>0</v>
      </c>
      <c r="X110" s="224">
        <f t="shared" si="25"/>
        <v>0</v>
      </c>
      <c r="Y110" s="153"/>
      <c r="Z110" s="172">
        <v>53</v>
      </c>
      <c r="AA110" s="172">
        <f t="shared" si="26"/>
        <v>0</v>
      </c>
      <c r="AB110" s="173">
        <f t="shared" si="27"/>
        <v>0</v>
      </c>
      <c r="AC110" s="177">
        <v>81947</v>
      </c>
      <c r="AD110" s="178">
        <f>IF(D110 = D181,1,_xll.BDP(K110,$AD$3)*L110)</f>
        <v>0.88978999999999997</v>
      </c>
      <c r="AE110" s="340">
        <f>AA110*AC110*T110/AD110 / AF181</f>
        <v>0</v>
      </c>
      <c r="AF110" s="168"/>
    </row>
    <row r="111" spans="1:32" x14ac:dyDescent="0.2">
      <c r="A111" s="153"/>
      <c r="B111" s="153">
        <v>3404</v>
      </c>
      <c r="C111" s="153" t="s">
        <v>76</v>
      </c>
      <c r="D111" s="153" t="str">
        <f>_xll.BDP(C111,$D$3)</f>
        <v>GBp</v>
      </c>
      <c r="E111" s="153" t="s">
        <v>291</v>
      </c>
      <c r="F111" s="174">
        <f>_xll.BDP(C111,$F$3)</f>
        <v>14.12</v>
      </c>
      <c r="G111" s="174">
        <f>_xll.BDP(C111,$G$3)</f>
        <v>13.92</v>
      </c>
      <c r="H111" s="170">
        <f t="shared" si="17"/>
        <v>-0.19999999999999929</v>
      </c>
      <c r="I111" s="171">
        <f t="shared" si="18"/>
        <v>-1.4164305949008449</v>
      </c>
      <c r="J111" s="175">
        <v>66118629</v>
      </c>
      <c r="K111" s="153" t="str">
        <f>CONCATENATE(D181,D111, " Curncy")</f>
        <v>EURGBp Curncy</v>
      </c>
      <c r="L111" s="153">
        <f>IF(D111 = D181,1,_xll.BDP(K111,$L$3))</f>
        <v>1</v>
      </c>
      <c r="M111" s="325">
        <f>IF(D111 = D181,1,_xll.BDP(K111,$M$3)*L111)</f>
        <v>0.89166000000000001</v>
      </c>
      <c r="N111" s="175">
        <f t="shared" si="19"/>
        <v>-148304.57573514516</v>
      </c>
      <c r="O111" s="330">
        <f>N111 / Y181</f>
        <v>-8.8827939533391899E-4</v>
      </c>
      <c r="P111" s="176">
        <f t="shared" si="20"/>
        <v>10321998.471166139</v>
      </c>
      <c r="Q111" s="335">
        <f>P111 / Y181*100</f>
        <v>6.1824245915240983</v>
      </c>
      <c r="R111" s="222">
        <f t="shared" si="21"/>
        <v>0</v>
      </c>
      <c r="S111" s="335">
        <f t="shared" si="22"/>
        <v>6.1824245915240983</v>
      </c>
      <c r="T111" s="153">
        <f t="shared" si="23"/>
        <v>0.01</v>
      </c>
      <c r="U111" s="153">
        <v>0</v>
      </c>
      <c r="V111" s="153">
        <v>1</v>
      </c>
      <c r="W111" s="224">
        <f t="shared" si="24"/>
        <v>0</v>
      </c>
      <c r="X111" s="224">
        <f t="shared" si="25"/>
        <v>0</v>
      </c>
      <c r="Y111" s="153"/>
      <c r="Z111" s="172">
        <f>_xll.BDH(C111,$Z$3,$D$1,$D$1)</f>
        <v>13.53</v>
      </c>
      <c r="AA111" s="172">
        <f t="shared" si="26"/>
        <v>0.58999999999999986</v>
      </c>
      <c r="AB111" s="173">
        <f t="shared" si="27"/>
        <v>4.3606799704360668</v>
      </c>
      <c r="AC111" s="177">
        <v>66118629</v>
      </c>
      <c r="AD111" s="178">
        <f>IF(D111 = D181,1,_xll.BDP(K111,$AD$3)*L111)</f>
        <v>0.88978999999999997</v>
      </c>
      <c r="AE111" s="340">
        <f>AA111*AC111*T111/AD111 / AF181</f>
        <v>2.6309851521463703E-3</v>
      </c>
      <c r="AF111" s="168"/>
    </row>
    <row r="112" spans="1:32" x14ac:dyDescent="0.2">
      <c r="A112" s="153"/>
      <c r="B112" s="153">
        <v>19183</v>
      </c>
      <c r="C112" s="153" t="s">
        <v>1262</v>
      </c>
      <c r="D112" s="153" t="str">
        <f>_xll.BDP(C112,$D$3)</f>
        <v>GBp</v>
      </c>
      <c r="E112" s="153" t="s">
        <v>1263</v>
      </c>
      <c r="F112" s="174">
        <f>_xll.BDP(C112,$F$3)</f>
        <v>1572</v>
      </c>
      <c r="G112" s="174">
        <f>_xll.BDP(C112,$G$3)</f>
        <v>1568</v>
      </c>
      <c r="H112" s="170">
        <f t="shared" si="17"/>
        <v>-4</v>
      </c>
      <c r="I112" s="171">
        <f t="shared" si="18"/>
        <v>-0.2544529262086514</v>
      </c>
      <c r="J112" s="175">
        <v>506511</v>
      </c>
      <c r="K112" s="153" t="str">
        <f>CONCATENATE(D181,D112, " Curncy")</f>
        <v>EURGBp Curncy</v>
      </c>
      <c r="L112" s="153">
        <f>IF(D112 = D181,1,_xll.BDP(K112,$L$3))</f>
        <v>1</v>
      </c>
      <c r="M112" s="325">
        <f>IF(D112 = D181,1,_xll.BDP(K112,$M$3)*L112)</f>
        <v>0.89166000000000001</v>
      </c>
      <c r="N112" s="175">
        <f t="shared" si="19"/>
        <v>-22722.158670345198</v>
      </c>
      <c r="O112" s="330">
        <f>N112 / Y181</f>
        <v>-1.3609576956291099E-4</v>
      </c>
      <c r="P112" s="176">
        <f t="shared" si="20"/>
        <v>8907086.1987753175</v>
      </c>
      <c r="Q112" s="335">
        <f>P112 / Y181*100</f>
        <v>5.3349541668661109</v>
      </c>
      <c r="R112" s="222">
        <f t="shared" si="21"/>
        <v>0</v>
      </c>
      <c r="S112" s="335">
        <f t="shared" si="22"/>
        <v>5.3349541668661109</v>
      </c>
      <c r="T112" s="153">
        <f t="shared" si="23"/>
        <v>0.01</v>
      </c>
      <c r="U112" s="153">
        <v>0</v>
      </c>
      <c r="V112" s="153">
        <v>1</v>
      </c>
      <c r="W112" s="224">
        <f t="shared" si="24"/>
        <v>0</v>
      </c>
      <c r="X112" s="224">
        <f t="shared" si="25"/>
        <v>0</v>
      </c>
      <c r="Y112" s="153"/>
      <c r="Z112" s="172">
        <f>_xll.BDH(C112,$Z$3,$D$1,$D$1)</f>
        <v>1586</v>
      </c>
      <c r="AA112" s="172">
        <f t="shared" si="26"/>
        <v>-14</v>
      </c>
      <c r="AB112" s="173">
        <f t="shared" si="27"/>
        <v>-0.88272383354350581</v>
      </c>
      <c r="AC112" s="177">
        <v>506511</v>
      </c>
      <c r="AD112" s="178">
        <f>IF(D112 = D181,1,_xll.BDP(K112,$AD$3)*L112)</f>
        <v>0.88978999999999997</v>
      </c>
      <c r="AE112" s="340">
        <f>AA112*AC112*T112/AD112 / AF181</f>
        <v>-4.7825493815098052E-4</v>
      </c>
      <c r="AF112" s="168"/>
    </row>
    <row r="113" spans="1:32" x14ac:dyDescent="0.2">
      <c r="A113" s="153"/>
      <c r="B113" s="153">
        <v>10205</v>
      </c>
      <c r="C113" s="153" t="s">
        <v>1049</v>
      </c>
      <c r="D113" s="153" t="str">
        <f>_xll.BDP(C113,$D$3)</f>
        <v>GBp</v>
      </c>
      <c r="E113" s="153" t="s">
        <v>1612</v>
      </c>
      <c r="F113" s="174">
        <f>_xll.BDP(C113,$F$3)</f>
        <v>299.39999999999998</v>
      </c>
      <c r="G113" s="174">
        <f>_xll.BDP(C113,$G$3)</f>
        <v>290</v>
      </c>
      <c r="H113" s="170">
        <f t="shared" si="17"/>
        <v>-9.3999999999999773</v>
      </c>
      <c r="I113" s="171">
        <f t="shared" si="18"/>
        <v>-3.1396125584502261</v>
      </c>
      <c r="J113" s="175">
        <v>1185750</v>
      </c>
      <c r="K113" s="153" t="str">
        <f>CONCATENATE(D181,D113, " Curncy")</f>
        <v>EURGBp Curncy</v>
      </c>
      <c r="L113" s="153">
        <f>IF(D113 = D181,1,_xll.BDP(K113,$L$3))</f>
        <v>1</v>
      </c>
      <c r="M113" s="325">
        <f>IF(D113 = D181,1,_xll.BDP(K113,$M$3)*L113)</f>
        <v>0.89166000000000001</v>
      </c>
      <c r="N113" s="175">
        <f t="shared" si="19"/>
        <v>-125003.36451113624</v>
      </c>
      <c r="O113" s="330">
        <f>N113 / Y181</f>
        <v>-7.4871535481790168E-4</v>
      </c>
      <c r="P113" s="176">
        <f t="shared" si="20"/>
        <v>3856486.7774712336</v>
      </c>
      <c r="Q113" s="335">
        <f>P113 / Y181*100</f>
        <v>2.3098665201828936</v>
      </c>
      <c r="R113" s="222">
        <f t="shared" si="21"/>
        <v>0</v>
      </c>
      <c r="S113" s="335">
        <f t="shared" si="22"/>
        <v>2.3098665201828936</v>
      </c>
      <c r="T113" s="153">
        <f t="shared" si="23"/>
        <v>0.01</v>
      </c>
      <c r="U113" s="153">
        <v>0</v>
      </c>
      <c r="V113" s="153">
        <v>1</v>
      </c>
      <c r="W113" s="224">
        <f t="shared" si="24"/>
        <v>0</v>
      </c>
      <c r="X113" s="224">
        <f t="shared" si="25"/>
        <v>0</v>
      </c>
      <c r="Y113" s="153"/>
      <c r="Z113" s="172">
        <f>_xll.BDH(C113,$Z$3,$D$1,$D$1)</f>
        <v>299.60000000000002</v>
      </c>
      <c r="AA113" s="172">
        <f t="shared" si="26"/>
        <v>-0.20000000000004547</v>
      </c>
      <c r="AB113" s="173">
        <f t="shared" si="27"/>
        <v>-6.6755674232324924E-2</v>
      </c>
      <c r="AC113" s="177">
        <v>1185750</v>
      </c>
      <c r="AD113" s="178">
        <f>IF(D113 = D181,1,_xll.BDP(K113,$AD$3)*L113)</f>
        <v>0.88978999999999997</v>
      </c>
      <c r="AE113" s="340">
        <f>AA113*AC113*T113/AD113 / AF181</f>
        <v>-1.5994316098977796E-5</v>
      </c>
      <c r="AF113" s="168"/>
    </row>
    <row r="114" spans="1:32" x14ac:dyDescent="0.2">
      <c r="A114" s="153"/>
      <c r="B114" s="153">
        <v>28289</v>
      </c>
      <c r="C114" s="153" t="s">
        <v>1333</v>
      </c>
      <c r="D114" s="153" t="str">
        <f>_xll.BDP(C114,$D$3)</f>
        <v>GBp</v>
      </c>
      <c r="E114" s="153" t="s">
        <v>1351</v>
      </c>
      <c r="F114" s="174">
        <f>_xll.BDP(C114,$F$3)</f>
        <v>470</v>
      </c>
      <c r="G114" s="174">
        <f>_xll.BDP(C114,$G$3)</f>
        <v>472</v>
      </c>
      <c r="H114" s="170">
        <f t="shared" si="17"/>
        <v>2</v>
      </c>
      <c r="I114" s="171">
        <f t="shared" si="18"/>
        <v>0.42553191489361702</v>
      </c>
      <c r="J114" s="175">
        <v>938759</v>
      </c>
      <c r="K114" s="153" t="str">
        <f>CONCATENATE(D181,D114, " Curncy")</f>
        <v>EURGBp Curncy</v>
      </c>
      <c r="L114" s="153">
        <f>IF(D114 = D181,1,_xll.BDP(K114,$L$3))</f>
        <v>1</v>
      </c>
      <c r="M114" s="325">
        <f>IF(D114 = D181,1,_xll.BDP(K114,$M$3)*L114)</f>
        <v>0.89166000000000001</v>
      </c>
      <c r="N114" s="175">
        <f t="shared" si="19"/>
        <v>21056.434066796763</v>
      </c>
      <c r="O114" s="330">
        <f>N114 / Y181</f>
        <v>1.2611880940306211E-4</v>
      </c>
      <c r="P114" s="176">
        <f t="shared" si="20"/>
        <v>4969318.4397640359</v>
      </c>
      <c r="Q114" s="335">
        <f>P114 / Y181*100</f>
        <v>2.9764039019122657</v>
      </c>
      <c r="R114" s="222">
        <f t="shared" si="21"/>
        <v>0</v>
      </c>
      <c r="S114" s="335">
        <f t="shared" si="22"/>
        <v>2.9764039019122657</v>
      </c>
      <c r="T114" s="153">
        <f t="shared" si="23"/>
        <v>0.01</v>
      </c>
      <c r="U114" s="153">
        <v>0</v>
      </c>
      <c r="V114" s="153">
        <v>1</v>
      </c>
      <c r="W114" s="224">
        <f t="shared" si="24"/>
        <v>0</v>
      </c>
      <c r="X114" s="224">
        <f t="shared" si="25"/>
        <v>1.2611880940306211E-4</v>
      </c>
      <c r="Y114" s="153"/>
      <c r="Z114" s="172">
        <f>_xll.BDH(C114,$Z$3,$D$1,$D$1)</f>
        <v>450</v>
      </c>
      <c r="AA114" s="172">
        <f t="shared" si="26"/>
        <v>20</v>
      </c>
      <c r="AB114" s="173">
        <f t="shared" si="27"/>
        <v>4.4444444444444446</v>
      </c>
      <c r="AC114" s="177">
        <v>938759</v>
      </c>
      <c r="AD114" s="178">
        <f>IF(D114 = D181,1,_xll.BDP(K114,$AD$3)*L114)</f>
        <v>0.88978999999999997</v>
      </c>
      <c r="AE114" s="340">
        <f>AA114*AC114*T114/AD114 / AF181</f>
        <v>1.2662709834920416E-3</v>
      </c>
      <c r="AF114" s="168"/>
    </row>
    <row r="115" spans="1:32" x14ac:dyDescent="0.2">
      <c r="A115" s="153"/>
      <c r="B115" s="153">
        <v>10257</v>
      </c>
      <c r="C115" s="153" t="s">
        <v>1066</v>
      </c>
      <c r="D115" s="153" t="str">
        <f>_xll.BDP(C115,$D$3)</f>
        <v>GBp</v>
      </c>
      <c r="E115" s="153" t="s">
        <v>1164</v>
      </c>
      <c r="F115" s="174">
        <f>_xll.BDP(C115,$F$3)</f>
        <v>121</v>
      </c>
      <c r="G115" s="174">
        <f>_xll.BDP(C115,$G$3)</f>
        <v>118.1</v>
      </c>
      <c r="H115" s="170">
        <f t="shared" si="17"/>
        <v>-2.9000000000000057</v>
      </c>
      <c r="I115" s="171">
        <f t="shared" si="18"/>
        <v>-2.3966942148760375</v>
      </c>
      <c r="J115" s="175">
        <v>304890</v>
      </c>
      <c r="K115" s="153" t="str">
        <f>CONCATENATE(D181,D115, " Curncy")</f>
        <v>EURGBp Curncy</v>
      </c>
      <c r="L115" s="153">
        <f>IF(D115 = D181,1,_xll.BDP(K115,$L$3))</f>
        <v>1</v>
      </c>
      <c r="M115" s="325">
        <f>IF(D115 = D181,1,_xll.BDP(K115,$M$3)*L115)</f>
        <v>0.89166000000000001</v>
      </c>
      <c r="N115" s="175">
        <f t="shared" si="19"/>
        <v>-9916.1227373662805</v>
      </c>
      <c r="O115" s="330">
        <f>N115 / Y181</f>
        <v>-5.9393228196378981E-5</v>
      </c>
      <c r="P115" s="176">
        <f t="shared" si="20"/>
        <v>403825.55009757087</v>
      </c>
      <c r="Q115" s="335">
        <f>P115 / Y181*100</f>
        <v>0.24187380172387396</v>
      </c>
      <c r="R115" s="222">
        <f t="shared" si="21"/>
        <v>0</v>
      </c>
      <c r="S115" s="335">
        <f t="shared" si="22"/>
        <v>0.24187380172387396</v>
      </c>
      <c r="T115" s="153">
        <f t="shared" si="23"/>
        <v>0.01</v>
      </c>
      <c r="U115" s="153">
        <v>0</v>
      </c>
      <c r="V115" s="153">
        <v>1</v>
      </c>
      <c r="W115" s="224">
        <f t="shared" si="24"/>
        <v>0</v>
      </c>
      <c r="X115" s="224">
        <f t="shared" si="25"/>
        <v>0</v>
      </c>
      <c r="Y115" s="153"/>
      <c r="Z115" s="172">
        <f>_xll.BDH(C115,$Z$3,$D$1,$D$1)</f>
        <v>117.1</v>
      </c>
      <c r="AA115" s="172">
        <f t="shared" si="26"/>
        <v>3.9000000000000057</v>
      </c>
      <c r="AB115" s="173">
        <f t="shared" si="27"/>
        <v>3.3304867634500477</v>
      </c>
      <c r="AC115" s="177">
        <v>304890</v>
      </c>
      <c r="AD115" s="178">
        <f>IF(D115 = D181,1,_xll.BDP(K115,$AD$3)*L115)</f>
        <v>0.88978999999999997</v>
      </c>
      <c r="AE115" s="340">
        <f>AA115*AC115*T115/AD115 / AF181</f>
        <v>8.0195561619748388E-5</v>
      </c>
      <c r="AF115" s="168"/>
    </row>
    <row r="116" spans="1:32" x14ac:dyDescent="0.2">
      <c r="A116" s="153"/>
      <c r="B116" s="153">
        <v>29835</v>
      </c>
      <c r="C116" s="153" t="s">
        <v>1517</v>
      </c>
      <c r="D116" s="153" t="str">
        <f>_xll.BDP(C116,$D$3)</f>
        <v>USD</v>
      </c>
      <c r="E116" s="153" t="s">
        <v>1518</v>
      </c>
      <c r="F116" s="174">
        <f>_xll.BDP(C116,$F$3)</f>
        <v>34.42</v>
      </c>
      <c r="G116" s="174">
        <f>_xll.BDP(C116,$G$3)</f>
        <v>34.479999999999997</v>
      </c>
      <c r="H116" s="170">
        <f t="shared" si="17"/>
        <v>5.9999999999995168E-2</v>
      </c>
      <c r="I116" s="171">
        <f t="shared" si="18"/>
        <v>0.1743172574084694</v>
      </c>
      <c r="J116" s="175">
        <v>186512</v>
      </c>
      <c r="K116" s="153" t="str">
        <f>CONCATENATE(D181,D116, " Curncy")</f>
        <v>EURUSD Curncy</v>
      </c>
      <c r="L116" s="153">
        <f>IF(D116 = D181,1,_xll.BDP(K116,$L$3))</f>
        <v>1</v>
      </c>
      <c r="M116" s="325">
        <f>IF(D116 = D181,1,_xll.BDP(K116,$M$3)*L116)</f>
        <v>1.1882999999999999</v>
      </c>
      <c r="N116" s="175">
        <f t="shared" si="19"/>
        <v>9417.4198434731134</v>
      </c>
      <c r="O116" s="330">
        <f>N116 / Y181</f>
        <v>5.6406216481852906E-5</v>
      </c>
      <c r="P116" s="176">
        <f t="shared" si="20"/>
        <v>5411877.2700496512</v>
      </c>
      <c r="Q116" s="335">
        <f>P116 / Y181*100</f>
        <v>3.2414772404907408</v>
      </c>
      <c r="R116" s="222">
        <f t="shared" si="21"/>
        <v>0</v>
      </c>
      <c r="S116" s="335">
        <f t="shared" si="22"/>
        <v>3.2414772404907408</v>
      </c>
      <c r="T116" s="153">
        <f t="shared" si="23"/>
        <v>1</v>
      </c>
      <c r="U116" s="153">
        <v>0</v>
      </c>
      <c r="V116" s="153">
        <v>1</v>
      </c>
      <c r="W116" s="224">
        <f t="shared" si="24"/>
        <v>0</v>
      </c>
      <c r="X116" s="224">
        <f t="shared" si="25"/>
        <v>5.6406216481852906E-5</v>
      </c>
      <c r="Y116" s="153"/>
      <c r="Z116" s="172">
        <f>_xll.BDH(C116,$Z$3,$D$1,$D$1)</f>
        <v>34.409999999999997</v>
      </c>
      <c r="AA116" s="172">
        <f t="shared" si="26"/>
        <v>1.0000000000005116E-2</v>
      </c>
      <c r="AB116" s="173">
        <f t="shared" si="27"/>
        <v>2.9061319383914899E-2</v>
      </c>
      <c r="AC116" s="177">
        <v>186512</v>
      </c>
      <c r="AD116" s="178">
        <f>IF(D116 = D181,1,_xll.BDP(K116,$AD$3)*L116)</f>
        <v>1.1873</v>
      </c>
      <c r="AE116" s="340">
        <f>AA116*AC116*T116/AD116 / AF181</f>
        <v>9.4270623118134067E-6</v>
      </c>
      <c r="AF116" s="168"/>
    </row>
    <row r="117" spans="1:32" x14ac:dyDescent="0.2">
      <c r="A117" s="153"/>
      <c r="B117" s="153">
        <v>31812</v>
      </c>
      <c r="C117" s="153" t="s">
        <v>1628</v>
      </c>
      <c r="D117" s="153" t="str">
        <f>_xll.BDP(C117,$D$3)</f>
        <v>GBp</v>
      </c>
      <c r="E117" s="153" t="s">
        <v>1629</v>
      </c>
      <c r="F117" s="174">
        <f>_xll.BDP(C117,$F$3)</f>
        <v>135.80000000000001</v>
      </c>
      <c r="G117" s="174">
        <f>_xll.BDP(C117,$G$3)</f>
        <v>137.19999999999999</v>
      </c>
      <c r="H117" s="170">
        <f t="shared" si="17"/>
        <v>1.3999999999999773</v>
      </c>
      <c r="I117" s="171">
        <f t="shared" si="18"/>
        <v>1.0309278350515296</v>
      </c>
      <c r="J117" s="175">
        <v>640736</v>
      </c>
      <c r="K117" s="153" t="str">
        <f>CONCATENATE(D181,D117, " Curncy")</f>
        <v>EURGBp Curncy</v>
      </c>
      <c r="L117" s="153">
        <f>IF(D117 = D181,1,_xll.BDP(K117,$L$3))</f>
        <v>1</v>
      </c>
      <c r="M117" s="325">
        <f>IF(D117 = D181,1,_xll.BDP(K117,$M$3)*L117)</f>
        <v>0.89166000000000001</v>
      </c>
      <c r="N117" s="175">
        <f t="shared" si="19"/>
        <v>10060.229235358605</v>
      </c>
      <c r="O117" s="330">
        <f>N117 / Y181</f>
        <v>6.0256362946374263E-5</v>
      </c>
      <c r="P117" s="176">
        <f t="shared" si="20"/>
        <v>985902.46506515925</v>
      </c>
      <c r="Q117" s="335">
        <f>P117 / Y181*100</f>
        <v>0.59051235687447734</v>
      </c>
      <c r="R117" s="222">
        <f t="shared" si="21"/>
        <v>0</v>
      </c>
      <c r="S117" s="335">
        <f t="shared" si="22"/>
        <v>0.59051235687447734</v>
      </c>
      <c r="T117" s="153">
        <f t="shared" si="23"/>
        <v>0.01</v>
      </c>
      <c r="U117" s="153">
        <v>0</v>
      </c>
      <c r="V117" s="153">
        <v>1</v>
      </c>
      <c r="W117" s="224">
        <f t="shared" si="24"/>
        <v>0</v>
      </c>
      <c r="X117" s="224">
        <f t="shared" si="25"/>
        <v>6.0256362946374263E-5</v>
      </c>
      <c r="Y117" s="153"/>
      <c r="Z117" s="172">
        <f>_xll.BDH(C117,$Z$3,$D$1,$D$1)</f>
        <v>135.6</v>
      </c>
      <c r="AA117" s="172">
        <f t="shared" si="26"/>
        <v>0.20000000000001705</v>
      </c>
      <c r="AB117" s="173">
        <f t="shared" si="27"/>
        <v>0.14749262536874413</v>
      </c>
      <c r="AC117" s="177">
        <v>640736</v>
      </c>
      <c r="AD117" s="178">
        <f>IF(D117 = D181,1,_xll.BDP(K117,$AD$3)*L117)</f>
        <v>0.88978999999999997</v>
      </c>
      <c r="AE117" s="340">
        <f>AA117*AC117*T117/AD117 / AF181</f>
        <v>8.6427443558871437E-6</v>
      </c>
      <c r="AF117" s="168"/>
    </row>
    <row r="118" spans="1:32" x14ac:dyDescent="0.2">
      <c r="A118" s="153"/>
      <c r="B118" s="153">
        <v>26475</v>
      </c>
      <c r="C118" s="153" t="s">
        <v>66</v>
      </c>
      <c r="D118" s="153" t="str">
        <f>_xll.BDP(C118,$D$3)</f>
        <v>GBp</v>
      </c>
      <c r="E118" s="153" t="s">
        <v>289</v>
      </c>
      <c r="F118" s="174">
        <f>_xll.BDP(C118,$F$3)</f>
        <v>4.5</v>
      </c>
      <c r="G118" s="174">
        <f>_xll.BDP(C118,$G$3)</f>
        <v>4.25</v>
      </c>
      <c r="H118" s="170">
        <f t="shared" si="17"/>
        <v>-0.25</v>
      </c>
      <c r="I118" s="171">
        <f t="shared" si="18"/>
        <v>-5.5555555555555554</v>
      </c>
      <c r="J118" s="175">
        <v>6940294</v>
      </c>
      <c r="K118" s="153" t="str">
        <f>CONCATENATE(D181,D118, " Curncy")</f>
        <v>EURGBp Curncy</v>
      </c>
      <c r="L118" s="153">
        <f>IF(D118 = D181,1,_xll.BDP(K118,$L$3))</f>
        <v>1</v>
      </c>
      <c r="M118" s="325">
        <f>IF(D118 = D181,1,_xll.BDP(K118,$M$3)*L118)</f>
        <v>0.89166000000000001</v>
      </c>
      <c r="N118" s="175">
        <f t="shared" si="19"/>
        <v>-19458.913711504385</v>
      </c>
      <c r="O118" s="330">
        <f>N118 / Y181</f>
        <v>-1.1655036279109114E-4</v>
      </c>
      <c r="P118" s="176">
        <f t="shared" si="20"/>
        <v>330801.53309557453</v>
      </c>
      <c r="Q118" s="335">
        <f>P118 / Y181*100</f>
        <v>0.19813561674485494</v>
      </c>
      <c r="R118" s="222">
        <f t="shared" si="21"/>
        <v>0</v>
      </c>
      <c r="S118" s="335">
        <f t="shared" si="22"/>
        <v>0.19813561674485494</v>
      </c>
      <c r="T118" s="153">
        <f t="shared" si="23"/>
        <v>0.01</v>
      </c>
      <c r="U118" s="153">
        <v>0</v>
      </c>
      <c r="V118" s="153">
        <v>1</v>
      </c>
      <c r="W118" s="224">
        <f t="shared" si="24"/>
        <v>0</v>
      </c>
      <c r="X118" s="224">
        <f t="shared" si="25"/>
        <v>0</v>
      </c>
      <c r="Y118" s="153"/>
      <c r="Z118" s="172">
        <f>_xll.BDH(C118,$Z$3,$D$1,$D$1)</f>
        <v>4</v>
      </c>
      <c r="AA118" s="172">
        <f t="shared" si="26"/>
        <v>0.5</v>
      </c>
      <c r="AB118" s="173">
        <f t="shared" si="27"/>
        <v>12.5</v>
      </c>
      <c r="AC118" s="177">
        <v>6940294</v>
      </c>
      <c r="AD118" s="178">
        <f>IF(D118 = D181,1,_xll.BDP(K118,$AD$3)*L118)</f>
        <v>0.88978999999999997</v>
      </c>
      <c r="AE118" s="340">
        <f>AA118*AC118*T118/AD118 / AF181</f>
        <v>2.3404017722077541E-4</v>
      </c>
      <c r="AF118" s="168"/>
    </row>
    <row r="119" spans="1:32" x14ac:dyDescent="0.2">
      <c r="A119" s="153"/>
      <c r="B119" s="153">
        <v>3423</v>
      </c>
      <c r="C119" s="153" t="s">
        <v>65</v>
      </c>
      <c r="D119" s="153" t="str">
        <f>_xll.BDP(C119,$D$3)</f>
        <v>GBp</v>
      </c>
      <c r="E119" s="153" t="s">
        <v>398</v>
      </c>
      <c r="F119" s="174">
        <f>_xll.BDP(C119,$F$3)</f>
        <v>33.82</v>
      </c>
      <c r="G119" s="174">
        <f>_xll.BDP(C119,$G$3)</f>
        <v>31.62</v>
      </c>
      <c r="H119" s="170">
        <f t="shared" si="17"/>
        <v>-2.1999999999999993</v>
      </c>
      <c r="I119" s="171">
        <f t="shared" si="18"/>
        <v>-6.5050266114724993</v>
      </c>
      <c r="J119" s="175">
        <v>-6799729</v>
      </c>
      <c r="K119" s="153" t="str">
        <f>CONCATENATE(D181,D119, " Curncy")</f>
        <v>EURGBp Curncy</v>
      </c>
      <c r="L119" s="153">
        <f>IF(D119 = D181,1,_xll.BDP(K119,$L$3))</f>
        <v>1</v>
      </c>
      <c r="M119" s="325">
        <f>IF(D119 = D181,1,_xll.BDP(K119,$M$3)*L119)</f>
        <v>0.89166000000000001</v>
      </c>
      <c r="N119" s="175">
        <f t="shared" si="19"/>
        <v>167770.26893659012</v>
      </c>
      <c r="O119" s="330">
        <f>N119 / Y181</f>
        <v>1.0048703642977815E-3</v>
      </c>
      <c r="P119" s="176">
        <f t="shared" si="20"/>
        <v>-2411316.3198977192</v>
      </c>
      <c r="Q119" s="335">
        <f>P119 / Y181*100</f>
        <v>-1.4442727690498121</v>
      </c>
      <c r="R119" s="222">
        <f t="shared" si="21"/>
        <v>-1.4442727690498121</v>
      </c>
      <c r="S119" s="335">
        <f t="shared" si="22"/>
        <v>0</v>
      </c>
      <c r="T119" s="153">
        <f t="shared" si="23"/>
        <v>0.01</v>
      </c>
      <c r="U119" s="153">
        <v>0</v>
      </c>
      <c r="V119" s="153">
        <v>1</v>
      </c>
      <c r="W119" s="224">
        <f t="shared" si="24"/>
        <v>1.0048703642977815E-3</v>
      </c>
      <c r="X119" s="224">
        <f t="shared" si="25"/>
        <v>0</v>
      </c>
      <c r="Y119" s="153"/>
      <c r="Z119" s="172">
        <f>_xll.BDH(C119,$Z$3,$D$1,$D$1)</f>
        <v>29.85</v>
      </c>
      <c r="AA119" s="172">
        <f t="shared" si="26"/>
        <v>3.9699999999999989</v>
      </c>
      <c r="AB119" s="173">
        <f t="shared" si="27"/>
        <v>13.299832495812392</v>
      </c>
      <c r="AC119" s="177">
        <v>-6799729</v>
      </c>
      <c r="AD119" s="178">
        <f>IF(D119 = D181,1,_xll.BDP(K119,$AD$3)*L119)</f>
        <v>0.88978999999999997</v>
      </c>
      <c r="AE119" s="340">
        <f>AA119*AC119*T119/AD119 / AF181</f>
        <v>-1.8206424187351671E-3</v>
      </c>
      <c r="AF119" s="168"/>
    </row>
    <row r="120" spans="1:32" x14ac:dyDescent="0.2">
      <c r="A120" s="153"/>
      <c r="B120" s="153">
        <v>19477</v>
      </c>
      <c r="C120" s="153" t="s">
        <v>64</v>
      </c>
      <c r="D120" s="153" t="str">
        <f>_xll.BDP(C120,$D$3)</f>
        <v>GBp</v>
      </c>
      <c r="E120" s="153" t="s">
        <v>288</v>
      </c>
      <c r="F120" s="174">
        <f>_xll.BDP(C120,$F$3)</f>
        <v>30.2</v>
      </c>
      <c r="G120" s="174">
        <f>_xll.BDP(C120,$G$3)</f>
        <v>30</v>
      </c>
      <c r="H120" s="170">
        <f t="shared" si="17"/>
        <v>-0.19999999999999929</v>
      </c>
      <c r="I120" s="171">
        <f t="shared" si="18"/>
        <v>-0.66225165562913668</v>
      </c>
      <c r="J120" s="175">
        <v>4094484</v>
      </c>
      <c r="K120" s="153" t="str">
        <f>CONCATENATE(D181,D120, " Curncy")</f>
        <v>EURGBp Curncy</v>
      </c>
      <c r="L120" s="153">
        <f>IF(D120 = D181,1,_xll.BDP(K120,$L$3))</f>
        <v>1</v>
      </c>
      <c r="M120" s="325">
        <f>IF(D120 = D181,1,_xll.BDP(K120,$M$3)*L120)</f>
        <v>0.89166000000000001</v>
      </c>
      <c r="N120" s="175">
        <f t="shared" si="19"/>
        <v>-9183.9580109009839</v>
      </c>
      <c r="O120" s="330">
        <f>N120 / Y181</f>
        <v>-5.5007882449050874E-5</v>
      </c>
      <c r="P120" s="176">
        <f t="shared" si="20"/>
        <v>1377593.7016351523</v>
      </c>
      <c r="Q120" s="335">
        <f>P120 / Y181*100</f>
        <v>0.8251182367357659</v>
      </c>
      <c r="R120" s="222">
        <f t="shared" si="21"/>
        <v>0</v>
      </c>
      <c r="S120" s="335">
        <f t="shared" si="22"/>
        <v>0.8251182367357659</v>
      </c>
      <c r="T120" s="153">
        <f t="shared" si="23"/>
        <v>0.01</v>
      </c>
      <c r="U120" s="153">
        <v>0</v>
      </c>
      <c r="V120" s="153">
        <v>1</v>
      </c>
      <c r="W120" s="224">
        <f t="shared" si="24"/>
        <v>0</v>
      </c>
      <c r="X120" s="224">
        <f t="shared" si="25"/>
        <v>0</v>
      </c>
      <c r="Y120" s="153"/>
      <c r="Z120" s="172">
        <f>_xll.BDH(C120,$Z$3,$D$1,$D$1)</f>
        <v>32.1</v>
      </c>
      <c r="AA120" s="172">
        <f t="shared" si="26"/>
        <v>-1.9000000000000021</v>
      </c>
      <c r="AB120" s="173">
        <f t="shared" si="27"/>
        <v>-5.9190031152648039</v>
      </c>
      <c r="AC120" s="177">
        <v>4094484</v>
      </c>
      <c r="AD120" s="178">
        <f>IF(D120 = D181,1,_xll.BDP(K120,$AD$3)*L120)</f>
        <v>0.88978999999999997</v>
      </c>
      <c r="AE120" s="340">
        <f>AA120*AC120*T120/AD120 / AF181</f>
        <v>-5.2468098494861976E-4</v>
      </c>
      <c r="AF120" s="168"/>
    </row>
    <row r="121" spans="1:32" x14ac:dyDescent="0.2">
      <c r="A121" s="153"/>
      <c r="B121" s="153">
        <v>3419</v>
      </c>
      <c r="C121" s="153" t="s">
        <v>3</v>
      </c>
      <c r="D121" s="153" t="str">
        <f>_xll.BDP(C121,$D$3)</f>
        <v>GBp</v>
      </c>
      <c r="E121" s="153" t="s">
        <v>399</v>
      </c>
      <c r="F121" s="174">
        <f>_xll.BDP(C121,$F$3)</f>
        <v>125.32</v>
      </c>
      <c r="G121" s="174">
        <f>_xll.BDP(C121,$G$3)</f>
        <v>124.16</v>
      </c>
      <c r="H121" s="170">
        <f t="shared" si="17"/>
        <v>-1.1599999999999966</v>
      </c>
      <c r="I121" s="171">
        <f t="shared" si="18"/>
        <v>-0.92563038621129645</v>
      </c>
      <c r="J121" s="175">
        <v>1126596</v>
      </c>
      <c r="K121" s="153" t="str">
        <f>CONCATENATE(D181,D121, " Curncy")</f>
        <v>EURGBp Curncy</v>
      </c>
      <c r="L121" s="153">
        <f>IF(D121 = D181,1,_xll.BDP(K121,$L$3))</f>
        <v>1</v>
      </c>
      <c r="M121" s="325">
        <f>IF(D121 = D181,1,_xll.BDP(K121,$M$3)*L121)</f>
        <v>0.89166000000000001</v>
      </c>
      <c r="N121" s="175">
        <f t="shared" si="19"/>
        <v>-14656.386515039321</v>
      </c>
      <c r="O121" s="330">
        <f>N121 / Y181</f>
        <v>-8.7785330201879295E-5</v>
      </c>
      <c r="P121" s="176">
        <f t="shared" si="20"/>
        <v>1568738.7497476614</v>
      </c>
      <c r="Q121" s="335">
        <f>P121 / Y181*100</f>
        <v>0.93960574119528995</v>
      </c>
      <c r="R121" s="222">
        <f t="shared" si="21"/>
        <v>0</v>
      </c>
      <c r="S121" s="335">
        <f t="shared" si="22"/>
        <v>0.93960574119528995</v>
      </c>
      <c r="T121" s="153">
        <f t="shared" si="23"/>
        <v>0.01</v>
      </c>
      <c r="U121" s="153">
        <v>0</v>
      </c>
      <c r="V121" s="153">
        <v>1</v>
      </c>
      <c r="W121" s="224">
        <f t="shared" si="24"/>
        <v>0</v>
      </c>
      <c r="X121" s="224">
        <f t="shared" si="25"/>
        <v>0</v>
      </c>
      <c r="Y121" s="153"/>
      <c r="Z121" s="172">
        <f>_xll.BDH(C121,$Z$3,$D$1,$D$1)</f>
        <v>121.98</v>
      </c>
      <c r="AA121" s="172">
        <f t="shared" si="26"/>
        <v>3.3399999999999892</v>
      </c>
      <c r="AB121" s="173">
        <f t="shared" si="27"/>
        <v>2.7381537957042048</v>
      </c>
      <c r="AC121" s="177">
        <v>1126596</v>
      </c>
      <c r="AD121" s="178">
        <f>IF(D121 = D181,1,_xll.BDP(K121,$AD$3)*L121)</f>
        <v>0.88978999999999997</v>
      </c>
      <c r="AE121" s="340">
        <f>AA121*AC121*T121/AD121 / AF181</f>
        <v>2.5377989746179654E-4</v>
      </c>
      <c r="AF121" s="168"/>
    </row>
    <row r="122" spans="1:32" x14ac:dyDescent="0.2">
      <c r="A122" s="187" t="s">
        <v>1689</v>
      </c>
      <c r="B122" s="187"/>
      <c r="C122" s="187"/>
      <c r="D122" s="187"/>
      <c r="E122" s="187" t="s">
        <v>19</v>
      </c>
      <c r="F122" s="232"/>
      <c r="G122" s="232"/>
      <c r="H122" s="233"/>
      <c r="I122" s="234"/>
      <c r="J122" s="235"/>
      <c r="K122" s="187"/>
      <c r="L122" s="187"/>
      <c r="M122" s="326"/>
      <c r="N122" s="235">
        <f t="shared" ref="N122:S122" si="28" xml:space="preserve"> SUM(N79:N121)</f>
        <v>-283116.51725138078</v>
      </c>
      <c r="O122" s="331">
        <f t="shared" si="28"/>
        <v>-1.6957438265574987E-3</v>
      </c>
      <c r="P122" s="236">
        <f t="shared" si="28"/>
        <v>73964699.908835739</v>
      </c>
      <c r="Q122" s="336">
        <f t="shared" si="28"/>
        <v>44.301612802837816</v>
      </c>
      <c r="R122" s="263">
        <f t="shared" si="28"/>
        <v>-24.405799500561656</v>
      </c>
      <c r="S122" s="336">
        <f t="shared" si="28"/>
        <v>68.707412303399479</v>
      </c>
      <c r="T122" s="187"/>
      <c r="U122" s="187"/>
      <c r="V122" s="187"/>
      <c r="W122" s="264">
        <f xml:space="preserve"> SUM(W79:W121)</f>
        <v>5.3227048100441977E-3</v>
      </c>
      <c r="X122" s="264">
        <f xml:space="preserve"> SUM(X79:X121)</f>
        <v>3.074641064353041E-3</v>
      </c>
      <c r="Y122" s="187"/>
      <c r="Z122" s="237"/>
      <c r="AA122" s="237"/>
      <c r="AB122" s="238"/>
      <c r="AC122" s="239"/>
      <c r="AD122" s="240"/>
      <c r="AE122" s="341">
        <f xml:space="preserve"> SUM(AE79:AE121)</f>
        <v>1.1799961835682065E-2</v>
      </c>
      <c r="AF122" s="212"/>
    </row>
    <row r="123" spans="1:32" x14ac:dyDescent="0.2">
      <c r="A123" s="153"/>
      <c r="B123" s="153"/>
      <c r="C123" s="153"/>
      <c r="D123" s="153"/>
      <c r="E123" s="153"/>
      <c r="F123" s="174"/>
      <c r="G123" s="174"/>
      <c r="H123" s="170"/>
      <c r="I123" s="171"/>
      <c r="J123" s="175"/>
      <c r="K123" s="153"/>
      <c r="L123" s="153"/>
      <c r="M123" s="325"/>
      <c r="N123" s="175"/>
      <c r="O123" s="330"/>
      <c r="P123" s="176"/>
      <c r="Q123" s="335"/>
      <c r="R123" s="222"/>
      <c r="S123" s="335"/>
      <c r="T123" s="153"/>
      <c r="U123" s="153"/>
      <c r="V123" s="153"/>
      <c r="W123" s="224"/>
      <c r="X123" s="224"/>
      <c r="Y123" s="153"/>
      <c r="Z123" s="172"/>
      <c r="AA123" s="172"/>
      <c r="AB123" s="173"/>
      <c r="AC123" s="177"/>
      <c r="AD123" s="178"/>
      <c r="AE123" s="340"/>
      <c r="AF123" s="168"/>
    </row>
    <row r="124" spans="1:32" x14ac:dyDescent="0.2">
      <c r="A124" s="111"/>
      <c r="B124" s="111">
        <v>31870</v>
      </c>
      <c r="C124" s="111" t="s">
        <v>1760</v>
      </c>
      <c r="D124" s="111" t="str">
        <f>_xll.BDP(C124,$D$3)</f>
        <v>USD</v>
      </c>
      <c r="E124" s="111" t="s">
        <v>1761</v>
      </c>
      <c r="F124" s="112">
        <f>_xll.BDP(C124,$F$3)</f>
        <v>37.049999999999997</v>
      </c>
      <c r="G124" s="112">
        <f>_xll.BDP(C124,$G$3)</f>
        <v>37.049999999999997</v>
      </c>
      <c r="H124" s="113">
        <f>IF(OR(OR(G124="#N/A N/A",G124="#N/A Real Time"),OR(F124="#N/A N/A",F124="#N/A Real Time")),0,  G124 - F124)</f>
        <v>0</v>
      </c>
      <c r="I124" s="114">
        <f>IF(OR(F124=0,F124="#N/A N/A"),0,H124 / F124*100)</f>
        <v>0</v>
      </c>
      <c r="J124" s="115">
        <v>-3419</v>
      </c>
      <c r="K124" s="111" t="str">
        <f>CONCATENATE(D181,D124, " Curncy")</f>
        <v>EURUSD Curncy</v>
      </c>
      <c r="L124" s="111">
        <f>IF(D124 = D181,1,_xll.BDP(K124,$L$3))</f>
        <v>1</v>
      </c>
      <c r="M124" s="323">
        <f>IF(D124 = D181,1,_xll.BDP(K124,$M$3)*L124)</f>
        <v>1.1882999999999999</v>
      </c>
      <c r="N124" s="117">
        <f>H124*J124*T124/M124</f>
        <v>0</v>
      </c>
      <c r="O124" s="332">
        <f>N124 / Y181</f>
        <v>0</v>
      </c>
      <c r="P124" s="294">
        <f>IF(OR(OR(J124=0,G124 = "#N/A N/A"),G124="#N/A Real Time"),0,G124*J124*T124/M124)</f>
        <v>-106600.98459984853</v>
      </c>
      <c r="Q124" s="337">
        <f>P124 / Y181*100</f>
        <v>-6.3849316632995784E-2</v>
      </c>
      <c r="R124" s="119">
        <f>IF(Q124&lt;0,Q124,0)</f>
        <v>-6.3849316632995784E-2</v>
      </c>
      <c r="S124" s="337">
        <f>IF(Q124&gt;0,Q124,0)</f>
        <v>0</v>
      </c>
      <c r="T124" s="111">
        <f>IF(EXACT(D124,UPPER(D124)),1,0.01)/V124</f>
        <v>1</v>
      </c>
      <c r="U124" s="111">
        <v>0</v>
      </c>
      <c r="V124" s="111">
        <v>1</v>
      </c>
      <c r="W124" s="118">
        <f>IF(AND(Q124&lt;0,O124&gt;0),O124,0)</f>
        <v>0</v>
      </c>
      <c r="X124" s="118">
        <f>IF(AND(Q124&gt;0,O124&gt;0),O124,0)</f>
        <v>0</v>
      </c>
      <c r="Y124" s="111"/>
      <c r="Z124" s="120">
        <f>_xll.BDH(C124,$Z$3,$D$1,$D$1)</f>
        <v>38.15</v>
      </c>
      <c r="AA124" s="120">
        <f>IF(OR(OR(F124="#N/A N/A",F124="#N/A Real Time"),OR(Z124="#N/A N/A",Z124="#N/A Real Time")),0,  F124 - Z124)</f>
        <v>-1.1000000000000014</v>
      </c>
      <c r="AB124" s="130">
        <f>IF(OR(Z124=0,Z124="#N/A N/A"),0,AA124 / Z124*100)</f>
        <v>-2.8833551769331627</v>
      </c>
      <c r="AC124" s="122">
        <v>-3419</v>
      </c>
      <c r="AD124" s="123">
        <f>IF(D124 = D181,1,_xll.BDP(K124,$AD$3)*L124)</f>
        <v>1.1873</v>
      </c>
      <c r="AE124" s="342">
        <f>AA124*AC124*T124/AD124 / AF181</f>
        <v>1.9009092524063302E-5</v>
      </c>
      <c r="AF124" s="124"/>
    </row>
    <row r="125" spans="1:32" x14ac:dyDescent="0.2">
      <c r="A125" s="153"/>
      <c r="B125" s="153">
        <v>25658</v>
      </c>
      <c r="C125" s="153" t="s">
        <v>1622</v>
      </c>
      <c r="D125" s="153" t="str">
        <f>_xll.BDP(C125,$D$3)</f>
        <v>USD</v>
      </c>
      <c r="E125" s="153" t="s">
        <v>1623</v>
      </c>
      <c r="F125" s="174">
        <f>_xll.BDP(C125,$F$3)</f>
        <v>42</v>
      </c>
      <c r="G125" s="174">
        <f>_xll.BDP(C125,$G$3)</f>
        <v>42</v>
      </c>
      <c r="H125" s="170">
        <f t="shared" ref="H125:H146" si="29">IF(OR(OR(G125="#N/A N/A",G125="#N/A Real Time"),OR(F125="#N/A N/A",F125="#N/A Real Time")),0,  G125 - F125)</f>
        <v>0</v>
      </c>
      <c r="I125" s="171">
        <f t="shared" ref="I125:I146" si="30">IF(OR(F125=0,F125="#N/A N/A"),0,H125 / F125*100)</f>
        <v>0</v>
      </c>
      <c r="J125" s="175">
        <v>-29507</v>
      </c>
      <c r="K125" s="153" t="str">
        <f>CONCATENATE(D181,D125, " Curncy")</f>
        <v>EURUSD Curncy</v>
      </c>
      <c r="L125" s="153">
        <f>IF(D125 = D181,1,_xll.BDP(K125,$L$3))</f>
        <v>1</v>
      </c>
      <c r="M125" s="325">
        <f>IF(D125 = D181,1,_xll.BDP(K125,$M$3)*L125)</f>
        <v>1.1882999999999999</v>
      </c>
      <c r="N125" s="175">
        <f t="shared" ref="N125:N146" si="31">H125*J125*T125/M125</f>
        <v>0</v>
      </c>
      <c r="O125" s="330">
        <f>N125 / Y181</f>
        <v>0</v>
      </c>
      <c r="P125" s="176">
        <f t="shared" ref="P125:P146" si="32">IF(OR(OR(J125=0,G125 = "#N/A N/A"),G125="#N/A Real Time"),0,G125*J125*T125/M125)</f>
        <v>-1042913.40570563</v>
      </c>
      <c r="Q125" s="335">
        <f>P125 / Y181*100</f>
        <v>-0.62465941108942979</v>
      </c>
      <c r="R125" s="222">
        <f t="shared" ref="R125:R146" si="33">IF(Q125&lt;0,Q125,0)</f>
        <v>-0.62465941108942979</v>
      </c>
      <c r="S125" s="335">
        <f t="shared" ref="S125:S146" si="34">IF(Q125&gt;0,Q125,0)</f>
        <v>0</v>
      </c>
      <c r="T125" s="153">
        <f t="shared" ref="T125:T146" si="35">IF(EXACT(D125,UPPER(D125)),1,0.01)/V125</f>
        <v>1</v>
      </c>
      <c r="U125" s="153">
        <v>0</v>
      </c>
      <c r="V125" s="153">
        <v>1</v>
      </c>
      <c r="W125" s="224">
        <f t="shared" ref="W125:W146" si="36">IF(AND(Q125&lt;0,O125&gt;0),O125,0)</f>
        <v>0</v>
      </c>
      <c r="X125" s="224">
        <f t="shared" ref="X125:X146" si="37">IF(AND(Q125&gt;0,O125&gt;0),O125,0)</f>
        <v>0</v>
      </c>
      <c r="Y125" s="153"/>
      <c r="Z125" s="172">
        <f>_xll.BDH(C125,$Z$3,$D$1,$D$1)</f>
        <v>40.44</v>
      </c>
      <c r="AA125" s="172">
        <f t="shared" ref="AA125:AA146" si="38">IF(OR(OR(F125="#N/A N/A",F125="#N/A Real Time"),OR(Z125="#N/A N/A",Z125="#N/A Real Time")),0,  F125 - Z125)</f>
        <v>1.5600000000000023</v>
      </c>
      <c r="AB125" s="173">
        <f t="shared" ref="AB125:AB146" si="39">IF(OR(Z125=0,Z125="#N/A N/A"),0,AA125 / Z125*100)</f>
        <v>3.8575667655786408</v>
      </c>
      <c r="AC125" s="177">
        <v>-29507</v>
      </c>
      <c r="AD125" s="178">
        <f>IF(D125 = D181,1,_xll.BDP(K125,$AD$3)*L125)</f>
        <v>1.1873</v>
      </c>
      <c r="AE125" s="340">
        <f>AA125*AC125*T125/AD125 / AF181</f>
        <v>-2.3265867671242417E-4</v>
      </c>
      <c r="AF125" s="168"/>
    </row>
    <row r="126" spans="1:32" x14ac:dyDescent="0.2">
      <c r="A126" s="153"/>
      <c r="B126" s="153">
        <v>1462</v>
      </c>
      <c r="C126" s="153" t="s">
        <v>845</v>
      </c>
      <c r="D126" s="153" t="str">
        <f>_xll.BDP(C126,$D$3)</f>
        <v>USD</v>
      </c>
      <c r="E126" s="153" t="s">
        <v>913</v>
      </c>
      <c r="F126" s="174">
        <f>_xll.BDP(C126,$F$3)</f>
        <v>96.21</v>
      </c>
      <c r="G126" s="174">
        <f>_xll.BDP(C126,$G$3)</f>
        <v>96.21</v>
      </c>
      <c r="H126" s="170">
        <f t="shared" si="29"/>
        <v>0</v>
      </c>
      <c r="I126" s="171">
        <f t="shared" si="30"/>
        <v>0</v>
      </c>
      <c r="J126" s="175">
        <v>69831</v>
      </c>
      <c r="K126" s="153" t="str">
        <f>CONCATENATE(D181,D126, " Curncy")</f>
        <v>EURUSD Curncy</v>
      </c>
      <c r="L126" s="153">
        <f>IF(D126 = D181,1,_xll.BDP(K126,$L$3))</f>
        <v>1</v>
      </c>
      <c r="M126" s="325">
        <f>IF(D126 = D181,1,_xll.BDP(K126,$M$3)*L126)</f>
        <v>1.1882999999999999</v>
      </c>
      <c r="N126" s="175">
        <f t="shared" si="31"/>
        <v>0</v>
      </c>
      <c r="O126" s="330">
        <f>N126 / Y181</f>
        <v>0</v>
      </c>
      <c r="P126" s="176">
        <f t="shared" si="32"/>
        <v>5653825.220903812</v>
      </c>
      <c r="Q126" s="335">
        <f>P126 / Y181*100</f>
        <v>3.3863934566099472</v>
      </c>
      <c r="R126" s="222">
        <f t="shared" si="33"/>
        <v>0</v>
      </c>
      <c r="S126" s="335">
        <f t="shared" si="34"/>
        <v>3.3863934566099472</v>
      </c>
      <c r="T126" s="153">
        <f t="shared" si="35"/>
        <v>1</v>
      </c>
      <c r="U126" s="153">
        <v>0</v>
      </c>
      <c r="V126" s="153">
        <v>1</v>
      </c>
      <c r="W126" s="224">
        <f t="shared" si="36"/>
        <v>0</v>
      </c>
      <c r="X126" s="224">
        <f t="shared" si="37"/>
        <v>0</v>
      </c>
      <c r="Y126" s="153"/>
      <c r="Z126" s="172">
        <f>_xll.BDH(C126,$Z$3,$D$1,$D$1)</f>
        <v>93.96</v>
      </c>
      <c r="AA126" s="172">
        <f t="shared" si="38"/>
        <v>2.25</v>
      </c>
      <c r="AB126" s="173">
        <f t="shared" si="39"/>
        <v>2.3946360153256707</v>
      </c>
      <c r="AC126" s="177">
        <v>69831</v>
      </c>
      <c r="AD126" s="178">
        <f>IF(D126 = D181,1,_xll.BDP(K126,$AD$3)*L126)</f>
        <v>1.1873</v>
      </c>
      <c r="AE126" s="340">
        <f>AA126*AC126*T126/AD126 / AF181</f>
        <v>7.941460461877984E-4</v>
      </c>
      <c r="AF126" s="168"/>
    </row>
    <row r="127" spans="1:32" s="108" customFormat="1" ht="12" customHeight="1" x14ac:dyDescent="0.2">
      <c r="A127" s="153"/>
      <c r="B127" s="153">
        <v>19517</v>
      </c>
      <c r="C127" s="153"/>
      <c r="D127" s="153" t="s">
        <v>31</v>
      </c>
      <c r="E127" s="153" t="s">
        <v>60</v>
      </c>
      <c r="F127" s="174">
        <v>9.9999999999999995E-7</v>
      </c>
      <c r="G127" s="174">
        <v>9.9999999999999995E-7</v>
      </c>
      <c r="H127" s="170">
        <f t="shared" si="29"/>
        <v>0</v>
      </c>
      <c r="I127" s="171">
        <f t="shared" si="30"/>
        <v>0</v>
      </c>
      <c r="J127" s="175">
        <v>41000</v>
      </c>
      <c r="K127" s="153" t="str">
        <f>CONCATENATE(D181,D127, " Curncy")</f>
        <v>EURUSD Curncy</v>
      </c>
      <c r="L127" s="153">
        <f>IF(D127 = D181,1,_xll.BDP(K127,$L$3))</f>
        <v>1</v>
      </c>
      <c r="M127" s="325">
        <f>IF(D127 = D181,1,_xll.BDP(K127,$M$3)*L127)</f>
        <v>1.1882999999999999</v>
      </c>
      <c r="N127" s="175">
        <f t="shared" si="31"/>
        <v>0</v>
      </c>
      <c r="O127" s="330">
        <f>N127 / Y181</f>
        <v>0</v>
      </c>
      <c r="P127" s="176">
        <f t="shared" si="32"/>
        <v>3.4503071614912055E-2</v>
      </c>
      <c r="Q127" s="335">
        <f>P127 / Y181*100</f>
        <v>2.0665827361922688E-8</v>
      </c>
      <c r="R127" s="222">
        <f t="shared" si="33"/>
        <v>0</v>
      </c>
      <c r="S127" s="335">
        <f t="shared" si="34"/>
        <v>2.0665827361922688E-8</v>
      </c>
      <c r="T127" s="153">
        <f t="shared" si="35"/>
        <v>1</v>
      </c>
      <c r="U127" s="153">
        <v>1</v>
      </c>
      <c r="V127" s="153">
        <v>1</v>
      </c>
      <c r="W127" s="224">
        <f t="shared" si="36"/>
        <v>0</v>
      </c>
      <c r="X127" s="224">
        <f t="shared" si="37"/>
        <v>0</v>
      </c>
      <c r="Y127" s="153"/>
      <c r="Z127" s="172">
        <v>9.9999999999999995E-7</v>
      </c>
      <c r="AA127" s="172">
        <f t="shared" si="38"/>
        <v>0</v>
      </c>
      <c r="AB127" s="173">
        <f t="shared" si="39"/>
        <v>0</v>
      </c>
      <c r="AC127" s="177">
        <v>41000</v>
      </c>
      <c r="AD127" s="178">
        <f>IF(D127 = D181,1,_xll.BDP(K127,$AD$3)*L127)</f>
        <v>1.1873</v>
      </c>
      <c r="AE127" s="340">
        <f>AA127*AC127*T127/AD127 / AF181</f>
        <v>0</v>
      </c>
      <c r="AF127" s="168"/>
    </row>
    <row r="128" spans="1:32" x14ac:dyDescent="0.2">
      <c r="A128" s="153"/>
      <c r="B128" s="153">
        <v>19642</v>
      </c>
      <c r="C128" s="153" t="s">
        <v>57</v>
      </c>
      <c r="D128" s="153" t="str">
        <f>_xll.BDP(C128,$D$3)</f>
        <v>USD</v>
      </c>
      <c r="E128" s="153" t="s">
        <v>285</v>
      </c>
      <c r="F128" s="174">
        <f>_xll.BDP(C128,$F$3)</f>
        <v>16.489999999999998</v>
      </c>
      <c r="G128" s="174">
        <f>_xll.BDP(C128,$G$3)</f>
        <v>16.489999999999998</v>
      </c>
      <c r="H128" s="170">
        <f t="shared" si="29"/>
        <v>0</v>
      </c>
      <c r="I128" s="171">
        <f t="shared" si="30"/>
        <v>0</v>
      </c>
      <c r="J128" s="175">
        <v>503512</v>
      </c>
      <c r="K128" s="153" t="str">
        <f>CONCATENATE(D181,D128, " Curncy")</f>
        <v>EURUSD Curncy</v>
      </c>
      <c r="L128" s="153">
        <f>IF(D128 = D181,1,_xll.BDP(K128,$L$3))</f>
        <v>1</v>
      </c>
      <c r="M128" s="325">
        <f>IF(D128 = D181,1,_xll.BDP(K128,$M$3)*L128)</f>
        <v>1.1882999999999999</v>
      </c>
      <c r="N128" s="175">
        <f t="shared" si="31"/>
        <v>0</v>
      </c>
      <c r="O128" s="330">
        <f>N128 / Y181</f>
        <v>0</v>
      </c>
      <c r="P128" s="176">
        <f t="shared" si="32"/>
        <v>6987219.4563662373</v>
      </c>
      <c r="Q128" s="335">
        <f>P128 / Y181*100</f>
        <v>4.1850381507113257</v>
      </c>
      <c r="R128" s="222">
        <f t="shared" si="33"/>
        <v>0</v>
      </c>
      <c r="S128" s="335">
        <f t="shared" si="34"/>
        <v>4.1850381507113257</v>
      </c>
      <c r="T128" s="153">
        <f t="shared" si="35"/>
        <v>1</v>
      </c>
      <c r="U128" s="153">
        <v>0</v>
      </c>
      <c r="V128" s="153">
        <v>1</v>
      </c>
      <c r="W128" s="224">
        <f t="shared" si="36"/>
        <v>0</v>
      </c>
      <c r="X128" s="224">
        <f t="shared" si="37"/>
        <v>0</v>
      </c>
      <c r="Y128" s="153"/>
      <c r="Z128" s="172">
        <f>_xll.BDH(C128,$Z$3,$D$1,$D$1)</f>
        <v>15.16</v>
      </c>
      <c r="AA128" s="172">
        <f t="shared" si="38"/>
        <v>1.3299999999999983</v>
      </c>
      <c r="AB128" s="173">
        <f t="shared" si="39"/>
        <v>8.773087071240095</v>
      </c>
      <c r="AC128" s="177">
        <v>503512</v>
      </c>
      <c r="AD128" s="178">
        <f>IF(D128 = D181,1,_xll.BDP(K128,$AD$3)*L128)</f>
        <v>1.1873</v>
      </c>
      <c r="AE128" s="340">
        <f>AA128*AC128*T128/AD128 / AF181</f>
        <v>3.3847848226005108E-3</v>
      </c>
      <c r="AF128" s="168"/>
    </row>
    <row r="129" spans="1:32" x14ac:dyDescent="0.2">
      <c r="A129" s="153"/>
      <c r="B129" s="153">
        <v>28489</v>
      </c>
      <c r="C129" s="153" t="s">
        <v>1366</v>
      </c>
      <c r="D129" s="153" t="str">
        <f>_xll.BDP(C129,$D$3)</f>
        <v>USD</v>
      </c>
      <c r="E129" s="153" t="s">
        <v>1367</v>
      </c>
      <c r="F129" s="174">
        <f>_xll.BDP(C129,$F$3)</f>
        <v>16.54</v>
      </c>
      <c r="G129" s="174">
        <f>_xll.BDP(C129,$G$3)</f>
        <v>16.54</v>
      </c>
      <c r="H129" s="170">
        <f t="shared" si="29"/>
        <v>0</v>
      </c>
      <c r="I129" s="171">
        <f t="shared" si="30"/>
        <v>0</v>
      </c>
      <c r="J129" s="175">
        <v>-189147</v>
      </c>
      <c r="K129" s="153" t="str">
        <f>CONCATENATE(D181,D129, " Curncy")</f>
        <v>EURUSD Curncy</v>
      </c>
      <c r="L129" s="153">
        <f>IF(D129 = D181,1,_xll.BDP(K129,$L$3))</f>
        <v>1</v>
      </c>
      <c r="M129" s="325">
        <f>IF(D129 = D181,1,_xll.BDP(K129,$M$3)*L129)</f>
        <v>1.1882999999999999</v>
      </c>
      <c r="N129" s="175">
        <f t="shared" si="31"/>
        <v>0</v>
      </c>
      <c r="O129" s="330">
        <f>N129 / Y181</f>
        <v>0</v>
      </c>
      <c r="P129" s="176">
        <f t="shared" si="32"/>
        <v>-2632745.4178237822</v>
      </c>
      <c r="Q129" s="335">
        <f>P129 / Y181*100</f>
        <v>-1.5768990917644703</v>
      </c>
      <c r="R129" s="222">
        <f t="shared" si="33"/>
        <v>-1.5768990917644703</v>
      </c>
      <c r="S129" s="335">
        <f t="shared" si="34"/>
        <v>0</v>
      </c>
      <c r="T129" s="153">
        <f t="shared" si="35"/>
        <v>1</v>
      </c>
      <c r="U129" s="153">
        <v>0</v>
      </c>
      <c r="V129" s="153">
        <v>1</v>
      </c>
      <c r="W129" s="224">
        <f t="shared" si="36"/>
        <v>0</v>
      </c>
      <c r="X129" s="224">
        <f t="shared" si="37"/>
        <v>0</v>
      </c>
      <c r="Y129" s="153"/>
      <c r="Z129" s="172">
        <f>_xll.BDH(C129,$Z$3,$D$1,$D$1)</f>
        <v>16.010000000000002</v>
      </c>
      <c r="AA129" s="172">
        <f t="shared" si="38"/>
        <v>0.52999999999999758</v>
      </c>
      <c r="AB129" s="173">
        <f t="shared" si="39"/>
        <v>3.3104309806370864</v>
      </c>
      <c r="AC129" s="177">
        <v>-189147</v>
      </c>
      <c r="AD129" s="178">
        <f>IF(D129 = D181,1,_xll.BDP(K129,$AD$3)*L129)</f>
        <v>1.1873</v>
      </c>
      <c r="AE129" s="340">
        <f>AA129*AC129*T129/AD129 / AF181</f>
        <v>-5.0669302468397438E-4</v>
      </c>
      <c r="AF129" s="168"/>
    </row>
    <row r="130" spans="1:32" x14ac:dyDescent="0.2">
      <c r="A130" s="153"/>
      <c r="B130" s="153">
        <v>22598</v>
      </c>
      <c r="C130" s="153" t="s">
        <v>857</v>
      </c>
      <c r="D130" s="153" t="str">
        <f>_xll.BDP(C130,$D$3)</f>
        <v>USD</v>
      </c>
      <c r="E130" s="153" t="s">
        <v>925</v>
      </c>
      <c r="F130" s="174">
        <f>_xll.BDP(C130,$F$3)</f>
        <v>1262.82</v>
      </c>
      <c r="G130" s="174">
        <f>_xll.BDP(C130,$G$3)</f>
        <v>1262.82</v>
      </c>
      <c r="H130" s="170">
        <f t="shared" si="29"/>
        <v>0</v>
      </c>
      <c r="I130" s="171">
        <f t="shared" si="30"/>
        <v>0</v>
      </c>
      <c r="J130" s="175">
        <v>-3502</v>
      </c>
      <c r="K130" s="153" t="str">
        <f>CONCATENATE(D181,D130, " Curncy")</f>
        <v>EURUSD Curncy</v>
      </c>
      <c r="L130" s="153">
        <f>IF(D130 = D181,1,_xll.BDP(K130,$L$3))</f>
        <v>1</v>
      </c>
      <c r="M130" s="325">
        <f>IF(D130 = D181,1,_xll.BDP(K130,$M$3)*L130)</f>
        <v>1.1882999999999999</v>
      </c>
      <c r="N130" s="175">
        <f t="shared" si="31"/>
        <v>0</v>
      </c>
      <c r="O130" s="330">
        <f>N130 / Y181</f>
        <v>0</v>
      </c>
      <c r="P130" s="176">
        <f t="shared" si="32"/>
        <v>-3721615.4506437769</v>
      </c>
      <c r="Q130" s="335">
        <f>P130 / Y181*100</f>
        <v>-2.2290845078624297</v>
      </c>
      <c r="R130" s="222">
        <f t="shared" si="33"/>
        <v>-2.2290845078624297</v>
      </c>
      <c r="S130" s="335">
        <f t="shared" si="34"/>
        <v>0</v>
      </c>
      <c r="T130" s="153">
        <f t="shared" si="35"/>
        <v>1</v>
      </c>
      <c r="U130" s="153">
        <v>0</v>
      </c>
      <c r="V130" s="153">
        <v>1</v>
      </c>
      <c r="W130" s="224">
        <f t="shared" si="36"/>
        <v>0</v>
      </c>
      <c r="X130" s="224">
        <f t="shared" si="37"/>
        <v>0</v>
      </c>
      <c r="Y130" s="153"/>
      <c r="Z130" s="172">
        <f>_xll.BDH(C130,$Z$3,$D$1,$D$1)</f>
        <v>1281</v>
      </c>
      <c r="AA130" s="172">
        <f t="shared" si="38"/>
        <v>-18.180000000000064</v>
      </c>
      <c r="AB130" s="173">
        <f t="shared" si="39"/>
        <v>-1.4192037470726044</v>
      </c>
      <c r="AC130" s="177">
        <v>-3502</v>
      </c>
      <c r="AD130" s="178">
        <f>IF(D130 = D181,1,_xll.BDP(K130,$AD$3)*L130)</f>
        <v>1.1873</v>
      </c>
      <c r="AE130" s="340">
        <f>AA130*AC130*T130/AD130 / AF181</f>
        <v>3.2179524260425043E-4</v>
      </c>
      <c r="AF130" s="168"/>
    </row>
    <row r="131" spans="1:32" x14ac:dyDescent="0.2">
      <c r="A131" s="153"/>
      <c r="B131" s="153">
        <v>10138</v>
      </c>
      <c r="C131" s="153" t="s">
        <v>1600</v>
      </c>
      <c r="D131" s="153" t="str">
        <f>_xll.BDP(C131,$D$3)</f>
        <v>USD</v>
      </c>
      <c r="E131" s="153" t="s">
        <v>1601</v>
      </c>
      <c r="F131" s="174">
        <f>_xll.BDP(C131,$F$3)</f>
        <v>173.18</v>
      </c>
      <c r="G131" s="174">
        <f>_xll.BDP(C131,$G$3)</f>
        <v>173.18</v>
      </c>
      <c r="H131" s="170">
        <f t="shared" si="29"/>
        <v>0</v>
      </c>
      <c r="I131" s="171">
        <f t="shared" si="30"/>
        <v>0</v>
      </c>
      <c r="J131" s="175">
        <v>-12607</v>
      </c>
      <c r="K131" s="153" t="str">
        <f>CONCATENATE(D181,D131, " Curncy")</f>
        <v>EURUSD Curncy</v>
      </c>
      <c r="L131" s="153">
        <f>IF(D131 = D181,1,_xll.BDP(K131,$L$3))</f>
        <v>1</v>
      </c>
      <c r="M131" s="325">
        <f>IF(D131 = D181,1,_xll.BDP(K131,$M$3)*L131)</f>
        <v>1.1882999999999999</v>
      </c>
      <c r="N131" s="175">
        <f t="shared" si="31"/>
        <v>0</v>
      </c>
      <c r="O131" s="330">
        <f>N131 / Y181</f>
        <v>0</v>
      </c>
      <c r="P131" s="176">
        <f t="shared" si="32"/>
        <v>-1837314.0284439959</v>
      </c>
      <c r="Q131" s="335">
        <f>P131 / Y181*100</f>
        <v>-1.1004705594110658</v>
      </c>
      <c r="R131" s="222">
        <f t="shared" si="33"/>
        <v>-1.1004705594110658</v>
      </c>
      <c r="S131" s="335">
        <f t="shared" si="34"/>
        <v>0</v>
      </c>
      <c r="T131" s="153">
        <f t="shared" si="35"/>
        <v>1</v>
      </c>
      <c r="U131" s="153">
        <v>0</v>
      </c>
      <c r="V131" s="153">
        <v>1</v>
      </c>
      <c r="W131" s="224">
        <f t="shared" si="36"/>
        <v>0</v>
      </c>
      <c r="X131" s="224">
        <f t="shared" si="37"/>
        <v>0</v>
      </c>
      <c r="Y131" s="153"/>
      <c r="Z131" s="172">
        <f>_xll.BDH(C131,$Z$3,$D$1,$D$1)</f>
        <v>168.78</v>
      </c>
      <c r="AA131" s="172">
        <f t="shared" si="38"/>
        <v>4.4000000000000057</v>
      </c>
      <c r="AB131" s="173">
        <f t="shared" si="39"/>
        <v>2.6069439507050629</v>
      </c>
      <c r="AC131" s="177">
        <v>-12607</v>
      </c>
      <c r="AD131" s="178">
        <f>IF(D131 = D181,1,_xll.BDP(K131,$AD$3)*L131)</f>
        <v>1.1873</v>
      </c>
      <c r="AE131" s="340">
        <f>AA131*AC131*T131/AD131 / AF181</f>
        <v>-2.8037160509022057E-4</v>
      </c>
      <c r="AF131" s="168"/>
    </row>
    <row r="132" spans="1:32" x14ac:dyDescent="0.2">
      <c r="A132" s="153"/>
      <c r="B132" s="153">
        <v>24308</v>
      </c>
      <c r="C132" s="153" t="s">
        <v>54</v>
      </c>
      <c r="D132" s="153" t="str">
        <f>_xll.BDP(C132,$D$3)</f>
        <v>USD</v>
      </c>
      <c r="E132" s="153" t="s">
        <v>258</v>
      </c>
      <c r="F132" s="174">
        <f>_xll.BDP(C132,$F$3)</f>
        <v>307.70999999999998</v>
      </c>
      <c r="G132" s="174">
        <f>_xll.BDP(C132,$G$3)</f>
        <v>307.70999999999998</v>
      </c>
      <c r="H132" s="170">
        <f t="shared" si="29"/>
        <v>0</v>
      </c>
      <c r="I132" s="171">
        <f t="shared" si="30"/>
        <v>0</v>
      </c>
      <c r="J132" s="175">
        <v>-18087</v>
      </c>
      <c r="K132" s="153" t="str">
        <f>CONCATENATE(D181,D132, " Curncy")</f>
        <v>EURUSD Curncy</v>
      </c>
      <c r="L132" s="153">
        <f>IF(D132 = D181,1,_xll.BDP(K132,$L$3))</f>
        <v>1</v>
      </c>
      <c r="M132" s="325">
        <f>IF(D132 = D181,1,_xll.BDP(K132,$M$3)*L132)</f>
        <v>1.1882999999999999</v>
      </c>
      <c r="N132" s="175">
        <f t="shared" si="31"/>
        <v>0</v>
      </c>
      <c r="O132" s="330">
        <f>N132 / Y181</f>
        <v>0</v>
      </c>
      <c r="P132" s="176">
        <f t="shared" si="32"/>
        <v>-4683624.3120424133</v>
      </c>
      <c r="Q132" s="335">
        <f>P132 / Y181*100</f>
        <v>-2.8052856435813633</v>
      </c>
      <c r="R132" s="222">
        <f t="shared" si="33"/>
        <v>-2.8052856435813633</v>
      </c>
      <c r="S132" s="335">
        <f t="shared" si="34"/>
        <v>0</v>
      </c>
      <c r="T132" s="153">
        <f t="shared" si="35"/>
        <v>1</v>
      </c>
      <c r="U132" s="153">
        <v>0</v>
      </c>
      <c r="V132" s="153">
        <v>1</v>
      </c>
      <c r="W132" s="224">
        <f t="shared" si="36"/>
        <v>0</v>
      </c>
      <c r="X132" s="224">
        <f t="shared" si="37"/>
        <v>0</v>
      </c>
      <c r="Y132" s="153"/>
      <c r="Z132" s="172">
        <f>_xll.BDH(C132,$Z$3,$D$1,$D$1)</f>
        <v>288.29000000000002</v>
      </c>
      <c r="AA132" s="172">
        <f t="shared" si="38"/>
        <v>19.419999999999959</v>
      </c>
      <c r="AB132" s="173">
        <f t="shared" si="39"/>
        <v>6.7362725033819961</v>
      </c>
      <c r="AC132" s="177">
        <v>-18087</v>
      </c>
      <c r="AD132" s="178">
        <f>IF(D132 = D181,1,_xll.BDP(K132,$AD$3)*L132)</f>
        <v>1.1873</v>
      </c>
      <c r="AE132" s="340">
        <f>AA132*AC132*T132/AD132 / AF181</f>
        <v>-1.7753556342616533E-3</v>
      </c>
      <c r="AF132" s="168"/>
    </row>
    <row r="133" spans="1:32" x14ac:dyDescent="0.2">
      <c r="A133" s="153"/>
      <c r="B133" s="153">
        <v>29526</v>
      </c>
      <c r="C133" s="153" t="s">
        <v>1495</v>
      </c>
      <c r="D133" s="153" t="str">
        <f>_xll.BDP(C133,$D$3)</f>
        <v>USD</v>
      </c>
      <c r="E133" s="153" t="s">
        <v>1496</v>
      </c>
      <c r="F133" s="174">
        <f>_xll.BDP(C133,$F$3)</f>
        <v>8.52</v>
      </c>
      <c r="G133" s="174">
        <f>_xll.BDP(C133,$G$3)</f>
        <v>8.52</v>
      </c>
      <c r="H133" s="170">
        <f t="shared" si="29"/>
        <v>0</v>
      </c>
      <c r="I133" s="171">
        <f t="shared" si="30"/>
        <v>0</v>
      </c>
      <c r="J133" s="175">
        <v>99980</v>
      </c>
      <c r="K133" s="153" t="str">
        <f>CONCATENATE(D181,D133, " Curncy")</f>
        <v>EURUSD Curncy</v>
      </c>
      <c r="L133" s="153">
        <f>IF(D133 = D181,1,_xll.BDP(K133,$L$3))</f>
        <v>1</v>
      </c>
      <c r="M133" s="325">
        <f>IF(D133 = D181,1,_xll.BDP(K133,$M$3)*L133)</f>
        <v>1.1882999999999999</v>
      </c>
      <c r="N133" s="175">
        <f t="shared" si="31"/>
        <v>0</v>
      </c>
      <c r="O133" s="330">
        <f>N133 / Y181</f>
        <v>0</v>
      </c>
      <c r="P133" s="176">
        <f t="shared" si="32"/>
        <v>716847.2607927291</v>
      </c>
      <c r="Q133" s="335">
        <f>P133 / Y181*100</f>
        <v>0.42936008427745515</v>
      </c>
      <c r="R133" s="222">
        <f t="shared" si="33"/>
        <v>0</v>
      </c>
      <c r="S133" s="335">
        <f t="shared" si="34"/>
        <v>0.42936008427745515</v>
      </c>
      <c r="T133" s="153">
        <f t="shared" si="35"/>
        <v>1</v>
      </c>
      <c r="U133" s="153">
        <v>0</v>
      </c>
      <c r="V133" s="153">
        <v>1</v>
      </c>
      <c r="W133" s="224">
        <f t="shared" si="36"/>
        <v>0</v>
      </c>
      <c r="X133" s="224">
        <f t="shared" si="37"/>
        <v>0</v>
      </c>
      <c r="Y133" s="153"/>
      <c r="Z133" s="172">
        <f>_xll.BDH(C133,$Z$3,$D$1,$D$1)</f>
        <v>8.3000000000000007</v>
      </c>
      <c r="AA133" s="172">
        <f t="shared" si="38"/>
        <v>0.21999999999999886</v>
      </c>
      <c r="AB133" s="173">
        <f t="shared" si="39"/>
        <v>2.6506024096385401</v>
      </c>
      <c r="AC133" s="177">
        <v>99980</v>
      </c>
      <c r="AD133" s="178">
        <f>IF(D133 = D181,1,_xll.BDP(K133,$AD$3)*L133)</f>
        <v>1.1873</v>
      </c>
      <c r="AE133" s="340">
        <f>AA133*AC133*T133/AD133 / AF181</f>
        <v>1.1117455809042624E-4</v>
      </c>
      <c r="AF133" s="168"/>
    </row>
    <row r="134" spans="1:32" x14ac:dyDescent="0.2">
      <c r="A134" s="153"/>
      <c r="B134" s="153">
        <v>20881</v>
      </c>
      <c r="C134" s="153" t="s">
        <v>1412</v>
      </c>
      <c r="D134" s="153" t="str">
        <f>_xll.BDP(C134,$D$3)</f>
        <v>USD</v>
      </c>
      <c r="E134" s="153" t="s">
        <v>1413</v>
      </c>
      <c r="F134" s="174">
        <f>_xll.BDP(C134,$F$3)</f>
        <v>319.88</v>
      </c>
      <c r="G134" s="174">
        <f>_xll.BDP(C134,$G$3)</f>
        <v>319.88</v>
      </c>
      <c r="H134" s="170">
        <f t="shared" si="29"/>
        <v>0</v>
      </c>
      <c r="I134" s="171">
        <f t="shared" si="30"/>
        <v>0</v>
      </c>
      <c r="J134" s="175">
        <v>-17074</v>
      </c>
      <c r="K134" s="153" t="str">
        <f>CONCATENATE(D181,D134, " Curncy")</f>
        <v>EURUSD Curncy</v>
      </c>
      <c r="L134" s="153">
        <f>IF(D134 = D181,1,_xll.BDP(K134,$L$3))</f>
        <v>1</v>
      </c>
      <c r="M134" s="325">
        <f>IF(D134 = D181,1,_xll.BDP(K134,$M$3)*L134)</f>
        <v>1.1882999999999999</v>
      </c>
      <c r="N134" s="175">
        <f t="shared" si="31"/>
        <v>0</v>
      </c>
      <c r="O134" s="330">
        <f>N134 / Y181</f>
        <v>0</v>
      </c>
      <c r="P134" s="176">
        <f t="shared" si="32"/>
        <v>-4596171.9431120092</v>
      </c>
      <c r="Q134" s="335">
        <f>P134 / Y181*100</f>
        <v>-2.7529055083030363</v>
      </c>
      <c r="R134" s="222">
        <f t="shared" si="33"/>
        <v>-2.7529055083030363</v>
      </c>
      <c r="S134" s="335">
        <f t="shared" si="34"/>
        <v>0</v>
      </c>
      <c r="T134" s="153">
        <f t="shared" si="35"/>
        <v>1</v>
      </c>
      <c r="U134" s="153">
        <v>0</v>
      </c>
      <c r="V134" s="153">
        <v>1</v>
      </c>
      <c r="W134" s="224">
        <f t="shared" si="36"/>
        <v>0</v>
      </c>
      <c r="X134" s="224">
        <f t="shared" si="37"/>
        <v>0</v>
      </c>
      <c r="Y134" s="153"/>
      <c r="Z134" s="172">
        <f>_xll.BDH(C134,$Z$3,$D$1,$D$1)</f>
        <v>318.88</v>
      </c>
      <c r="AA134" s="172">
        <f t="shared" si="38"/>
        <v>1</v>
      </c>
      <c r="AB134" s="173">
        <f t="shared" si="39"/>
        <v>0.31359759157049677</v>
      </c>
      <c r="AC134" s="177">
        <v>-17074</v>
      </c>
      <c r="AD134" s="178">
        <f>IF(D134 = D181,1,_xll.BDP(K134,$AD$3)*L134)</f>
        <v>1.1873</v>
      </c>
      <c r="AE134" s="340">
        <f>AA134*AC134*T134/AD134 / AF181</f>
        <v>-8.6298823620903622E-5</v>
      </c>
      <c r="AF134" s="168"/>
    </row>
    <row r="135" spans="1:32" x14ac:dyDescent="0.2">
      <c r="A135" s="153"/>
      <c r="B135" s="153">
        <v>26423</v>
      </c>
      <c r="C135" s="153" t="s">
        <v>51</v>
      </c>
      <c r="D135" s="153" t="str">
        <f>_xll.BDP(C135,$D$3)</f>
        <v>USD</v>
      </c>
      <c r="E135" s="153" t="s">
        <v>277</v>
      </c>
      <c r="F135" s="174">
        <f>_xll.BDP(C135,$F$3)</f>
        <v>10.66</v>
      </c>
      <c r="G135" s="174">
        <f>_xll.BDP(C135,$G$3)</f>
        <v>10.66</v>
      </c>
      <c r="H135" s="170">
        <f t="shared" si="29"/>
        <v>0</v>
      </c>
      <c r="I135" s="171">
        <f t="shared" si="30"/>
        <v>0</v>
      </c>
      <c r="J135" s="175">
        <v>-941924</v>
      </c>
      <c r="K135" s="153" t="str">
        <f>CONCATENATE(D181,D135, " Curncy")</f>
        <v>EURUSD Curncy</v>
      </c>
      <c r="L135" s="153">
        <f>IF(D135 = D181,1,_xll.BDP(K135,$L$3))</f>
        <v>1</v>
      </c>
      <c r="M135" s="325">
        <f>IF(D135 = D181,1,_xll.BDP(K135,$M$3)*L135)</f>
        <v>1.1882999999999999</v>
      </c>
      <c r="N135" s="175">
        <f t="shared" si="31"/>
        <v>0</v>
      </c>
      <c r="O135" s="330">
        <f>N135 / Y181</f>
        <v>0</v>
      </c>
      <c r="P135" s="176">
        <f t="shared" si="32"/>
        <v>-8449810.5192291513</v>
      </c>
      <c r="Q135" s="335">
        <f>P135 / Y181*100</f>
        <v>-5.0610660807334344</v>
      </c>
      <c r="R135" s="222">
        <f t="shared" si="33"/>
        <v>-5.0610660807334344</v>
      </c>
      <c r="S135" s="335">
        <f t="shared" si="34"/>
        <v>0</v>
      </c>
      <c r="T135" s="153">
        <f t="shared" si="35"/>
        <v>1</v>
      </c>
      <c r="U135" s="153">
        <v>0</v>
      </c>
      <c r="V135" s="153">
        <v>1</v>
      </c>
      <c r="W135" s="224">
        <f t="shared" si="36"/>
        <v>0</v>
      </c>
      <c r="X135" s="224">
        <f t="shared" si="37"/>
        <v>0</v>
      </c>
      <c r="Y135" s="153"/>
      <c r="Z135" s="172">
        <f>_xll.BDH(C135,$Z$3,$D$1,$D$1)</f>
        <v>9.9700000000000006</v>
      </c>
      <c r="AA135" s="172">
        <f t="shared" si="38"/>
        <v>0.6899999999999995</v>
      </c>
      <c r="AB135" s="173">
        <f t="shared" si="39"/>
        <v>6.9207622868605769</v>
      </c>
      <c r="AC135" s="177">
        <v>-941924</v>
      </c>
      <c r="AD135" s="178">
        <f>IF(D135 = D181,1,_xll.BDP(K135,$AD$3)*L135)</f>
        <v>1.1873</v>
      </c>
      <c r="AE135" s="340">
        <f>AA135*AC135*T135/AD135 / AF181</f>
        <v>-3.2849937839290267E-3</v>
      </c>
      <c r="AF135" s="168"/>
    </row>
    <row r="136" spans="1:32" x14ac:dyDescent="0.2">
      <c r="A136" s="153"/>
      <c r="B136" s="153">
        <v>19398</v>
      </c>
      <c r="C136" s="153" t="s">
        <v>879</v>
      </c>
      <c r="D136" s="153" t="str">
        <f>_xll.BDP(C136,$D$3)</f>
        <v>USD</v>
      </c>
      <c r="E136" s="153" t="s">
        <v>947</v>
      </c>
      <c r="F136" s="174">
        <f>_xll.BDP(C136,$F$3)</f>
        <v>305.63</v>
      </c>
      <c r="G136" s="174">
        <f>_xll.BDP(C136,$G$3)</f>
        <v>305.63</v>
      </c>
      <c r="H136" s="170">
        <f t="shared" si="29"/>
        <v>0</v>
      </c>
      <c r="I136" s="171">
        <f t="shared" si="30"/>
        <v>0</v>
      </c>
      <c r="J136" s="175">
        <v>-4061</v>
      </c>
      <c r="K136" s="153" t="str">
        <f>CONCATENATE(D181,D136, " Curncy")</f>
        <v>EURUSD Curncy</v>
      </c>
      <c r="L136" s="153">
        <f>IF(D136 = D181,1,_xll.BDP(K136,$L$3))</f>
        <v>1</v>
      </c>
      <c r="M136" s="325">
        <f>IF(D136 = D181,1,_xll.BDP(K136,$M$3)*L136)</f>
        <v>1.1882999999999999</v>
      </c>
      <c r="N136" s="175">
        <f t="shared" si="31"/>
        <v>0</v>
      </c>
      <c r="O136" s="330">
        <f>N136 / Y181</f>
        <v>0</v>
      </c>
      <c r="P136" s="176">
        <f t="shared" si="32"/>
        <v>-1044486.6027097534</v>
      </c>
      <c r="Q136" s="335">
        <f>P136 / Y181*100</f>
        <v>-0.62560168712955655</v>
      </c>
      <c r="R136" s="222">
        <f t="shared" si="33"/>
        <v>-0.62560168712955655</v>
      </c>
      <c r="S136" s="335">
        <f t="shared" si="34"/>
        <v>0</v>
      </c>
      <c r="T136" s="153">
        <f t="shared" si="35"/>
        <v>1</v>
      </c>
      <c r="U136" s="153">
        <v>0</v>
      </c>
      <c r="V136" s="153">
        <v>1</v>
      </c>
      <c r="W136" s="224">
        <f t="shared" si="36"/>
        <v>0</v>
      </c>
      <c r="X136" s="224">
        <f t="shared" si="37"/>
        <v>0</v>
      </c>
      <c r="Y136" s="153"/>
      <c r="Z136" s="172">
        <f>_xll.BDH(C136,$Z$3,$D$1,$D$1)</f>
        <v>301.85000000000002</v>
      </c>
      <c r="AA136" s="172">
        <f t="shared" si="38"/>
        <v>3.7799999999999727</v>
      </c>
      <c r="AB136" s="173">
        <f t="shared" si="39"/>
        <v>1.252277621335091</v>
      </c>
      <c r="AC136" s="177">
        <v>-4061</v>
      </c>
      <c r="AD136" s="178">
        <f>IF(D136 = D181,1,_xll.BDP(K136,$AD$3)*L136)</f>
        <v>1.1873</v>
      </c>
      <c r="AE136" s="340">
        <f>AA136*AC136*T136/AD136 / AF181</f>
        <v>-7.7587969772669612E-5</v>
      </c>
      <c r="AF136" s="168"/>
    </row>
    <row r="137" spans="1:32" x14ac:dyDescent="0.2">
      <c r="A137" s="153"/>
      <c r="B137" s="153">
        <v>2763</v>
      </c>
      <c r="C137" s="153" t="s">
        <v>48</v>
      </c>
      <c r="D137" s="153" t="str">
        <f>_xll.BDP(C137,$D$3)</f>
        <v>USD</v>
      </c>
      <c r="E137" s="153" t="s">
        <v>275</v>
      </c>
      <c r="F137" s="174">
        <f>_xll.BDP(C137,$F$3)</f>
        <v>62.47</v>
      </c>
      <c r="G137" s="174">
        <f>_xll.BDP(C137,$G$3)</f>
        <v>62.47</v>
      </c>
      <c r="H137" s="170">
        <f t="shared" si="29"/>
        <v>0</v>
      </c>
      <c r="I137" s="171">
        <f t="shared" si="30"/>
        <v>0</v>
      </c>
      <c r="J137" s="175">
        <v>-41757</v>
      </c>
      <c r="K137" s="153" t="str">
        <f>CONCATENATE(D181,D137, " Curncy")</f>
        <v>EURUSD Curncy</v>
      </c>
      <c r="L137" s="153">
        <f>IF(D137 = D181,1,_xll.BDP(K137,$L$3))</f>
        <v>1</v>
      </c>
      <c r="M137" s="325">
        <f>IF(D137 = D181,1,_xll.BDP(K137,$M$3)*L137)</f>
        <v>1.1882999999999999</v>
      </c>
      <c r="N137" s="175">
        <f t="shared" si="31"/>
        <v>0</v>
      </c>
      <c r="O137" s="330">
        <f>N137 / Y181</f>
        <v>0</v>
      </c>
      <c r="P137" s="176">
        <f t="shared" si="32"/>
        <v>-2195203.0547841457</v>
      </c>
      <c r="Q137" s="335">
        <f>P137 / Y181*100</f>
        <v>-1.3148303971559345</v>
      </c>
      <c r="R137" s="222">
        <f t="shared" si="33"/>
        <v>-1.3148303971559345</v>
      </c>
      <c r="S137" s="335">
        <f t="shared" si="34"/>
        <v>0</v>
      </c>
      <c r="T137" s="153">
        <f t="shared" si="35"/>
        <v>1</v>
      </c>
      <c r="U137" s="153">
        <v>0</v>
      </c>
      <c r="V137" s="153">
        <v>1</v>
      </c>
      <c r="W137" s="224">
        <f t="shared" si="36"/>
        <v>0</v>
      </c>
      <c r="X137" s="224">
        <f t="shared" si="37"/>
        <v>0</v>
      </c>
      <c r="Y137" s="153"/>
      <c r="Z137" s="172">
        <f>_xll.BDH(C137,$Z$3,$D$1,$D$1)</f>
        <v>63.67</v>
      </c>
      <c r="AA137" s="172">
        <f t="shared" si="38"/>
        <v>-1.2000000000000028</v>
      </c>
      <c r="AB137" s="173">
        <f t="shared" si="39"/>
        <v>-1.8847180775875654</v>
      </c>
      <c r="AC137" s="177">
        <v>-41757</v>
      </c>
      <c r="AD137" s="178">
        <f>IF(D137 = D181,1,_xll.BDP(K137,$AD$3)*L137)</f>
        <v>1.1873</v>
      </c>
      <c r="AE137" s="340">
        <f>AA137*AC137*T137/AD137 / AF181</f>
        <v>2.5326789115179201E-4</v>
      </c>
      <c r="AF137" s="168"/>
    </row>
    <row r="138" spans="1:32" x14ac:dyDescent="0.2">
      <c r="A138" s="153"/>
      <c r="B138" s="153">
        <v>24143</v>
      </c>
      <c r="C138" s="153" t="s">
        <v>47</v>
      </c>
      <c r="D138" s="153" t="str">
        <f>_xll.BDP(C138,$D$3)</f>
        <v>USD</v>
      </c>
      <c r="E138" s="153" t="s">
        <v>274</v>
      </c>
      <c r="F138" s="174">
        <f>_xll.BDP(C138,$F$3)</f>
        <v>6.98</v>
      </c>
      <c r="G138" s="174">
        <f>_xll.BDP(C138,$G$3)</f>
        <v>6.98</v>
      </c>
      <c r="H138" s="170">
        <f t="shared" si="29"/>
        <v>0</v>
      </c>
      <c r="I138" s="171">
        <f t="shared" si="30"/>
        <v>0</v>
      </c>
      <c r="J138" s="175">
        <v>291507</v>
      </c>
      <c r="K138" s="153" t="str">
        <f>CONCATENATE(D181,D138, " Curncy")</f>
        <v>EURUSD Curncy</v>
      </c>
      <c r="L138" s="153">
        <f>IF(D138 = D181,1,_xll.BDP(K138,$L$3))</f>
        <v>1</v>
      </c>
      <c r="M138" s="325">
        <f>IF(D138 = D181,1,_xll.BDP(K138,$M$3)*L138)</f>
        <v>1.1882999999999999</v>
      </c>
      <c r="N138" s="175">
        <f t="shared" si="31"/>
        <v>0</v>
      </c>
      <c r="O138" s="330">
        <f>N138 / Y181</f>
        <v>0</v>
      </c>
      <c r="P138" s="176">
        <f t="shared" si="32"/>
        <v>1712293.9156778594</v>
      </c>
      <c r="Q138" s="335">
        <f>P138 / Y181*100</f>
        <v>1.0255889924587356</v>
      </c>
      <c r="R138" s="222">
        <f t="shared" si="33"/>
        <v>0</v>
      </c>
      <c r="S138" s="335">
        <f t="shared" si="34"/>
        <v>1.0255889924587356</v>
      </c>
      <c r="T138" s="153">
        <f t="shared" si="35"/>
        <v>1</v>
      </c>
      <c r="U138" s="153">
        <v>0</v>
      </c>
      <c r="V138" s="153">
        <v>1</v>
      </c>
      <c r="W138" s="224">
        <f t="shared" si="36"/>
        <v>0</v>
      </c>
      <c r="X138" s="224">
        <f t="shared" si="37"/>
        <v>0</v>
      </c>
      <c r="Y138" s="153"/>
      <c r="Z138" s="172">
        <f>_xll.BDH(C138,$Z$3,$D$1,$D$1)</f>
        <v>7.17</v>
      </c>
      <c r="AA138" s="172">
        <f t="shared" si="38"/>
        <v>-0.1899999999999995</v>
      </c>
      <c r="AB138" s="173">
        <f t="shared" si="39"/>
        <v>-2.6499302649930194</v>
      </c>
      <c r="AC138" s="177">
        <v>291507</v>
      </c>
      <c r="AD138" s="178">
        <f>IF(D138 = D181,1,_xll.BDP(K138,$AD$3)*L138)</f>
        <v>1.1873</v>
      </c>
      <c r="AE138" s="340">
        <f>AA138*AC138*T138/AD138 / AF181</f>
        <v>-2.7994465993201064E-4</v>
      </c>
      <c r="AF138" s="168"/>
    </row>
    <row r="139" spans="1:32" x14ac:dyDescent="0.2">
      <c r="A139" s="153"/>
      <c r="B139" s="153">
        <v>19538</v>
      </c>
      <c r="C139" s="153" t="s">
        <v>40</v>
      </c>
      <c r="D139" s="153" t="str">
        <f>_xll.BDP(C139,$D$3)</f>
        <v>USD</v>
      </c>
      <c r="E139" s="153" t="s">
        <v>271</v>
      </c>
      <c r="F139" s="174">
        <f>_xll.BDP(C139,$F$3)</f>
        <v>482.88</v>
      </c>
      <c r="G139" s="174">
        <f>_xll.BDP(C139,$G$3)</f>
        <v>482.88</v>
      </c>
      <c r="H139" s="170">
        <f t="shared" si="29"/>
        <v>0</v>
      </c>
      <c r="I139" s="171">
        <f t="shared" si="30"/>
        <v>0</v>
      </c>
      <c r="J139" s="175">
        <v>-12127</v>
      </c>
      <c r="K139" s="153" t="str">
        <f>CONCATENATE(D181,D139, " Curncy")</f>
        <v>EURUSD Curncy</v>
      </c>
      <c r="L139" s="153">
        <f>IF(D139 = D181,1,_xll.BDP(K139,$L$3))</f>
        <v>1</v>
      </c>
      <c r="M139" s="325">
        <f>IF(D139 = D181,1,_xll.BDP(K139,$M$3)*L139)</f>
        <v>1.1882999999999999</v>
      </c>
      <c r="N139" s="175">
        <f t="shared" si="31"/>
        <v>0</v>
      </c>
      <c r="O139" s="330">
        <f>N139 / Y181</f>
        <v>0</v>
      </c>
      <c r="P139" s="176">
        <f t="shared" si="32"/>
        <v>-4927952.3352688719</v>
      </c>
      <c r="Q139" s="335">
        <f>P139 / Y181*100</f>
        <v>-2.9516274187146698</v>
      </c>
      <c r="R139" s="222">
        <f t="shared" si="33"/>
        <v>-2.9516274187146698</v>
      </c>
      <c r="S139" s="335">
        <f t="shared" si="34"/>
        <v>0</v>
      </c>
      <c r="T139" s="153">
        <f t="shared" si="35"/>
        <v>1</v>
      </c>
      <c r="U139" s="153">
        <v>0</v>
      </c>
      <c r="V139" s="153">
        <v>1</v>
      </c>
      <c r="W139" s="224">
        <f t="shared" si="36"/>
        <v>0</v>
      </c>
      <c r="X139" s="224">
        <f t="shared" si="37"/>
        <v>0</v>
      </c>
      <c r="Y139" s="153"/>
      <c r="Z139" s="172">
        <f>_xll.BDH(C139,$Z$3,$D$1,$D$1)</f>
        <v>476.62</v>
      </c>
      <c r="AA139" s="172">
        <f t="shared" si="38"/>
        <v>6.2599999999999909</v>
      </c>
      <c r="AB139" s="173">
        <f t="shared" si="39"/>
        <v>1.3134152993999393</v>
      </c>
      <c r="AC139" s="177">
        <v>-12127</v>
      </c>
      <c r="AD139" s="178">
        <f>IF(D139 = D181,1,_xll.BDP(K139,$AD$3)*L139)</f>
        <v>1.1873</v>
      </c>
      <c r="AE139" s="340">
        <f>AA139*AC139*T139/AD139 / AF181</f>
        <v>-3.8370486828847141E-4</v>
      </c>
      <c r="AF139" s="168"/>
    </row>
    <row r="140" spans="1:32" x14ac:dyDescent="0.2">
      <c r="A140" s="111"/>
      <c r="B140" s="111">
        <v>26737</v>
      </c>
      <c r="C140" s="111" t="s">
        <v>36</v>
      </c>
      <c r="D140" s="111" t="str">
        <f>_xll.BDP(C140,$D$3)</f>
        <v>USD</v>
      </c>
      <c r="E140" s="111" t="s">
        <v>269</v>
      </c>
      <c r="F140" s="112">
        <f>_xll.BDP(C140,$F$3)</f>
        <v>44.29</v>
      </c>
      <c r="G140" s="112">
        <f>_xll.BDP(C140,$G$3)</f>
        <v>44.29</v>
      </c>
      <c r="H140" s="113">
        <f>IF(OR(OR(G140="#N/A N/A",G140="#N/A Real Time"),OR(F140="#N/A N/A",F140="#N/A Real Time")),0,  G140 - F140)</f>
        <v>0</v>
      </c>
      <c r="I140" s="114">
        <f>IF(OR(F140=0,F140="#N/A N/A"),0,H140 / F140*100)</f>
        <v>0</v>
      </c>
      <c r="J140" s="115">
        <v>-150310</v>
      </c>
      <c r="K140" s="111" t="str">
        <f>CONCATENATE(D181,D140, " Curncy")</f>
        <v>EURUSD Curncy</v>
      </c>
      <c r="L140" s="111">
        <f>IF(D140 = D181,1,_xll.BDP(K140,$L$3))</f>
        <v>1</v>
      </c>
      <c r="M140" s="323">
        <f>IF(D140 = D181,1,_xll.BDP(K140,$M$3)*L140)</f>
        <v>1.1882999999999999</v>
      </c>
      <c r="N140" s="117">
        <f>H140*J140*T140/M140</f>
        <v>0</v>
      </c>
      <c r="O140" s="332">
        <f>N140 / Y181</f>
        <v>0</v>
      </c>
      <c r="P140" s="294">
        <f>IF(OR(OR(J140=0,G140 = "#N/A N/A"),G140="#N/A Real Time"),0,G140*J140*T140/M140)</f>
        <v>-5602314.1462593619</v>
      </c>
      <c r="Q140" s="337">
        <f>P140 / Y181*100</f>
        <v>-3.3555405810251182</v>
      </c>
      <c r="R140" s="119">
        <f>IF(Q140&lt;0,Q140,0)</f>
        <v>-3.3555405810251182</v>
      </c>
      <c r="S140" s="337">
        <f>IF(Q140&gt;0,Q140,0)</f>
        <v>0</v>
      </c>
      <c r="T140" s="111">
        <f>IF(EXACT(D140,UPPER(D140)),1,0.01)/V140</f>
        <v>1</v>
      </c>
      <c r="U140" s="111">
        <v>0</v>
      </c>
      <c r="V140" s="111">
        <v>1</v>
      </c>
      <c r="W140" s="118">
        <f>IF(AND(Q140&lt;0,O140&gt;0),O140,0)</f>
        <v>0</v>
      </c>
      <c r="X140" s="118">
        <f>IF(AND(Q140&gt;0,O140&gt;0),O140,0)</f>
        <v>0</v>
      </c>
      <c r="Y140" s="111"/>
      <c r="Z140" s="120">
        <f>_xll.BDH(C140,$Z$3,$D$1,$D$1)</f>
        <v>45.26</v>
      </c>
      <c r="AA140" s="120">
        <f>IF(OR(OR(F140="#N/A N/A",F140="#N/A Real Time"),OR(Z140="#N/A N/A",Z140="#N/A Real Time")),0,  F140 - Z140)</f>
        <v>-0.96999999999999886</v>
      </c>
      <c r="AB140" s="130">
        <f>IF(OR(Z140=0,Z140="#N/A N/A"),0,AA140 / Z140*100)</f>
        <v>-2.1431727794962416</v>
      </c>
      <c r="AC140" s="122">
        <v>-150310</v>
      </c>
      <c r="AD140" s="123">
        <f>IF(D140 = D181,1,_xll.BDP(K140,$AD$3)*L140)</f>
        <v>1.1873</v>
      </c>
      <c r="AE140" s="342">
        <f>AA140*AC140*T140/AD140 / AF181</f>
        <v>7.3693504117982114E-4</v>
      </c>
      <c r="AF140" s="124"/>
    </row>
    <row r="141" spans="1:32" x14ac:dyDescent="0.2">
      <c r="A141" s="153"/>
      <c r="B141" s="153">
        <v>29157</v>
      </c>
      <c r="C141" s="153" t="s">
        <v>1439</v>
      </c>
      <c r="D141" s="153" t="str">
        <f>_xll.BDP(C141,$D$3)</f>
        <v>USD</v>
      </c>
      <c r="E141" s="153" t="s">
        <v>1440</v>
      </c>
      <c r="F141" s="174">
        <f>_xll.BDP(C141,$F$3)</f>
        <v>90.8</v>
      </c>
      <c r="G141" s="174">
        <f>_xll.BDP(C141,$G$3)</f>
        <v>90.8</v>
      </c>
      <c r="H141" s="170">
        <f t="shared" si="29"/>
        <v>0</v>
      </c>
      <c r="I141" s="171">
        <f t="shared" si="30"/>
        <v>0</v>
      </c>
      <c r="J141" s="175">
        <v>31677</v>
      </c>
      <c r="K141" s="153" t="str">
        <f>CONCATENATE(D181,D141, " Curncy")</f>
        <v>EURUSD Curncy</v>
      </c>
      <c r="L141" s="153">
        <f>IF(D141 = D181,1,_xll.BDP(K141,$L$3))</f>
        <v>1</v>
      </c>
      <c r="M141" s="325">
        <f>IF(D141 = D181,1,_xll.BDP(K141,$M$3)*L141)</f>
        <v>1.1882999999999999</v>
      </c>
      <c r="N141" s="175">
        <f t="shared" si="31"/>
        <v>0</v>
      </c>
      <c r="O141" s="330">
        <f>N141 / Y181</f>
        <v>0</v>
      </c>
      <c r="P141" s="176">
        <f t="shared" si="32"/>
        <v>2420492.8048472609</v>
      </c>
      <c r="Q141" s="335">
        <f>P141 / Y181*100</f>
        <v>1.4497690812585649</v>
      </c>
      <c r="R141" s="222">
        <f t="shared" si="33"/>
        <v>0</v>
      </c>
      <c r="S141" s="335">
        <f t="shared" si="34"/>
        <v>1.4497690812585649</v>
      </c>
      <c r="T141" s="153">
        <f t="shared" si="35"/>
        <v>1</v>
      </c>
      <c r="U141" s="153">
        <v>0</v>
      </c>
      <c r="V141" s="153">
        <v>1</v>
      </c>
      <c r="W141" s="224">
        <f t="shared" si="36"/>
        <v>0</v>
      </c>
      <c r="X141" s="224">
        <f t="shared" si="37"/>
        <v>0</v>
      </c>
      <c r="Y141" s="153"/>
      <c r="Z141" s="172">
        <f>_xll.BDH(C141,$Z$3,$D$1,$D$1)</f>
        <v>89.79</v>
      </c>
      <c r="AA141" s="172">
        <f t="shared" si="38"/>
        <v>1.0099999999999909</v>
      </c>
      <c r="AB141" s="173">
        <f t="shared" si="39"/>
        <v>1.1248468649069949</v>
      </c>
      <c r="AC141" s="177">
        <v>31677</v>
      </c>
      <c r="AD141" s="178">
        <f>IF(D141 = D181,1,_xll.BDP(K141,$AD$3)*L141)</f>
        <v>1.1873</v>
      </c>
      <c r="AE141" s="340">
        <f>AA141*AC141*T141/AD141 / AF181</f>
        <v>1.6170930737950876E-4</v>
      </c>
      <c r="AF141" s="168"/>
    </row>
    <row r="142" spans="1:32" x14ac:dyDescent="0.2">
      <c r="A142" s="153"/>
      <c r="B142" s="153">
        <v>19383</v>
      </c>
      <c r="C142" s="153" t="s">
        <v>35</v>
      </c>
      <c r="D142" s="153" t="str">
        <f>_xll.BDP(C142,$D$3)</f>
        <v>USD</v>
      </c>
      <c r="E142" s="153" t="s">
        <v>238</v>
      </c>
      <c r="F142" s="174">
        <f>_xll.BDP(C142,$F$3)</f>
        <v>555.38</v>
      </c>
      <c r="G142" s="174">
        <f>_xll.BDP(C142,$G$3)</f>
        <v>555.38</v>
      </c>
      <c r="H142" s="170">
        <f t="shared" si="29"/>
        <v>0</v>
      </c>
      <c r="I142" s="171">
        <f t="shared" si="30"/>
        <v>0</v>
      </c>
      <c r="J142" s="175">
        <v>-31792</v>
      </c>
      <c r="K142" s="153" t="str">
        <f>CONCATENATE(D181,D142, " Curncy")</f>
        <v>EURUSD Curncy</v>
      </c>
      <c r="L142" s="153">
        <f>IF(D142 = D181,1,_xll.BDP(K142,$L$3))</f>
        <v>1</v>
      </c>
      <c r="M142" s="325">
        <f>IF(D142 = D181,1,_xll.BDP(K142,$M$3)*L142)</f>
        <v>1.1882999999999999</v>
      </c>
      <c r="N142" s="175">
        <f t="shared" si="31"/>
        <v>0</v>
      </c>
      <c r="O142" s="330">
        <f>N142 / Y181</f>
        <v>0</v>
      </c>
      <c r="P142" s="176">
        <f t="shared" si="32"/>
        <v>-14858740.183455357</v>
      </c>
      <c r="Q142" s="335">
        <f>P142 / Y181*100</f>
        <v>-8.8997339968490969</v>
      </c>
      <c r="R142" s="222">
        <f t="shared" si="33"/>
        <v>-8.8997339968490969</v>
      </c>
      <c r="S142" s="335">
        <f t="shared" si="34"/>
        <v>0</v>
      </c>
      <c r="T142" s="153">
        <f t="shared" si="35"/>
        <v>1</v>
      </c>
      <c r="U142" s="153">
        <v>0</v>
      </c>
      <c r="V142" s="153">
        <v>1</v>
      </c>
      <c r="W142" s="224">
        <f t="shared" si="36"/>
        <v>0</v>
      </c>
      <c r="X142" s="224">
        <f t="shared" si="37"/>
        <v>0</v>
      </c>
      <c r="Y142" s="153"/>
      <c r="Z142" s="172">
        <f>_xll.BDH(C142,$Z$3,$D$1,$D$1)</f>
        <v>521.85</v>
      </c>
      <c r="AA142" s="172">
        <f t="shared" si="38"/>
        <v>33.529999999999973</v>
      </c>
      <c r="AB142" s="173">
        <f t="shared" si="39"/>
        <v>6.4252179745137434</v>
      </c>
      <c r="AC142" s="177">
        <v>-31792</v>
      </c>
      <c r="AD142" s="178">
        <f>IF(D142 = D181,1,_xll.BDP(K142,$AD$3)*L142)</f>
        <v>1.1873</v>
      </c>
      <c r="AE142" s="340">
        <f>AA142*AC142*T142/AD142 / AF181</f>
        <v>-5.3879183017825237E-3</v>
      </c>
      <c r="AF142" s="168"/>
    </row>
    <row r="143" spans="1:32" x14ac:dyDescent="0.2">
      <c r="A143" s="153"/>
      <c r="B143" s="153">
        <v>22497</v>
      </c>
      <c r="C143" s="153" t="s">
        <v>905</v>
      </c>
      <c r="D143" s="153" t="str">
        <f>_xll.BDP(C143,$D$3)</f>
        <v>USD</v>
      </c>
      <c r="E143" s="153" t="s">
        <v>972</v>
      </c>
      <c r="F143" s="174">
        <f>_xll.BDP(C143,$F$3)</f>
        <v>131.51</v>
      </c>
      <c r="G143" s="174">
        <f>_xll.BDP(C143,$G$3)</f>
        <v>131.51</v>
      </c>
      <c r="H143" s="170">
        <f t="shared" si="29"/>
        <v>0</v>
      </c>
      <c r="I143" s="171">
        <f t="shared" si="30"/>
        <v>0</v>
      </c>
      <c r="J143" s="175">
        <v>-25134</v>
      </c>
      <c r="K143" s="153" t="str">
        <f>CONCATENATE(D181,D143, " Curncy")</f>
        <v>EURUSD Curncy</v>
      </c>
      <c r="L143" s="153">
        <f>IF(D143 = D181,1,_xll.BDP(K143,$L$3))</f>
        <v>1</v>
      </c>
      <c r="M143" s="325">
        <f>IF(D143 = D181,1,_xll.BDP(K143,$M$3)*L143)</f>
        <v>1.1882999999999999</v>
      </c>
      <c r="N143" s="175">
        <f t="shared" si="31"/>
        <v>0</v>
      </c>
      <c r="O143" s="330">
        <f>N143 / Y181</f>
        <v>0</v>
      </c>
      <c r="P143" s="176">
        <f t="shared" si="32"/>
        <v>-2781597.5258773039</v>
      </c>
      <c r="Q143" s="335">
        <f>P143 / Y181*100</f>
        <v>-1.6660549791540107</v>
      </c>
      <c r="R143" s="222">
        <f t="shared" si="33"/>
        <v>-1.6660549791540107</v>
      </c>
      <c r="S143" s="335">
        <f t="shared" si="34"/>
        <v>0</v>
      </c>
      <c r="T143" s="153">
        <f t="shared" si="35"/>
        <v>1</v>
      </c>
      <c r="U143" s="153">
        <v>0</v>
      </c>
      <c r="V143" s="153">
        <v>1</v>
      </c>
      <c r="W143" s="224">
        <f t="shared" si="36"/>
        <v>0</v>
      </c>
      <c r="X143" s="224">
        <f t="shared" si="37"/>
        <v>0</v>
      </c>
      <c r="Y143" s="153"/>
      <c r="Z143" s="172">
        <f>_xll.BDH(C143,$Z$3,$D$1,$D$1)</f>
        <v>131.47999999999999</v>
      </c>
      <c r="AA143" s="172">
        <f t="shared" si="38"/>
        <v>3.0000000000001137E-2</v>
      </c>
      <c r="AB143" s="173">
        <f t="shared" si="39"/>
        <v>2.2817158503195267E-2</v>
      </c>
      <c r="AC143" s="177">
        <v>-25134</v>
      </c>
      <c r="AD143" s="178">
        <f>IF(D143 = D181,1,_xll.BDP(K143,$AD$3)*L143)</f>
        <v>1.1873</v>
      </c>
      <c r="AE143" s="340">
        <f>AA143*AC143*T143/AD143 / AF181</f>
        <v>-3.8111186005995201E-6</v>
      </c>
      <c r="AF143" s="168"/>
    </row>
    <row r="144" spans="1:32" x14ac:dyDescent="0.2">
      <c r="A144" s="111"/>
      <c r="B144" s="111">
        <v>29240</v>
      </c>
      <c r="C144" s="111" t="s">
        <v>1484</v>
      </c>
      <c r="D144" s="111" t="str">
        <f>_xll.BDP(C144,$D$3)</f>
        <v>USD</v>
      </c>
      <c r="E144" s="111" t="s">
        <v>1485</v>
      </c>
      <c r="F144" s="112">
        <f>_xll.BDP(C144,$F$3)</f>
        <v>292</v>
      </c>
      <c r="G144" s="112">
        <f>_xll.BDP(C144,$G$3)</f>
        <v>292</v>
      </c>
      <c r="H144" s="113">
        <f>IF(OR(OR(G144="#N/A N/A",G144="#N/A Real Time"),OR(F144="#N/A N/A",F144="#N/A Real Time")),0,  G144 - F144)</f>
        <v>0</v>
      </c>
      <c r="I144" s="114">
        <f>IF(OR(F144=0,F144="#N/A N/A"),0,H144 / F144*100)</f>
        <v>0</v>
      </c>
      <c r="J144" s="115">
        <v>-6520</v>
      </c>
      <c r="K144" s="111" t="str">
        <f>CONCATENATE(D181,D144, " Curncy")</f>
        <v>EURUSD Curncy</v>
      </c>
      <c r="L144" s="111">
        <f>IF(D144 = D181,1,_xll.BDP(K144,$L$3))</f>
        <v>1</v>
      </c>
      <c r="M144" s="323">
        <f>IF(D144 = D181,1,_xll.BDP(K144,$M$3)*L144)</f>
        <v>1.1882999999999999</v>
      </c>
      <c r="N144" s="117">
        <f>H144*J144*T144/M144</f>
        <v>0</v>
      </c>
      <c r="O144" s="332">
        <f>N144 / Y181</f>
        <v>0</v>
      </c>
      <c r="P144" s="294">
        <f>IF(OR(OR(J144=0,G144 = "#N/A N/A"),G144="#N/A Real Time"),0,G144*J144*T144/M144)</f>
        <v>-1602154.338130102</v>
      </c>
      <c r="Q144" s="337">
        <f>P144 / Y181*100</f>
        <v>-0.95962021377372941</v>
      </c>
      <c r="R144" s="119">
        <f>IF(Q144&lt;0,Q144,0)</f>
        <v>-0.95962021377372941</v>
      </c>
      <c r="S144" s="337">
        <f>IF(Q144&gt;0,Q144,0)</f>
        <v>0</v>
      </c>
      <c r="T144" s="111">
        <f>IF(EXACT(D144,UPPER(D144)),1,0.01)/V144</f>
        <v>1</v>
      </c>
      <c r="U144" s="111">
        <v>0</v>
      </c>
      <c r="V144" s="111">
        <v>1</v>
      </c>
      <c r="W144" s="118">
        <f>IF(AND(Q144&lt;0,O144&gt;0),O144,0)</f>
        <v>0</v>
      </c>
      <c r="X144" s="118">
        <f>IF(AND(Q144&gt;0,O144&gt;0),O144,0)</f>
        <v>0</v>
      </c>
      <c r="Y144" s="111"/>
      <c r="Z144" s="120">
        <f>_xll.BDH(C144,$Z$3,$D$1,$D$1)</f>
        <v>301.72000000000003</v>
      </c>
      <c r="AA144" s="120">
        <f>IF(OR(OR(F144="#N/A N/A",F144="#N/A Real Time"),OR(Z144="#N/A N/A",Z144="#N/A Real Time")),0,  F144 - Z144)</f>
        <v>-9.7200000000000273</v>
      </c>
      <c r="AB144" s="130">
        <f>IF(OR(Z144=0,Z144="#N/A N/A"),0,AA144 / Z144*100)</f>
        <v>-3.2215298952671438</v>
      </c>
      <c r="AC144" s="122">
        <v>-6520</v>
      </c>
      <c r="AD144" s="123">
        <f>IF(D144 = D181,1,_xll.BDP(K144,$AD$3)*L144)</f>
        <v>1.1873</v>
      </c>
      <c r="AE144" s="342">
        <f>AA144*AC144*T144/AD144 / AF181</f>
        <v>3.2031956001409213E-4</v>
      </c>
      <c r="AF144" s="124"/>
    </row>
    <row r="145" spans="1:32" s="108" customFormat="1" ht="12" customHeight="1" x14ac:dyDescent="0.2">
      <c r="A145" s="153"/>
      <c r="B145" s="153">
        <v>25072</v>
      </c>
      <c r="C145" s="153" t="s">
        <v>28</v>
      </c>
      <c r="D145" s="153" t="str">
        <f>_xll.BDP(C145,$D$3)</f>
        <v>USD</v>
      </c>
      <c r="E145" s="153" t="s">
        <v>234</v>
      </c>
      <c r="F145" s="174">
        <f>_xll.BDP(C145,$F$3)</f>
        <v>36.68</v>
      </c>
      <c r="G145" s="174">
        <f>_xll.BDP(C145,$G$3)</f>
        <v>36.68</v>
      </c>
      <c r="H145" s="170">
        <f t="shared" si="29"/>
        <v>0</v>
      </c>
      <c r="I145" s="171">
        <f t="shared" si="30"/>
        <v>0</v>
      </c>
      <c r="J145" s="175">
        <v>64946</v>
      </c>
      <c r="K145" s="153" t="str">
        <f>CONCATENATE(D181,D145, " Curncy")</f>
        <v>EURUSD Curncy</v>
      </c>
      <c r="L145" s="153">
        <f>IF(D145 = D181,1,_xll.BDP(K145,$L$3))</f>
        <v>1</v>
      </c>
      <c r="M145" s="325">
        <f>IF(D145 = D181,1,_xll.BDP(K145,$M$3)*L145)</f>
        <v>1.1882999999999999</v>
      </c>
      <c r="N145" s="175">
        <f t="shared" si="31"/>
        <v>0</v>
      </c>
      <c r="O145" s="330">
        <f>N145 / Y181</f>
        <v>0</v>
      </c>
      <c r="P145" s="176">
        <f t="shared" si="32"/>
        <v>2004728.83951864</v>
      </c>
      <c r="Q145" s="335">
        <f>P145 / Y181*100</f>
        <v>1.2007446921639944</v>
      </c>
      <c r="R145" s="222">
        <f t="shared" si="33"/>
        <v>0</v>
      </c>
      <c r="S145" s="335">
        <f t="shared" si="34"/>
        <v>1.2007446921639944</v>
      </c>
      <c r="T145" s="153">
        <f t="shared" si="35"/>
        <v>1</v>
      </c>
      <c r="U145" s="153">
        <v>0</v>
      </c>
      <c r="V145" s="153">
        <v>1</v>
      </c>
      <c r="W145" s="224">
        <f t="shared" si="36"/>
        <v>0</v>
      </c>
      <c r="X145" s="224">
        <f t="shared" si="37"/>
        <v>0</v>
      </c>
      <c r="Y145" s="153"/>
      <c r="Z145" s="172">
        <f>_xll.BDH(C145,$Z$3,$D$1,$D$1)</f>
        <v>35.659999999999997</v>
      </c>
      <c r="AA145" s="172">
        <f t="shared" si="38"/>
        <v>1.0200000000000031</v>
      </c>
      <c r="AB145" s="173">
        <f t="shared" si="39"/>
        <v>2.860347728547401</v>
      </c>
      <c r="AC145" s="177">
        <v>64946</v>
      </c>
      <c r="AD145" s="178">
        <f>IF(D145 = D181,1,_xll.BDP(K145,$AD$3)*L145)</f>
        <v>1.1873</v>
      </c>
      <c r="AE145" s="340">
        <f>AA145*AC145*T145/AD145 / AF181</f>
        <v>3.3482831596936207E-4</v>
      </c>
      <c r="AF145" s="168"/>
    </row>
    <row r="146" spans="1:32" x14ac:dyDescent="0.2">
      <c r="A146" s="153"/>
      <c r="B146" s="153">
        <v>22601</v>
      </c>
      <c r="C146" s="153" t="s">
        <v>1459</v>
      </c>
      <c r="D146" s="153" t="str">
        <f>_xll.BDP(C146,$D$3)</f>
        <v>USD</v>
      </c>
      <c r="E146" s="153" t="s">
        <v>1460</v>
      </c>
      <c r="F146" s="174">
        <f>_xll.BDP(C146,$F$3)</f>
        <v>4.26</v>
      </c>
      <c r="G146" s="174">
        <f>_xll.BDP(C146,$G$3)</f>
        <v>4.26</v>
      </c>
      <c r="H146" s="170">
        <f t="shared" si="29"/>
        <v>0</v>
      </c>
      <c r="I146" s="171">
        <f t="shared" si="30"/>
        <v>0</v>
      </c>
      <c r="J146" s="175">
        <v>-252519</v>
      </c>
      <c r="K146" s="153" t="str">
        <f>CONCATENATE(D181,D146, " Curncy")</f>
        <v>EURUSD Curncy</v>
      </c>
      <c r="L146" s="153">
        <f>IF(D146 = D181,1,_xll.BDP(K146,$L$3))</f>
        <v>1</v>
      </c>
      <c r="M146" s="325">
        <f>IF(D146 = D181,1,_xll.BDP(K146,$M$3)*L146)</f>
        <v>1.1882999999999999</v>
      </c>
      <c r="N146" s="175">
        <f t="shared" si="31"/>
        <v>0</v>
      </c>
      <c r="O146" s="330">
        <f>N146 / Y181</f>
        <v>0</v>
      </c>
      <c r="P146" s="176">
        <f t="shared" si="32"/>
        <v>-905268.82100479677</v>
      </c>
      <c r="Q146" s="335">
        <f>P146 / Y181*100</f>
        <v>-0.54221633887606879</v>
      </c>
      <c r="R146" s="222">
        <f t="shared" si="33"/>
        <v>-0.54221633887606879</v>
      </c>
      <c r="S146" s="335">
        <f t="shared" si="34"/>
        <v>0</v>
      </c>
      <c r="T146" s="153">
        <f t="shared" si="35"/>
        <v>1</v>
      </c>
      <c r="U146" s="153">
        <v>0</v>
      </c>
      <c r="V146" s="153">
        <v>1</v>
      </c>
      <c r="W146" s="224">
        <f t="shared" si="36"/>
        <v>0</v>
      </c>
      <c r="X146" s="224">
        <f t="shared" si="37"/>
        <v>0</v>
      </c>
      <c r="Y146" s="153"/>
      <c r="Z146" s="172">
        <f>_xll.BDH(C146,$Z$3,$D$1,$D$1)</f>
        <v>4.1900000000000004</v>
      </c>
      <c r="AA146" s="172">
        <f t="shared" si="38"/>
        <v>6.9999999999999396E-2</v>
      </c>
      <c r="AB146" s="173">
        <f t="shared" si="39"/>
        <v>1.6706443914080999</v>
      </c>
      <c r="AC146" s="177">
        <v>-252519</v>
      </c>
      <c r="AD146" s="178">
        <f>IF(D146 = D181,1,_xll.BDP(K146,$AD$3)*L146)</f>
        <v>1.1873</v>
      </c>
      <c r="AE146" s="340">
        <f>AA146*AC146*T146/AD146 / AF181</f>
        <v>-8.9343240303085049E-5</v>
      </c>
      <c r="AF146" s="168"/>
    </row>
    <row r="147" spans="1:32" x14ac:dyDescent="0.2">
      <c r="A147" s="111"/>
      <c r="B147" s="111">
        <v>30018</v>
      </c>
      <c r="C147" s="111" t="s">
        <v>1587</v>
      </c>
      <c r="D147" s="111" t="s">
        <v>31</v>
      </c>
      <c r="E147" s="111" t="s">
        <v>1588</v>
      </c>
      <c r="F147" s="112">
        <v>453</v>
      </c>
      <c r="G147" s="112">
        <v>453</v>
      </c>
      <c r="H147" s="113">
        <f>IF(OR(OR(G147="#N/A N/A",G147="#N/A Real Time"),OR(F147="#N/A N/A",F147="#N/A Real Time")),0,  G147 - F147)</f>
        <v>0</v>
      </c>
      <c r="I147" s="114">
        <f>IF(OR(F147=0,F147="#N/A N/A"),0,H147 / F147*100)</f>
        <v>0</v>
      </c>
      <c r="J147" s="115">
        <v>-5807</v>
      </c>
      <c r="K147" s="111" t="str">
        <f>CONCATENATE(D181,D147, " Curncy")</f>
        <v>EURUSD Curncy</v>
      </c>
      <c r="L147" s="111">
        <f>IF(D147 = D181,1,_xll.BDP(K147,$L$3))</f>
        <v>1</v>
      </c>
      <c r="M147" s="323">
        <f>IF(D147 = D181,1,_xll.BDP(K147,$M$3)*L147)</f>
        <v>1.1882999999999999</v>
      </c>
      <c r="N147" s="117">
        <f>H147*J147*T147/M147</f>
        <v>0</v>
      </c>
      <c r="O147" s="332">
        <f>N147 / Y181</f>
        <v>0</v>
      </c>
      <c r="P147" s="294">
        <f>IF(OR(OR(J147=0,G147 = "#N/A N/A"),G147="#N/A Real Time"),0,G147*J147*T147/M147)</f>
        <v>-2213726.3317344105</v>
      </c>
      <c r="Q147" s="337">
        <f>P147 / Y181*100</f>
        <v>-1.3259250280312278</v>
      </c>
      <c r="R147" s="119">
        <f>IF(Q147&lt;0,Q147,0)</f>
        <v>-1.3259250280312278</v>
      </c>
      <c r="S147" s="337">
        <f>IF(Q147&gt;0,Q147,0)</f>
        <v>0</v>
      </c>
      <c r="T147" s="111">
        <f>IF(EXACT(D147,UPPER(D147)),1,0.01)/V147</f>
        <v>1</v>
      </c>
      <c r="U147" s="111">
        <v>0</v>
      </c>
      <c r="V147" s="111">
        <v>1</v>
      </c>
      <c r="W147" s="118">
        <f>IF(AND(Q147&lt;0,O147&gt;0),O147,0)</f>
        <v>0</v>
      </c>
      <c r="X147" s="118">
        <f>IF(AND(Q147&gt;0,O147&gt;0),O147,0)</f>
        <v>0</v>
      </c>
      <c r="Y147" s="111"/>
      <c r="Z147" s="120">
        <v>460.91</v>
      </c>
      <c r="AA147" s="120">
        <f>IF(OR(OR(F147="#N/A N/A",F147="#N/A Real Time"),OR(Z147="#N/A N/A",Z147="#N/A Real Time")),0,  F147 - Z147)</f>
        <v>-7.910000000000025</v>
      </c>
      <c r="AB147" s="130">
        <f>IF(OR(Z147=0,Z147="#N/A N/A"),0,AA147 / Z147*100)</f>
        <v>-1.7161701850686737</v>
      </c>
      <c r="AC147" s="122">
        <v>-5807</v>
      </c>
      <c r="AD147" s="123">
        <f>IF(D147 = D181,1,_xll.BDP(K147,$AD$3)*L147)</f>
        <v>1.1873</v>
      </c>
      <c r="AE147" s="342">
        <f>AA147*AC147*T147/AD147 / AF181</f>
        <v>2.3216562000373189E-4</v>
      </c>
      <c r="AF147" s="124"/>
    </row>
    <row r="148" spans="1:32" s="108" customFormat="1" ht="12" customHeight="1" x14ac:dyDescent="0.2">
      <c r="A148" s="295" t="s">
        <v>1690</v>
      </c>
      <c r="B148" s="295"/>
      <c r="C148" s="295"/>
      <c r="D148" s="295"/>
      <c r="E148" s="295" t="s">
        <v>26</v>
      </c>
      <c r="F148" s="296"/>
      <c r="G148" s="296"/>
      <c r="H148" s="297"/>
      <c r="I148" s="298"/>
      <c r="J148" s="299"/>
      <c r="K148" s="295"/>
      <c r="L148" s="295"/>
      <c r="M148" s="327"/>
      <c r="N148" s="300">
        <f t="shared" ref="N148:S148" si="40" xml:space="preserve"> SUM(N123:N147)</f>
        <v>0</v>
      </c>
      <c r="O148" s="333">
        <f t="shared" si="40"/>
        <v>0</v>
      </c>
      <c r="P148" s="301">
        <f t="shared" si="40"/>
        <v>-43706831.868215106</v>
      </c>
      <c r="Q148" s="338">
        <f t="shared" si="40"/>
        <v>-26.178476281941791</v>
      </c>
      <c r="R148" s="302">
        <f t="shared" si="40"/>
        <v>-37.855370760087638</v>
      </c>
      <c r="S148" s="338">
        <f t="shared" si="40"/>
        <v>11.676894478145849</v>
      </c>
      <c r="T148" s="295"/>
      <c r="U148" s="295"/>
      <c r="V148" s="295"/>
      <c r="W148" s="303">
        <f xml:space="preserve"> SUM(W123:W147)</f>
        <v>0</v>
      </c>
      <c r="X148" s="303">
        <f xml:space="preserve"> SUM(X123:X147)</f>
        <v>0</v>
      </c>
      <c r="Y148" s="295"/>
      <c r="Z148" s="304"/>
      <c r="AA148" s="304"/>
      <c r="AB148" s="305"/>
      <c r="AC148" s="306"/>
      <c r="AD148" s="307"/>
      <c r="AE148" s="343">
        <f xml:space="preserve"> SUM(AE123:AE147)</f>
        <v>-5.718546209272206E-3</v>
      </c>
      <c r="AF148" s="308"/>
    </row>
    <row r="149" spans="1:32" x14ac:dyDescent="0.2">
      <c r="A149" s="153"/>
      <c r="B149" s="153"/>
      <c r="C149" s="153"/>
      <c r="D149" s="153"/>
      <c r="E149" s="153"/>
      <c r="F149" s="174"/>
      <c r="G149" s="174"/>
      <c r="H149" s="170"/>
      <c r="I149" s="171"/>
      <c r="J149" s="175"/>
      <c r="K149" s="153"/>
      <c r="L149" s="153"/>
      <c r="M149" s="325"/>
      <c r="N149" s="175"/>
      <c r="O149" s="330"/>
      <c r="P149" s="176"/>
      <c r="Q149" s="335"/>
      <c r="R149" s="222"/>
      <c r="S149" s="335"/>
      <c r="T149" s="153"/>
      <c r="U149" s="153"/>
      <c r="V149" s="153"/>
      <c r="W149" s="224"/>
      <c r="X149" s="224"/>
      <c r="Y149" s="153"/>
      <c r="Z149" s="172"/>
      <c r="AA149" s="172"/>
      <c r="AB149" s="173"/>
      <c r="AC149" s="177"/>
      <c r="AD149" s="178"/>
      <c r="AE149" s="340"/>
      <c r="AF149" s="168"/>
    </row>
    <row r="150" spans="1:32" x14ac:dyDescent="0.2">
      <c r="A150" s="200" t="s">
        <v>1746</v>
      </c>
      <c r="B150" s="200"/>
      <c r="C150" s="200"/>
      <c r="D150" s="200"/>
      <c r="E150" s="200" t="s">
        <v>219</v>
      </c>
      <c r="F150" s="255"/>
      <c r="G150" s="255"/>
      <c r="H150" s="256"/>
      <c r="I150" s="257"/>
      <c r="J150" s="258"/>
      <c r="K150" s="200"/>
      <c r="L150" s="200"/>
      <c r="M150" s="344"/>
      <c r="N150" s="258">
        <f t="shared" ref="N150:S150" si="41">N122+N78+N57+N73+N148+N48+N9+N61+N21+N17+N35+N32+N69+N38+N26+N52+N14+N64+N42</f>
        <v>-2581446.6997156111</v>
      </c>
      <c r="O150" s="347">
        <f t="shared" si="41"/>
        <v>-1.5461734084356497E-2</v>
      </c>
      <c r="P150" s="260">
        <f t="shared" si="41"/>
        <v>36417471.825147182</v>
      </c>
      <c r="Q150" s="350">
        <f t="shared" si="41"/>
        <v>21.812469164945483</v>
      </c>
      <c r="R150" s="261">
        <f t="shared" si="41"/>
        <v>-96.064953908940694</v>
      </c>
      <c r="S150" s="350">
        <f t="shared" si="41"/>
        <v>117.87742307388621</v>
      </c>
      <c r="T150" s="200"/>
      <c r="U150" s="200"/>
      <c r="V150" s="200"/>
      <c r="W150" s="262">
        <f>W122+W78+W57+W73+W148+W48+W9+W61+W21+W17+W35+W32+W69+W38+W26+W52+W14+W64+W42</f>
        <v>6.9578685619187432E-3</v>
      </c>
      <c r="X150" s="262">
        <f>X122+X78+X57+X73+X148+X48+X9+X61+X21+X17+X35+X32+X69+X38+X26+X52+X14+X64+X42</f>
        <v>3.9098921047729523E-3</v>
      </c>
      <c r="Y150" s="200"/>
      <c r="Z150" s="255"/>
      <c r="AA150" s="255"/>
      <c r="AB150" s="257"/>
      <c r="AC150" s="258"/>
      <c r="AD150" s="259"/>
      <c r="AE150" s="347">
        <f>AE122+AE78+AE57+AE73+AE148+AE48+AE9+AE61+AE21+AE17+AE35+AE32+AE69+AE38+AE26+AE52+AE14+AE64+AE42</f>
        <v>1.3958695241001223E-3</v>
      </c>
      <c r="AF150" s="200"/>
    </row>
    <row r="151" spans="1:32" x14ac:dyDescent="0.2">
      <c r="A151" s="153"/>
      <c r="B151" s="153"/>
      <c r="C151" s="153"/>
      <c r="D151" s="153"/>
      <c r="E151" s="153"/>
      <c r="F151" s="174"/>
      <c r="G151" s="174"/>
      <c r="H151" s="170"/>
      <c r="I151" s="171"/>
      <c r="J151" s="175"/>
      <c r="K151" s="153"/>
      <c r="L151" s="153"/>
      <c r="M151" s="325"/>
      <c r="N151" s="175"/>
      <c r="O151" s="330"/>
      <c r="P151" s="176"/>
      <c r="Q151" s="335"/>
      <c r="R151" s="222"/>
      <c r="S151" s="335"/>
      <c r="T151" s="153"/>
      <c r="U151" s="153"/>
      <c r="V151" s="153"/>
      <c r="W151" s="224"/>
      <c r="X151" s="224"/>
      <c r="Y151" s="153"/>
      <c r="Z151" s="172"/>
      <c r="AA151" s="172"/>
      <c r="AB151" s="173"/>
      <c r="AC151" s="177"/>
      <c r="AD151" s="178"/>
      <c r="AE151" s="340"/>
      <c r="AF151" s="168"/>
    </row>
    <row r="152" spans="1:32" s="108" customFormat="1" ht="12" customHeight="1" x14ac:dyDescent="0.2">
      <c r="A152" s="153"/>
      <c r="B152" s="153">
        <v>31785</v>
      </c>
      <c r="C152" s="153" t="s">
        <v>1624</v>
      </c>
      <c r="D152" s="153" t="str">
        <f>_xll.BDP(C152,$D$3)</f>
        <v>ARS</v>
      </c>
      <c r="E152" s="153" t="s">
        <v>1625</v>
      </c>
      <c r="F152" s="174">
        <v>95</v>
      </c>
      <c r="G152" s="174">
        <v>96</v>
      </c>
      <c r="H152" s="170">
        <f t="shared" ref="H152:H168" si="42">IF(OR(OR(G152="#N/A N/A",G152="#N/A Real Time"),OR(F152="#N/A N/A",F152="#N/A Real Time")),0,  G152 - F152)</f>
        <v>1</v>
      </c>
      <c r="I152" s="171">
        <f t="shared" ref="I152:I168" si="43">IF(OR(F152=0,F152="#N/A N/A"),0,H152 / F152*100)</f>
        <v>1.0526315789473684</v>
      </c>
      <c r="J152" s="175">
        <v>262225127</v>
      </c>
      <c r="K152" s="153" t="s">
        <v>1552</v>
      </c>
      <c r="L152" s="153">
        <f>_xll.BDP("EURUSD Curncy", "PX_LAST")</f>
        <v>1.1884999999999999</v>
      </c>
      <c r="M152" s="325">
        <f>IF(D152 = D181,1,_xll.BDP(K152,$M$3)*L152)</f>
        <v>178.4097759</v>
      </c>
      <c r="N152" s="175">
        <f t="shared" ref="N152:N168" si="44">H152*J152*T152/M152</f>
        <v>14697.912470165264</v>
      </c>
      <c r="O152" s="330">
        <f>N152 / Y181</f>
        <v>8.8034052469058765E-5</v>
      </c>
      <c r="P152" s="176">
        <f t="shared" ref="P152:P168" si="45">IF(OR(OR(J152=0,G152 = "#N/A N/A"),G152="#N/A Real Time"),0,G152*J152*T152/M152)</f>
        <v>1410999.5971358654</v>
      </c>
      <c r="Q152" s="335">
        <f>P152 / Y181*100</f>
        <v>0.84512690370296428</v>
      </c>
      <c r="R152" s="222">
        <f t="shared" ref="R152:R168" si="46">IF(Q152&lt;0,Q152,0)</f>
        <v>0</v>
      </c>
      <c r="S152" s="335">
        <f t="shared" ref="S152:S168" si="47">IF(Q152&gt;0,Q152,0)</f>
        <v>0.84512690370296428</v>
      </c>
      <c r="T152" s="153">
        <f t="shared" ref="T152:T168" si="48">IF(EXACT(D152,UPPER(D152)),1,0.01)/V152</f>
        <v>0.01</v>
      </c>
      <c r="U152" s="153">
        <v>4</v>
      </c>
      <c r="V152" s="153">
        <v>100</v>
      </c>
      <c r="W152" s="224">
        <f t="shared" ref="W152:W168" si="49">IF(AND(Q152&lt;0,O152&gt;0),O152,0)</f>
        <v>0</v>
      </c>
      <c r="X152" s="224">
        <f t="shared" ref="X152:X168" si="50">IF(AND(Q152&gt;0,O152&gt;0),O152,0)</f>
        <v>8.8034052469058765E-5</v>
      </c>
      <c r="Y152" s="153"/>
      <c r="Z152" s="172">
        <v>95</v>
      </c>
      <c r="AA152" s="172">
        <f t="shared" ref="AA152:AA168" si="51">IF(OR(OR(F152="#N/A N/A",F152="#N/A Real Time"),OR(Z152="#N/A N/A",Z152="#N/A Real Time")),0,  F152 - Z152)</f>
        <v>0</v>
      </c>
      <c r="AB152" s="173">
        <f t="shared" ref="AB152:AB168" si="52">IF(OR(Z152=0,Z152="#N/A N/A"),0,AA152 / Z152*100)</f>
        <v>0</v>
      </c>
      <c r="AC152" s="177">
        <v>262225127</v>
      </c>
      <c r="AD152" s="178">
        <f>IF(D152 = D181,1,_xll.BDP(K152,$AD$3)*L152)</f>
        <v>178.4097759</v>
      </c>
      <c r="AE152" s="340">
        <f>AA152*AC152*T152/AD152 / AF181</f>
        <v>0</v>
      </c>
      <c r="AF152" s="168"/>
    </row>
    <row r="153" spans="1:32" x14ac:dyDescent="0.2">
      <c r="A153" s="153"/>
      <c r="B153" s="153">
        <v>30025</v>
      </c>
      <c r="C153" s="153" t="s">
        <v>1546</v>
      </c>
      <c r="D153" s="153" t="str">
        <f>_xll.BDP(C153,$D$3)</f>
        <v>ARS</v>
      </c>
      <c r="E153" s="153" t="s">
        <v>1547</v>
      </c>
      <c r="F153" s="174">
        <v>100.24</v>
      </c>
      <c r="G153" s="174">
        <v>100.24</v>
      </c>
      <c r="H153" s="170">
        <f t="shared" si="42"/>
        <v>0</v>
      </c>
      <c r="I153" s="171">
        <f t="shared" si="43"/>
        <v>0</v>
      </c>
      <c r="J153" s="175">
        <v>24572463</v>
      </c>
      <c r="K153" s="153" t="s">
        <v>1552</v>
      </c>
      <c r="L153" s="153">
        <f>_xll.BDP("EURUSD Curncy", "PX_LAST")</f>
        <v>1.1884999999999999</v>
      </c>
      <c r="M153" s="325">
        <f>IF(D153 = D181,1,_xll.BDP(K153,$M$3)*L153)</f>
        <v>178.4097759</v>
      </c>
      <c r="N153" s="175">
        <f t="shared" si="44"/>
        <v>0</v>
      </c>
      <c r="O153" s="330">
        <f>N153 / Y181</f>
        <v>0</v>
      </c>
      <c r="P153" s="176">
        <f t="shared" si="45"/>
        <v>138061.02713231422</v>
      </c>
      <c r="Q153" s="335">
        <f>P153 / Y181*100</f>
        <v>8.2692502973938542E-2</v>
      </c>
      <c r="R153" s="222">
        <f t="shared" si="46"/>
        <v>0</v>
      </c>
      <c r="S153" s="335">
        <f t="shared" si="47"/>
        <v>8.2692502973938542E-2</v>
      </c>
      <c r="T153" s="153">
        <f t="shared" si="48"/>
        <v>0.01</v>
      </c>
      <c r="U153" s="153">
        <v>4</v>
      </c>
      <c r="V153" s="153">
        <v>100</v>
      </c>
      <c r="W153" s="224">
        <f t="shared" si="49"/>
        <v>0</v>
      </c>
      <c r="X153" s="224">
        <f t="shared" si="50"/>
        <v>0</v>
      </c>
      <c r="Y153" s="153"/>
      <c r="Z153" s="172">
        <v>100.24</v>
      </c>
      <c r="AA153" s="172">
        <f t="shared" si="51"/>
        <v>0</v>
      </c>
      <c r="AB153" s="173">
        <f t="shared" si="52"/>
        <v>0</v>
      </c>
      <c r="AC153" s="177">
        <v>24572463</v>
      </c>
      <c r="AD153" s="178">
        <f>IF(D153 = D181,1,_xll.BDP(K153,$AD$3)*L153)</f>
        <v>178.4097759</v>
      </c>
      <c r="AE153" s="340">
        <f>AA153*AC153*T153/AD153 / AF181</f>
        <v>0</v>
      </c>
      <c r="AF153" s="168"/>
    </row>
    <row r="154" spans="1:32" x14ac:dyDescent="0.2">
      <c r="A154" s="153"/>
      <c r="B154" s="153">
        <v>30163</v>
      </c>
      <c r="C154" s="153" t="s">
        <v>1589</v>
      </c>
      <c r="D154" s="153" t="str">
        <f>_xll.BDP(C154,$D$3)</f>
        <v>ARS</v>
      </c>
      <c r="E154" s="153" t="s">
        <v>1590</v>
      </c>
      <c r="F154" s="174">
        <v>48.73</v>
      </c>
      <c r="G154" s="174">
        <v>53</v>
      </c>
      <c r="H154" s="170">
        <f t="shared" si="42"/>
        <v>4.2700000000000031</v>
      </c>
      <c r="I154" s="171">
        <f t="shared" si="43"/>
        <v>8.7625692591832625</v>
      </c>
      <c r="J154" s="175">
        <v>57210931</v>
      </c>
      <c r="K154" s="153" t="s">
        <v>1552</v>
      </c>
      <c r="L154" s="153">
        <f>_xll.BDP("EURUSD Curncy", "PX_LAST")</f>
        <v>1.1884999999999999</v>
      </c>
      <c r="M154" s="325">
        <f>IF(D154 = D181,1,_xll.BDP(K154,$M$3)*L154)</f>
        <v>178.4097759</v>
      </c>
      <c r="N154" s="175">
        <f t="shared" si="44"/>
        <v>13692.6731810328</v>
      </c>
      <c r="O154" s="330">
        <f>N154 / Y181</f>
        <v>8.2013109800970361E-5</v>
      </c>
      <c r="P154" s="176">
        <f t="shared" si="45"/>
        <v>169955.8966264023</v>
      </c>
      <c r="Q154" s="335">
        <f>P154 / Y181*100</f>
        <v>0.10179613160307789</v>
      </c>
      <c r="R154" s="222">
        <f t="shared" si="46"/>
        <v>0</v>
      </c>
      <c r="S154" s="335">
        <f t="shared" si="47"/>
        <v>0.10179613160307789</v>
      </c>
      <c r="T154" s="153">
        <f t="shared" si="48"/>
        <v>0.01</v>
      </c>
      <c r="U154" s="153">
        <v>4</v>
      </c>
      <c r="V154" s="153">
        <v>100</v>
      </c>
      <c r="W154" s="224">
        <f t="shared" si="49"/>
        <v>0</v>
      </c>
      <c r="X154" s="224">
        <f t="shared" si="50"/>
        <v>8.2013109800970361E-5</v>
      </c>
      <c r="Y154" s="153"/>
      <c r="Z154" s="172">
        <v>48.73</v>
      </c>
      <c r="AA154" s="172">
        <f t="shared" si="51"/>
        <v>0</v>
      </c>
      <c r="AB154" s="173">
        <f t="shared" si="52"/>
        <v>0</v>
      </c>
      <c r="AC154" s="177">
        <v>57210931</v>
      </c>
      <c r="AD154" s="178">
        <f>IF(D154 = D181,1,_xll.BDP(K154,$AD$3)*L154)</f>
        <v>178.4097759</v>
      </c>
      <c r="AE154" s="340">
        <f>AA154*AC154*T154/AD154 / AF181</f>
        <v>0</v>
      </c>
      <c r="AF154" s="168"/>
    </row>
    <row r="155" spans="1:32" x14ac:dyDescent="0.2">
      <c r="A155" s="153"/>
      <c r="B155" s="153">
        <v>23858</v>
      </c>
      <c r="C155" s="153" t="s">
        <v>1349</v>
      </c>
      <c r="D155" s="153" t="str">
        <f>_xll.BDP(C155,$D$3)</f>
        <v>USD</v>
      </c>
      <c r="E155" s="153" t="s">
        <v>1350</v>
      </c>
      <c r="F155" s="174">
        <f>_xll.BDP(C155,$F$3)</f>
        <v>175.23</v>
      </c>
      <c r="G155" s="174">
        <f>_xll.BDP(C155,$G$3)</f>
        <v>175.91</v>
      </c>
      <c r="H155" s="170">
        <f t="shared" si="42"/>
        <v>0.68000000000000682</v>
      </c>
      <c r="I155" s="171">
        <f t="shared" si="43"/>
        <v>0.38806140501056147</v>
      </c>
      <c r="J155" s="175">
        <v>3303</v>
      </c>
      <c r="K155" s="153" t="str">
        <f>CONCATENATE(D181,D155, " Curncy")</f>
        <v>EURUSD Curncy</v>
      </c>
      <c r="L155" s="153">
        <f>IF(D155 = D181,1,_xll.BDP(K155,$L$3))</f>
        <v>1</v>
      </c>
      <c r="M155" s="325">
        <f>IF(D155 = D181,1,_xll.BDP(K155,$M$3)*L155)</f>
        <v>1.1882999999999999</v>
      </c>
      <c r="N155" s="175">
        <f t="shared" si="44"/>
        <v>1890.128755364826</v>
      </c>
      <c r="O155" s="330">
        <f>N155 / Y181</f>
        <v>1.1321042655603247E-5</v>
      </c>
      <c r="P155" s="176">
        <f t="shared" si="45"/>
        <v>488959.6314062106</v>
      </c>
      <c r="Q155" s="335">
        <f>P155 / Y181*100</f>
        <v>0.29286538434516873</v>
      </c>
      <c r="R155" s="222">
        <f t="shared" si="46"/>
        <v>0</v>
      </c>
      <c r="S155" s="335">
        <f t="shared" si="47"/>
        <v>0.29286538434516873</v>
      </c>
      <c r="T155" s="153">
        <f t="shared" si="48"/>
        <v>1</v>
      </c>
      <c r="U155" s="153">
        <v>0</v>
      </c>
      <c r="V155" s="153">
        <v>1</v>
      </c>
      <c r="W155" s="224">
        <f t="shared" si="49"/>
        <v>0</v>
      </c>
      <c r="X155" s="224">
        <f t="shared" si="50"/>
        <v>1.1321042655603247E-5</v>
      </c>
      <c r="Y155" s="153"/>
      <c r="Z155" s="172">
        <f>_xll.BDH(C155,$Z$3,$D$1,$D$1)</f>
        <v>177.99</v>
      </c>
      <c r="AA155" s="172">
        <f t="shared" si="51"/>
        <v>-2.7600000000000193</v>
      </c>
      <c r="AB155" s="173">
        <f t="shared" si="52"/>
        <v>-1.5506489128602838</v>
      </c>
      <c r="AC155" s="177">
        <v>3303</v>
      </c>
      <c r="AD155" s="178">
        <f>IF(D155 = D181,1,_xll.BDP(K155,$AD$3)*L155)</f>
        <v>1.1873</v>
      </c>
      <c r="AE155" s="340">
        <f>AA155*AC155*T155/AD155 / AF181</f>
        <v>-4.6077324575306125E-5</v>
      </c>
      <c r="AF155" s="168"/>
    </row>
    <row r="156" spans="1:32" x14ac:dyDescent="0.2">
      <c r="A156" s="153"/>
      <c r="B156" s="153">
        <v>3508</v>
      </c>
      <c r="C156" s="153" t="s">
        <v>1453</v>
      </c>
      <c r="D156" s="153" t="str">
        <f>_xll.BDP(C156,$D$3)</f>
        <v>USD</v>
      </c>
      <c r="E156" s="153" t="s">
        <v>1454</v>
      </c>
      <c r="F156" s="174">
        <f>_xll.BDP(C156,$F$3)</f>
        <v>171.16</v>
      </c>
      <c r="G156" s="174">
        <f>_xll.BDP(C156,$G$3)</f>
        <v>171.76</v>
      </c>
      <c r="H156" s="170">
        <f t="shared" si="42"/>
        <v>0.59999999999999432</v>
      </c>
      <c r="I156" s="171">
        <f t="shared" si="43"/>
        <v>0.35054919373685106</v>
      </c>
      <c r="J156" s="175">
        <v>28301</v>
      </c>
      <c r="K156" s="153" t="str">
        <f>CONCATENATE(D181,D156, " Curncy")</f>
        <v>EURUSD Curncy</v>
      </c>
      <c r="L156" s="153">
        <f>IF(D156 = D181,1,_xll.BDP(K156,$L$3))</f>
        <v>1</v>
      </c>
      <c r="M156" s="325">
        <f>IF(D156 = D181,1,_xll.BDP(K156,$M$3)*L156)</f>
        <v>1.1882999999999999</v>
      </c>
      <c r="N156" s="175">
        <f t="shared" si="44"/>
        <v>14289.825801565126</v>
      </c>
      <c r="O156" s="330">
        <f>N156 / Y181</f>
        <v>8.5589792219966138E-5</v>
      </c>
      <c r="P156" s="176">
        <f t="shared" si="45"/>
        <v>4090700.7994614155</v>
      </c>
      <c r="Q156" s="335">
        <f>P156 / Y181*100</f>
        <v>2.4501504519502535</v>
      </c>
      <c r="R156" s="222">
        <f t="shared" si="46"/>
        <v>0</v>
      </c>
      <c r="S156" s="335">
        <f t="shared" si="47"/>
        <v>2.4501504519502535</v>
      </c>
      <c r="T156" s="153">
        <f t="shared" si="48"/>
        <v>1</v>
      </c>
      <c r="U156" s="153">
        <v>0</v>
      </c>
      <c r="V156" s="153">
        <v>1</v>
      </c>
      <c r="W156" s="224">
        <f t="shared" si="49"/>
        <v>0</v>
      </c>
      <c r="X156" s="224">
        <f t="shared" si="50"/>
        <v>8.5589792219966138E-5</v>
      </c>
      <c r="Y156" s="153"/>
      <c r="Z156" s="172">
        <f>_xll.BDH(C156,$Z$3,$D$1,$D$1)</f>
        <v>173.86500000000001</v>
      </c>
      <c r="AA156" s="172">
        <f t="shared" si="51"/>
        <v>-2.7050000000000125</v>
      </c>
      <c r="AB156" s="173">
        <f t="shared" si="52"/>
        <v>-1.5558047910735411</v>
      </c>
      <c r="AC156" s="177">
        <v>28301</v>
      </c>
      <c r="AD156" s="178">
        <f>IF(D156 = D181,1,_xll.BDP(K156,$AD$3)*L156)</f>
        <v>1.1873</v>
      </c>
      <c r="AE156" s="340">
        <f>AA156*AC156*T156/AD156 / AF181</f>
        <v>-3.8693556487838396E-4</v>
      </c>
      <c r="AF156" s="168"/>
    </row>
    <row r="157" spans="1:32" x14ac:dyDescent="0.2">
      <c r="A157" s="153"/>
      <c r="B157" s="153">
        <v>30077</v>
      </c>
      <c r="C157" s="153"/>
      <c r="D157" s="153" t="s">
        <v>1237</v>
      </c>
      <c r="E157" s="153" t="s">
        <v>1575</v>
      </c>
      <c r="F157" s="174">
        <v>0</v>
      </c>
      <c r="G157" s="174">
        <v>0</v>
      </c>
      <c r="H157" s="170">
        <f t="shared" si="42"/>
        <v>0</v>
      </c>
      <c r="I157" s="171">
        <f t="shared" si="43"/>
        <v>0</v>
      </c>
      <c r="J157" s="175">
        <v>-11000000</v>
      </c>
      <c r="K157" s="153" t="str">
        <f>CONCATENATE(D181,D157, " Curncy")</f>
        <v>EURGBp Curncy</v>
      </c>
      <c r="L157" s="153">
        <f>IF(D157 = D181,1,_xll.BDP(K157,$L$3))</f>
        <v>1</v>
      </c>
      <c r="M157" s="325">
        <f>IF(D157 = D181,1,_xll.BDP(K157,$M$3)*L157)</f>
        <v>0.89166000000000001</v>
      </c>
      <c r="N157" s="175">
        <f t="shared" si="44"/>
        <v>0</v>
      </c>
      <c r="O157" s="330">
        <f>N157 / Y181</f>
        <v>0</v>
      </c>
      <c r="P157" s="176">
        <f t="shared" si="45"/>
        <v>0</v>
      </c>
      <c r="Q157" s="335">
        <f>P157 / Y181*100</f>
        <v>0</v>
      </c>
      <c r="R157" s="222">
        <f t="shared" si="46"/>
        <v>0</v>
      </c>
      <c r="S157" s="335">
        <f t="shared" si="47"/>
        <v>0</v>
      </c>
      <c r="T157" s="153">
        <f t="shared" si="48"/>
        <v>1E-4</v>
      </c>
      <c r="U157" s="153">
        <v>1</v>
      </c>
      <c r="V157" s="153">
        <v>100</v>
      </c>
      <c r="W157" s="224">
        <f t="shared" si="49"/>
        <v>0</v>
      </c>
      <c r="X157" s="224">
        <f t="shared" si="50"/>
        <v>0</v>
      </c>
      <c r="Y157" s="153"/>
      <c r="Z157" s="172">
        <v>0</v>
      </c>
      <c r="AA157" s="172">
        <f t="shared" si="51"/>
        <v>0</v>
      </c>
      <c r="AB157" s="173">
        <f t="shared" si="52"/>
        <v>0</v>
      </c>
      <c r="AC157" s="177">
        <v>-11000000</v>
      </c>
      <c r="AD157" s="178">
        <f>IF(D157 = D181,1,_xll.BDP(K157,$AD$3)*L157)</f>
        <v>0.88978999999999997</v>
      </c>
      <c r="AE157" s="340">
        <f>AA157*AC157*T157/AD157 / AF181</f>
        <v>0</v>
      </c>
      <c r="AF157" s="168"/>
    </row>
    <row r="158" spans="1:32" x14ac:dyDescent="0.2">
      <c r="A158" s="153"/>
      <c r="B158" s="153">
        <v>30080</v>
      </c>
      <c r="C158" s="153"/>
      <c r="D158" s="153" t="s">
        <v>1237</v>
      </c>
      <c r="E158" s="153" t="s">
        <v>1579</v>
      </c>
      <c r="F158" s="174">
        <v>0</v>
      </c>
      <c r="G158" s="174">
        <v>0</v>
      </c>
      <c r="H158" s="170">
        <f t="shared" si="42"/>
        <v>0</v>
      </c>
      <c r="I158" s="171">
        <f t="shared" si="43"/>
        <v>0</v>
      </c>
      <c r="J158" s="175">
        <v>-11000000</v>
      </c>
      <c r="K158" s="153" t="str">
        <f>CONCATENATE(D181,D158, " Curncy")</f>
        <v>EURGBp Curncy</v>
      </c>
      <c r="L158" s="153">
        <f>IF(D158 = D181,1,_xll.BDP(K158,$L$3))</f>
        <v>1</v>
      </c>
      <c r="M158" s="325">
        <f>IF(D158 = D181,1,_xll.BDP(K158,$M$3)*L158)</f>
        <v>0.89166000000000001</v>
      </c>
      <c r="N158" s="175">
        <f t="shared" si="44"/>
        <v>0</v>
      </c>
      <c r="O158" s="330">
        <f>N158 / Y181</f>
        <v>0</v>
      </c>
      <c r="P158" s="176">
        <f t="shared" si="45"/>
        <v>0</v>
      </c>
      <c r="Q158" s="335">
        <f>P158 / Y181*100</f>
        <v>0</v>
      </c>
      <c r="R158" s="222">
        <f t="shared" si="46"/>
        <v>0</v>
      </c>
      <c r="S158" s="335">
        <f t="shared" si="47"/>
        <v>0</v>
      </c>
      <c r="T158" s="153">
        <f t="shared" si="48"/>
        <v>1E-4</v>
      </c>
      <c r="U158" s="153">
        <v>1</v>
      </c>
      <c r="V158" s="153">
        <v>100</v>
      </c>
      <c r="W158" s="224">
        <f t="shared" si="49"/>
        <v>0</v>
      </c>
      <c r="X158" s="224">
        <f t="shared" si="50"/>
        <v>0</v>
      </c>
      <c r="Y158" s="153"/>
      <c r="Z158" s="172">
        <v>0</v>
      </c>
      <c r="AA158" s="172">
        <f t="shared" si="51"/>
        <v>0</v>
      </c>
      <c r="AB158" s="173">
        <f t="shared" si="52"/>
        <v>0</v>
      </c>
      <c r="AC158" s="177">
        <v>-11000000</v>
      </c>
      <c r="AD158" s="178">
        <f>IF(D158 = D181,1,_xll.BDP(K158,$AD$3)*L158)</f>
        <v>0.88978999999999997</v>
      </c>
      <c r="AE158" s="340">
        <f>AA158*AC158*T158/AD158 / AF181</f>
        <v>0</v>
      </c>
      <c r="AF158" s="168"/>
    </row>
    <row r="159" spans="1:32" x14ac:dyDescent="0.2">
      <c r="A159" s="153"/>
      <c r="B159" s="153">
        <v>30081</v>
      </c>
      <c r="C159" s="153"/>
      <c r="D159" s="153" t="s">
        <v>1237</v>
      </c>
      <c r="E159" s="153" t="s">
        <v>1580</v>
      </c>
      <c r="F159" s="174">
        <v>0</v>
      </c>
      <c r="G159" s="174">
        <v>0</v>
      </c>
      <c r="H159" s="170">
        <f t="shared" si="42"/>
        <v>0</v>
      </c>
      <c r="I159" s="171">
        <f t="shared" si="43"/>
        <v>0</v>
      </c>
      <c r="J159" s="175">
        <v>-11000000</v>
      </c>
      <c r="K159" s="153" t="str">
        <f>CONCATENATE(D181,D159, " Curncy")</f>
        <v>EURGBp Curncy</v>
      </c>
      <c r="L159" s="153">
        <f>IF(D159 = D181,1,_xll.BDP(K159,$L$3))</f>
        <v>1</v>
      </c>
      <c r="M159" s="325">
        <f>IF(D159 = D181,1,_xll.BDP(K159,$M$3)*L159)</f>
        <v>0.89166000000000001</v>
      </c>
      <c r="N159" s="175">
        <f t="shared" si="44"/>
        <v>0</v>
      </c>
      <c r="O159" s="330">
        <f>N159 / Y181</f>
        <v>0</v>
      </c>
      <c r="P159" s="176">
        <f t="shared" si="45"/>
        <v>0</v>
      </c>
      <c r="Q159" s="335">
        <f>P159 / Y181*100</f>
        <v>0</v>
      </c>
      <c r="R159" s="222">
        <f t="shared" si="46"/>
        <v>0</v>
      </c>
      <c r="S159" s="335">
        <f t="shared" si="47"/>
        <v>0</v>
      </c>
      <c r="T159" s="153">
        <f t="shared" si="48"/>
        <v>1E-4</v>
      </c>
      <c r="U159" s="153">
        <v>1</v>
      </c>
      <c r="V159" s="153">
        <v>100</v>
      </c>
      <c r="W159" s="224">
        <f t="shared" si="49"/>
        <v>0</v>
      </c>
      <c r="X159" s="224">
        <f t="shared" si="50"/>
        <v>0</v>
      </c>
      <c r="Y159" s="153"/>
      <c r="Z159" s="172">
        <v>0</v>
      </c>
      <c r="AA159" s="172">
        <f t="shared" si="51"/>
        <v>0</v>
      </c>
      <c r="AB159" s="173">
        <f t="shared" si="52"/>
        <v>0</v>
      </c>
      <c r="AC159" s="177">
        <v>-11000000</v>
      </c>
      <c r="AD159" s="178">
        <f>IF(D159 = D181,1,_xll.BDP(K159,$AD$3)*L159)</f>
        <v>0.88978999999999997</v>
      </c>
      <c r="AE159" s="340">
        <f>AA159*AC159*T159/AD159 / AF181</f>
        <v>0</v>
      </c>
      <c r="AF159" s="168"/>
    </row>
    <row r="160" spans="1:32" x14ac:dyDescent="0.2">
      <c r="A160" s="153"/>
      <c r="B160" s="153">
        <v>30195</v>
      </c>
      <c r="C160" s="153"/>
      <c r="D160" s="153" t="s">
        <v>1237</v>
      </c>
      <c r="E160" s="153" t="s">
        <v>1596</v>
      </c>
      <c r="F160" s="174">
        <v>0</v>
      </c>
      <c r="G160" s="174">
        <v>0</v>
      </c>
      <c r="H160" s="170">
        <f t="shared" si="42"/>
        <v>0</v>
      </c>
      <c r="I160" s="171">
        <f t="shared" si="43"/>
        <v>0</v>
      </c>
      <c r="J160" s="175">
        <v>-11000000</v>
      </c>
      <c r="K160" s="153" t="str">
        <f>CONCATENATE(D181,D160, " Curncy")</f>
        <v>EURGBp Curncy</v>
      </c>
      <c r="L160" s="153">
        <f>IF(D160 = D181,1,_xll.BDP(K160,$L$3))</f>
        <v>1</v>
      </c>
      <c r="M160" s="325">
        <f>IF(D160 = D181,1,_xll.BDP(K160,$M$3)*L160)</f>
        <v>0.89166000000000001</v>
      </c>
      <c r="N160" s="175">
        <f t="shared" si="44"/>
        <v>0</v>
      </c>
      <c r="O160" s="330">
        <f>N160 / Y181</f>
        <v>0</v>
      </c>
      <c r="P160" s="176">
        <f t="shared" si="45"/>
        <v>0</v>
      </c>
      <c r="Q160" s="335">
        <f>P160 / Y181*100</f>
        <v>0</v>
      </c>
      <c r="R160" s="222">
        <f t="shared" si="46"/>
        <v>0</v>
      </c>
      <c r="S160" s="335">
        <f t="shared" si="47"/>
        <v>0</v>
      </c>
      <c r="T160" s="153">
        <f t="shared" si="48"/>
        <v>1E-4</v>
      </c>
      <c r="U160" s="153">
        <v>1</v>
      </c>
      <c r="V160" s="153">
        <v>100</v>
      </c>
      <c r="W160" s="224">
        <f t="shared" si="49"/>
        <v>0</v>
      </c>
      <c r="X160" s="224">
        <f t="shared" si="50"/>
        <v>0</v>
      </c>
      <c r="Y160" s="153"/>
      <c r="Z160" s="172">
        <v>0</v>
      </c>
      <c r="AA160" s="172">
        <f t="shared" si="51"/>
        <v>0</v>
      </c>
      <c r="AB160" s="173">
        <f t="shared" si="52"/>
        <v>0</v>
      </c>
      <c r="AC160" s="177">
        <v>-11000000</v>
      </c>
      <c r="AD160" s="178">
        <f>IF(D160 = D181,1,_xll.BDP(K160,$AD$3)*L160)</f>
        <v>0.88978999999999997</v>
      </c>
      <c r="AE160" s="340">
        <f>AA160*AC160*T160/AD160 / AF181</f>
        <v>0</v>
      </c>
      <c r="AF160" s="168"/>
    </row>
    <row r="161" spans="1:32" x14ac:dyDescent="0.2">
      <c r="A161" s="153"/>
      <c r="B161" s="153">
        <v>30191</v>
      </c>
      <c r="C161" s="153"/>
      <c r="D161" s="153" t="s">
        <v>1237</v>
      </c>
      <c r="E161" s="153" t="s">
        <v>1594</v>
      </c>
      <c r="F161" s="174">
        <v>0</v>
      </c>
      <c r="G161" s="174">
        <v>0</v>
      </c>
      <c r="H161" s="170">
        <f t="shared" si="42"/>
        <v>0</v>
      </c>
      <c r="I161" s="171">
        <f t="shared" si="43"/>
        <v>0</v>
      </c>
      <c r="J161" s="175">
        <v>-11000000</v>
      </c>
      <c r="K161" s="153" t="str">
        <f>CONCATENATE(D181,D161, " Curncy")</f>
        <v>EURGBp Curncy</v>
      </c>
      <c r="L161" s="153">
        <f>IF(D161 = D181,1,_xll.BDP(K161,$L$3))</f>
        <v>1</v>
      </c>
      <c r="M161" s="325">
        <f>IF(D161 = D181,1,_xll.BDP(K161,$M$3)*L161)</f>
        <v>0.89166000000000001</v>
      </c>
      <c r="N161" s="175">
        <f t="shared" si="44"/>
        <v>0</v>
      </c>
      <c r="O161" s="330">
        <f>N161 / Y181</f>
        <v>0</v>
      </c>
      <c r="P161" s="176">
        <f t="shared" si="45"/>
        <v>0</v>
      </c>
      <c r="Q161" s="335">
        <f>P161 / Y181*100</f>
        <v>0</v>
      </c>
      <c r="R161" s="222">
        <f t="shared" si="46"/>
        <v>0</v>
      </c>
      <c r="S161" s="335">
        <f t="shared" si="47"/>
        <v>0</v>
      </c>
      <c r="T161" s="153">
        <f t="shared" si="48"/>
        <v>1E-4</v>
      </c>
      <c r="U161" s="153">
        <v>1</v>
      </c>
      <c r="V161" s="153">
        <v>100</v>
      </c>
      <c r="W161" s="224">
        <f t="shared" si="49"/>
        <v>0</v>
      </c>
      <c r="X161" s="224">
        <f t="shared" si="50"/>
        <v>0</v>
      </c>
      <c r="Y161" s="153"/>
      <c r="Z161" s="172">
        <v>0</v>
      </c>
      <c r="AA161" s="172">
        <f t="shared" si="51"/>
        <v>0</v>
      </c>
      <c r="AB161" s="173">
        <f t="shared" si="52"/>
        <v>0</v>
      </c>
      <c r="AC161" s="177">
        <v>-11000000</v>
      </c>
      <c r="AD161" s="178">
        <f>IF(D161 = D181,1,_xll.BDP(K161,$AD$3)*L161)</f>
        <v>0.88978999999999997</v>
      </c>
      <c r="AE161" s="340">
        <f>AA161*AC161*T161/AD161 / AF181</f>
        <v>0</v>
      </c>
      <c r="AF161" s="168"/>
    </row>
    <row r="162" spans="1:32" x14ac:dyDescent="0.2">
      <c r="A162" s="153"/>
      <c r="B162" s="153">
        <v>30161</v>
      </c>
      <c r="C162" s="153"/>
      <c r="D162" s="153" t="s">
        <v>1237</v>
      </c>
      <c r="E162" s="153" t="s">
        <v>1591</v>
      </c>
      <c r="F162" s="174">
        <v>0</v>
      </c>
      <c r="G162" s="174">
        <v>0</v>
      </c>
      <c r="H162" s="170">
        <f t="shared" si="42"/>
        <v>0</v>
      </c>
      <c r="I162" s="171">
        <f t="shared" si="43"/>
        <v>0</v>
      </c>
      <c r="J162" s="175">
        <v>-7000000</v>
      </c>
      <c r="K162" s="153" t="str">
        <f>CONCATENATE(D181,D162, " Curncy")</f>
        <v>EURGBp Curncy</v>
      </c>
      <c r="L162" s="153">
        <f>IF(D162 = D181,1,_xll.BDP(K162,$L$3))</f>
        <v>1</v>
      </c>
      <c r="M162" s="325">
        <f>IF(D162 = D181,1,_xll.BDP(K162,$M$3)*L162)</f>
        <v>0.89166000000000001</v>
      </c>
      <c r="N162" s="175">
        <f t="shared" si="44"/>
        <v>0</v>
      </c>
      <c r="O162" s="330">
        <f>N162 / Y181</f>
        <v>0</v>
      </c>
      <c r="P162" s="176">
        <f t="shared" si="45"/>
        <v>0</v>
      </c>
      <c r="Q162" s="335">
        <f>P162 / Y181*100</f>
        <v>0</v>
      </c>
      <c r="R162" s="222">
        <f t="shared" si="46"/>
        <v>0</v>
      </c>
      <c r="S162" s="335">
        <f t="shared" si="47"/>
        <v>0</v>
      </c>
      <c r="T162" s="153">
        <f t="shared" si="48"/>
        <v>1E-4</v>
      </c>
      <c r="U162" s="153">
        <v>1</v>
      </c>
      <c r="V162" s="153">
        <v>100</v>
      </c>
      <c r="W162" s="224">
        <f t="shared" si="49"/>
        <v>0</v>
      </c>
      <c r="X162" s="224">
        <f t="shared" si="50"/>
        <v>0</v>
      </c>
      <c r="Y162" s="153"/>
      <c r="Z162" s="172">
        <v>0</v>
      </c>
      <c r="AA162" s="172">
        <f t="shared" si="51"/>
        <v>0</v>
      </c>
      <c r="AB162" s="173">
        <f t="shared" si="52"/>
        <v>0</v>
      </c>
      <c r="AC162" s="177">
        <v>-7000000</v>
      </c>
      <c r="AD162" s="178">
        <f>IF(D162 = D181,1,_xll.BDP(K162,$AD$3)*L162)</f>
        <v>0.88978999999999997</v>
      </c>
      <c r="AE162" s="340">
        <f>AA162*AC162*T162/AD162 / AF181</f>
        <v>0</v>
      </c>
      <c r="AF162" s="168"/>
    </row>
    <row r="163" spans="1:32" x14ac:dyDescent="0.2">
      <c r="A163" s="153"/>
      <c r="B163" s="153">
        <v>23999</v>
      </c>
      <c r="C163" s="153" t="s">
        <v>1581</v>
      </c>
      <c r="D163" s="153" t="str">
        <f>_xll.BDP(C163,$D$3)</f>
        <v>USD</v>
      </c>
      <c r="E163" s="153" t="s">
        <v>1582</v>
      </c>
      <c r="F163" s="174">
        <f>_xll.BDP(C163,$F$3)</f>
        <v>35.299999999999997</v>
      </c>
      <c r="G163" s="174">
        <f>_xll.BDP(C163,$G$3)</f>
        <v>35.384999999999998</v>
      </c>
      <c r="H163" s="170">
        <f t="shared" si="42"/>
        <v>8.5000000000000853E-2</v>
      </c>
      <c r="I163" s="171">
        <f t="shared" si="43"/>
        <v>0.24079320113314689</v>
      </c>
      <c r="J163" s="175">
        <v>92768</v>
      </c>
      <c r="K163" s="153" t="str">
        <f>CONCATENATE(D181,D163, " Curncy")</f>
        <v>EURUSD Curncy</v>
      </c>
      <c r="L163" s="153">
        <f>IF(D163 = D181,1,_xll.BDP(K163,$L$3))</f>
        <v>1</v>
      </c>
      <c r="M163" s="325">
        <f>IF(D163 = D181,1,_xll.BDP(K163,$M$3)*L163)</f>
        <v>1.1882999999999999</v>
      </c>
      <c r="N163" s="175">
        <f t="shared" si="44"/>
        <v>6635.7653791130851</v>
      </c>
      <c r="O163" s="330">
        <f>N163 / Y181</f>
        <v>3.9745325653761803E-5</v>
      </c>
      <c r="P163" s="176">
        <f t="shared" si="45"/>
        <v>2762430.093410755</v>
      </c>
      <c r="Q163" s="335">
        <f>P163 / Y181*100</f>
        <v>1.6545745273627617</v>
      </c>
      <c r="R163" s="222">
        <f t="shared" si="46"/>
        <v>0</v>
      </c>
      <c r="S163" s="335">
        <f t="shared" si="47"/>
        <v>1.6545745273627617</v>
      </c>
      <c r="T163" s="153">
        <f t="shared" si="48"/>
        <v>1</v>
      </c>
      <c r="U163" s="153">
        <v>0</v>
      </c>
      <c r="V163" s="153">
        <v>1</v>
      </c>
      <c r="W163" s="224">
        <f t="shared" si="49"/>
        <v>0</v>
      </c>
      <c r="X163" s="224">
        <f t="shared" si="50"/>
        <v>3.9745325653761803E-5</v>
      </c>
      <c r="Y163" s="153"/>
      <c r="Z163" s="172">
        <f>_xll.BDH(C163,$Z$3,$D$1,$D$1)</f>
        <v>35.8125</v>
      </c>
      <c r="AA163" s="172">
        <f t="shared" si="51"/>
        <v>-0.51250000000000284</v>
      </c>
      <c r="AB163" s="173">
        <f t="shared" si="52"/>
        <v>-1.4310645724258368</v>
      </c>
      <c r="AC163" s="177">
        <v>92768</v>
      </c>
      <c r="AD163" s="178">
        <f>IF(D163 = D181,1,_xll.BDP(K163,$AD$3)*L163)</f>
        <v>1.1873</v>
      </c>
      <c r="AE163" s="340">
        <f>AA163*AC163*T163/AD163 / AF181</f>
        <v>-2.4030436632908609E-4</v>
      </c>
      <c r="AF163" s="168"/>
    </row>
    <row r="164" spans="1:32" x14ac:dyDescent="0.2">
      <c r="A164" s="153"/>
      <c r="B164" s="153">
        <v>31705</v>
      </c>
      <c r="C164" s="153" t="s">
        <v>1618</v>
      </c>
      <c r="D164" s="153" t="str">
        <f>_xll.BDP(C164,$D$3)</f>
        <v>JPY</v>
      </c>
      <c r="E164" s="153" t="s">
        <v>1619</v>
      </c>
      <c r="F164" s="174">
        <f>_xll.BDP(C164,$F$3)</f>
        <v>152.14000000000001</v>
      </c>
      <c r="G164" s="174">
        <f>_xll.BDP(C164,$G$3)</f>
        <v>152.19</v>
      </c>
      <c r="H164" s="170">
        <f t="shared" si="42"/>
        <v>4.9999999999982947E-2</v>
      </c>
      <c r="I164" s="171">
        <f t="shared" si="43"/>
        <v>3.2864466938335044E-2</v>
      </c>
      <c r="J164" s="175">
        <v>-11</v>
      </c>
      <c r="K164" s="153" t="str">
        <f>CONCATENATE(D181,D164, " Curncy")</f>
        <v>EURJPY Curncy</v>
      </c>
      <c r="L164" s="153">
        <f>IF(D164 = D181,1,_xll.BDP(K164,$L$3))</f>
        <v>1</v>
      </c>
      <c r="M164" s="325">
        <f>IF(D164 = D181,1,_xll.BDP(K164,$M$3)*L164)</f>
        <v>124.18</v>
      </c>
      <c r="N164" s="175">
        <f t="shared" si="44"/>
        <v>-4429.0545981624455</v>
      </c>
      <c r="O164" s="330">
        <f>N164 / Y181</f>
        <v>-2.6528095447187989E-5</v>
      </c>
      <c r="P164" s="176">
        <f t="shared" si="45"/>
        <v>-13481156.385891447</v>
      </c>
      <c r="Q164" s="335">
        <f>P164 / Y181*100</f>
        <v>-8.0746216922178338</v>
      </c>
      <c r="R164" s="222">
        <f t="shared" si="46"/>
        <v>-8.0746216922178338</v>
      </c>
      <c r="S164" s="335">
        <f t="shared" si="47"/>
        <v>0</v>
      </c>
      <c r="T164" s="153">
        <f t="shared" si="48"/>
        <v>1000000</v>
      </c>
      <c r="U164" s="153">
        <v>4</v>
      </c>
      <c r="V164" s="153">
        <v>9.9999999999999995E-7</v>
      </c>
      <c r="W164" s="224">
        <f t="shared" si="49"/>
        <v>0</v>
      </c>
      <c r="X164" s="224">
        <f t="shared" si="50"/>
        <v>0</v>
      </c>
      <c r="Y164" s="153"/>
      <c r="Z164" s="172">
        <f>_xll.BDH(C164,$Z$3,$D$1,$D$1)</f>
        <v>152.22</v>
      </c>
      <c r="AA164" s="172">
        <f t="shared" si="51"/>
        <v>-7.9999999999984084E-2</v>
      </c>
      <c r="AB164" s="173">
        <f t="shared" si="52"/>
        <v>-5.25555117592853E-2</v>
      </c>
      <c r="AC164" s="177">
        <v>-11</v>
      </c>
      <c r="AD164" s="178">
        <f>IF(D164 = D181,1,_xll.BDP(K164,$AD$3)*L164)</f>
        <v>124.22</v>
      </c>
      <c r="AE164" s="340">
        <f>AA164*AC164*T164/AD164 / AF181</f>
        <v>4.2512947226617274E-5</v>
      </c>
      <c r="AF164" s="168"/>
    </row>
    <row r="165" spans="1:32" x14ac:dyDescent="0.2">
      <c r="A165" s="153"/>
      <c r="B165" s="153">
        <v>18300</v>
      </c>
      <c r="C165" s="153" t="s">
        <v>1465</v>
      </c>
      <c r="D165" s="153" t="str">
        <f>_xll.BDP(C165,$D$3)</f>
        <v>USD</v>
      </c>
      <c r="E165" s="153" t="s">
        <v>1466</v>
      </c>
      <c r="F165" s="174">
        <f>_xll.BDP(C165,$F$3)</f>
        <v>174.87</v>
      </c>
      <c r="G165" s="174">
        <f>_xll.BDP(C165,$G$3)</f>
        <v>175.46</v>
      </c>
      <c r="H165" s="170">
        <f t="shared" si="42"/>
        <v>0.59000000000000341</v>
      </c>
      <c r="I165" s="171">
        <f t="shared" si="43"/>
        <v>0.33739349230857402</v>
      </c>
      <c r="J165" s="175">
        <v>3048</v>
      </c>
      <c r="K165" s="153" t="str">
        <f>CONCATENATE(D181,D165, " Curncy")</f>
        <v>EURUSD Curncy</v>
      </c>
      <c r="L165" s="153">
        <f>IF(D165 = D181,1,_xll.BDP(K165,$L$3))</f>
        <v>1</v>
      </c>
      <c r="M165" s="325">
        <f>IF(D165 = D181,1,_xll.BDP(K165,$M$3)*L165)</f>
        <v>1.1882999999999999</v>
      </c>
      <c r="N165" s="175">
        <f t="shared" si="44"/>
        <v>1513.3552133299761</v>
      </c>
      <c r="O165" s="330">
        <f>N165 / Y181</f>
        <v>9.0643343076812269E-6</v>
      </c>
      <c r="P165" s="176">
        <f t="shared" si="45"/>
        <v>450056.45039131545</v>
      </c>
      <c r="Q165" s="335">
        <f>P165 / Y181*100</f>
        <v>0.26956408434334561</v>
      </c>
      <c r="R165" s="222">
        <f t="shared" si="46"/>
        <v>0</v>
      </c>
      <c r="S165" s="335">
        <f t="shared" si="47"/>
        <v>0.26956408434334561</v>
      </c>
      <c r="T165" s="153">
        <f t="shared" si="48"/>
        <v>1</v>
      </c>
      <c r="U165" s="153">
        <v>0</v>
      </c>
      <c r="V165" s="153">
        <v>1</v>
      </c>
      <c r="W165" s="224">
        <f t="shared" si="49"/>
        <v>0</v>
      </c>
      <c r="X165" s="224">
        <f t="shared" si="50"/>
        <v>9.0643343076812269E-6</v>
      </c>
      <c r="Y165" s="153"/>
      <c r="Z165" s="172">
        <f>_xll.BDH(C165,$Z$3,$D$1,$D$1)</f>
        <v>177.7</v>
      </c>
      <c r="AA165" s="172">
        <f t="shared" si="51"/>
        <v>-2.8299999999999841</v>
      </c>
      <c r="AB165" s="173">
        <f t="shared" si="52"/>
        <v>-1.5925717501406775</v>
      </c>
      <c r="AC165" s="177">
        <v>3048</v>
      </c>
      <c r="AD165" s="178">
        <f>IF(D165 = D181,1,_xll.BDP(K165,$AD$3)*L165)</f>
        <v>1.1873</v>
      </c>
      <c r="AE165" s="340">
        <f>AA165*AC165*T165/AD165 / AF181</f>
        <v>-4.3598444696153855E-5</v>
      </c>
      <c r="AF165" s="168"/>
    </row>
    <row r="166" spans="1:32" x14ac:dyDescent="0.2">
      <c r="A166" s="111"/>
      <c r="B166" s="111">
        <v>31784</v>
      </c>
      <c r="C166" s="111" t="s">
        <v>1757</v>
      </c>
      <c r="D166" s="111" t="str">
        <f>_xll.BDP(C166,$D$3)</f>
        <v>GBP</v>
      </c>
      <c r="E166" s="111" t="s">
        <v>1627</v>
      </c>
      <c r="F166" s="112">
        <f>_xll.BDP(C166,$F$3)</f>
        <v>88.596999999999994</v>
      </c>
      <c r="G166" s="112">
        <f>_xll.BDP(C166,$G$3)</f>
        <v>89.224999999999994</v>
      </c>
      <c r="H166" s="113">
        <f>IF(OR(OR(G166="#N/A N/A",G166="#N/A Real Time"),OR(F166="#N/A N/A",F166="#N/A Real Time")),0,  G166 - F166)</f>
        <v>0.62800000000000011</v>
      </c>
      <c r="I166" s="114">
        <f>IF(OR(F166=0,F166="#N/A N/A"),0,H166 / F166*100)</f>
        <v>0.70882761267311556</v>
      </c>
      <c r="J166" s="115">
        <v>-46700000</v>
      </c>
      <c r="K166" s="111" t="str">
        <f>CONCATENATE(D181,D166, " Curncy")</f>
        <v>EURGBP Curncy</v>
      </c>
      <c r="L166" s="111">
        <f>IF(D166 = D181,1,_xll.BDP(K166,$L$3))</f>
        <v>1</v>
      </c>
      <c r="M166" s="323">
        <f>IF(D166 = D181,1,_xll.BDP(K166,$M$3)*L166)</f>
        <v>0.89166000000000001</v>
      </c>
      <c r="N166" s="117">
        <f>H166*J166*T166/M166</f>
        <v>-328910.12269250618</v>
      </c>
      <c r="O166" s="332">
        <f>N166 / Y181</f>
        <v>-1.9700274482850467E-3</v>
      </c>
      <c r="P166" s="294">
        <f>IF(OR(OR(J166=0,G166 = "#N/A N/A"),G166="#N/A Real Time"),0,G166*J166*T166/M166)</f>
        <v>-46730900.791781612</v>
      </c>
      <c r="Q166" s="337">
        <f>P166 / Y181*100</f>
        <v>-27.989760998922492</v>
      </c>
      <c r="R166" s="119">
        <f>IF(Q166&lt;0,Q166,0)</f>
        <v>-27.989760998922492</v>
      </c>
      <c r="S166" s="337">
        <f>IF(Q166&gt;0,Q166,0)</f>
        <v>0</v>
      </c>
      <c r="T166" s="111">
        <f>IF(EXACT(D166,UPPER(D166)),1,0.01)/V166</f>
        <v>0.01</v>
      </c>
      <c r="U166" s="111">
        <v>0</v>
      </c>
      <c r="V166" s="111">
        <v>100</v>
      </c>
      <c r="W166" s="118">
        <f>IF(AND(Q166&lt;0,O166&gt;0),O166,0)</f>
        <v>0</v>
      </c>
      <c r="X166" s="118">
        <f>IF(AND(Q166&gt;0,O166&gt;0),O166,0)</f>
        <v>0</v>
      </c>
      <c r="Y166" s="111"/>
      <c r="Z166" s="120" t="str">
        <f>_xll.BDH(C166,$Z$3,$D$1,$D$1)</f>
        <v>#N/A N/A</v>
      </c>
      <c r="AA166" s="120">
        <f>IF(OR(OR(F166="#N/A N/A",F166="#N/A Real Time"),OR(Z166="#N/A N/A",Z166="#N/A Real Time")),0,  F166 - Z166)</f>
        <v>0</v>
      </c>
      <c r="AB166" s="130">
        <f>IF(OR(Z166=0,Z166="#N/A N/A"),0,AA166 / Z166*100)</f>
        <v>0</v>
      </c>
      <c r="AC166" s="122">
        <v>-46700000</v>
      </c>
      <c r="AD166" s="123">
        <f>IF(D166 = D181,1,_xll.BDP(K166,$AD$3)*L166)</f>
        <v>0.88978999999999997</v>
      </c>
      <c r="AE166" s="342">
        <f>AA166*AC166*T166/AD166 / AF181</f>
        <v>0</v>
      </c>
      <c r="AF166" s="124"/>
    </row>
    <row r="167" spans="1:32" x14ac:dyDescent="0.2">
      <c r="A167" s="153"/>
      <c r="B167" s="153">
        <v>30532</v>
      </c>
      <c r="C167" s="153" t="s">
        <v>1611</v>
      </c>
      <c r="D167" s="153" t="str">
        <f>_xll.BDP(C167,$D$3)</f>
        <v>GBP</v>
      </c>
      <c r="E167" s="153" t="s">
        <v>1610</v>
      </c>
      <c r="F167" s="174">
        <f>_xll.BDP(C167,$F$3)</f>
        <v>92.837999999999994</v>
      </c>
      <c r="G167" s="174">
        <f>_xll.BDP(C167,$G$3)</f>
        <v>93.328999999999994</v>
      </c>
      <c r="H167" s="170">
        <f t="shared" si="42"/>
        <v>0.49099999999999966</v>
      </c>
      <c r="I167" s="171">
        <f t="shared" si="43"/>
        <v>0.52887826105689451</v>
      </c>
      <c r="J167" s="175">
        <v>-47332780</v>
      </c>
      <c r="K167" s="153" t="str">
        <f>CONCATENATE(D181,D167, " Curncy")</f>
        <v>EURGBP Curncy</v>
      </c>
      <c r="L167" s="153">
        <f>IF(D167 = D181,1,_xll.BDP(K167,$L$3))</f>
        <v>1</v>
      </c>
      <c r="M167" s="325">
        <f>IF(D167 = D181,1,_xll.BDP(K167,$M$3)*L167)</f>
        <v>0.89166000000000001</v>
      </c>
      <c r="N167" s="175">
        <f t="shared" si="44"/>
        <v>-260641.89242536377</v>
      </c>
      <c r="O167" s="330">
        <f>N167 / Y181</f>
        <v>-1.5611306762089627E-3</v>
      </c>
      <c r="P167" s="176">
        <f t="shared" si="45"/>
        <v>-49542662.277325444</v>
      </c>
      <c r="Q167" s="335">
        <f>P167 / Y181*100</f>
        <v>-29.673882867598046</v>
      </c>
      <c r="R167" s="222">
        <f t="shared" si="46"/>
        <v>-29.673882867598046</v>
      </c>
      <c r="S167" s="335">
        <f t="shared" si="47"/>
        <v>0</v>
      </c>
      <c r="T167" s="153">
        <f t="shared" si="48"/>
        <v>0.01</v>
      </c>
      <c r="U167" s="153">
        <v>0</v>
      </c>
      <c r="V167" s="153">
        <v>100</v>
      </c>
      <c r="W167" s="224">
        <f t="shared" si="49"/>
        <v>0</v>
      </c>
      <c r="X167" s="224">
        <f t="shared" si="50"/>
        <v>0</v>
      </c>
      <c r="Y167" s="153"/>
      <c r="Z167" s="172" t="str">
        <f>_xll.BDH(C167,$Z$3,$D$1,$D$1)</f>
        <v>#N/A N/A</v>
      </c>
      <c r="AA167" s="172">
        <f t="shared" si="51"/>
        <v>0</v>
      </c>
      <c r="AB167" s="173">
        <f t="shared" si="52"/>
        <v>0</v>
      </c>
      <c r="AC167" s="177">
        <v>-47332780</v>
      </c>
      <c r="AD167" s="178">
        <f>IF(D167 = D181,1,_xll.BDP(K167,$AD$3)*L167)</f>
        <v>0.88978999999999997</v>
      </c>
      <c r="AE167" s="340">
        <f>AA167*AC167*T167/AD167 / AF181</f>
        <v>0</v>
      </c>
      <c r="AF167" s="168"/>
    </row>
    <row r="168" spans="1:32" x14ac:dyDescent="0.2">
      <c r="A168" s="153"/>
      <c r="B168" s="153">
        <v>30313</v>
      </c>
      <c r="C168" s="153" t="s">
        <v>1606</v>
      </c>
      <c r="D168" s="153" t="str">
        <f>_xll.BDP(C168,$D$3)</f>
        <v>GBP</v>
      </c>
      <c r="E168" s="153" t="s">
        <v>1605</v>
      </c>
      <c r="F168" s="174">
        <f>_xll.BDP(C168,$F$3)</f>
        <v>115.986</v>
      </c>
      <c r="G168" s="174">
        <f>_xll.BDP(C168,$G$3)</f>
        <v>116.304</v>
      </c>
      <c r="H168" s="170">
        <f t="shared" si="42"/>
        <v>0.31799999999999784</v>
      </c>
      <c r="I168" s="171">
        <f t="shared" si="43"/>
        <v>0.27417102064042026</v>
      </c>
      <c r="J168" s="175">
        <v>-33804000</v>
      </c>
      <c r="K168" s="153" t="str">
        <f>CONCATENATE(D181,D168, " Curncy")</f>
        <v>EURGBP Curncy</v>
      </c>
      <c r="L168" s="153">
        <f>IF(D168 = D181,1,_xll.BDP(K168,$L$3))</f>
        <v>1</v>
      </c>
      <c r="M168" s="325">
        <f>IF(D168 = D181,1,_xll.BDP(K168,$M$3)*L168)</f>
        <v>0.89166000000000001</v>
      </c>
      <c r="N168" s="175">
        <f t="shared" si="44"/>
        <v>-120557.97052688163</v>
      </c>
      <c r="O168" s="330">
        <f>N168 / Y181</f>
        <v>-7.2208939361083314E-4</v>
      </c>
      <c r="P168" s="176">
        <f t="shared" si="45"/>
        <v>-44092371.711190365</v>
      </c>
      <c r="Q168" s="335">
        <f>P168 / Y181*100</f>
        <v>-26.409397746702801</v>
      </c>
      <c r="R168" s="222">
        <f t="shared" si="46"/>
        <v>-26.409397746702801</v>
      </c>
      <c r="S168" s="335">
        <f t="shared" si="47"/>
        <v>0</v>
      </c>
      <c r="T168" s="153">
        <f t="shared" si="48"/>
        <v>0.01</v>
      </c>
      <c r="U168" s="153">
        <v>0</v>
      </c>
      <c r="V168" s="153">
        <v>100</v>
      </c>
      <c r="W168" s="224">
        <f t="shared" si="49"/>
        <v>0</v>
      </c>
      <c r="X168" s="224">
        <f t="shared" si="50"/>
        <v>0</v>
      </c>
      <c r="Y168" s="153"/>
      <c r="Z168" s="172" t="str">
        <f>_xll.BDH(C168,$Z$3,$D$1,$D$1)</f>
        <v>#N/A N/A</v>
      </c>
      <c r="AA168" s="172">
        <f t="shared" si="51"/>
        <v>0</v>
      </c>
      <c r="AB168" s="173">
        <f t="shared" si="52"/>
        <v>0</v>
      </c>
      <c r="AC168" s="177">
        <v>-33804000</v>
      </c>
      <c r="AD168" s="178">
        <f>IF(D168 = D181,1,_xll.BDP(K168,$AD$3)*L168)</f>
        <v>0.88978999999999997</v>
      </c>
      <c r="AE168" s="340">
        <f>AA168*AC168*T168/AD168 / AF181</f>
        <v>0</v>
      </c>
      <c r="AF168" s="168"/>
    </row>
    <row r="169" spans="1:32" x14ac:dyDescent="0.2">
      <c r="A169" s="284" t="s">
        <v>1747</v>
      </c>
      <c r="B169" s="284"/>
      <c r="C169" s="284"/>
      <c r="D169" s="284"/>
      <c r="E169" s="284" t="s">
        <v>1219</v>
      </c>
      <c r="F169" s="285"/>
      <c r="G169" s="285"/>
      <c r="H169" s="286"/>
      <c r="I169" s="287"/>
      <c r="J169" s="288"/>
      <c r="K169" s="284"/>
      <c r="L169" s="284"/>
      <c r="M169" s="345"/>
      <c r="N169" s="290">
        <f t="shared" ref="N169:S169" si="53" xml:space="preserve"> SUM(N151:N168)</f>
        <v>-661819.37944234291</v>
      </c>
      <c r="O169" s="348">
        <f t="shared" si="53"/>
        <v>-3.9640079564449895E-3</v>
      </c>
      <c r="P169" s="291">
        <f t="shared" si="53"/>
        <v>-144335927.67062458</v>
      </c>
      <c r="Q169" s="351">
        <f t="shared" si="53"/>
        <v>-86.450893319159661</v>
      </c>
      <c r="R169" s="292">
        <f t="shared" si="53"/>
        <v>-92.147663305441171</v>
      </c>
      <c r="S169" s="351">
        <f t="shared" si="53"/>
        <v>5.6967699862815104</v>
      </c>
      <c r="T169" s="284"/>
      <c r="U169" s="284"/>
      <c r="V169" s="284"/>
      <c r="W169" s="293">
        <f xml:space="preserve"> SUM(W151:W168)</f>
        <v>0</v>
      </c>
      <c r="X169" s="293">
        <f xml:space="preserve"> SUM(X151:X168)</f>
        <v>3.1576765710704152E-4</v>
      </c>
      <c r="Y169" s="284"/>
      <c r="Z169" s="285"/>
      <c r="AA169" s="285"/>
      <c r="AB169" s="287"/>
      <c r="AC169" s="288"/>
      <c r="AD169" s="289"/>
      <c r="AE169" s="348">
        <f xml:space="preserve"> SUM(AE151:AE168)</f>
        <v>-6.7440275325231268E-4</v>
      </c>
      <c r="AF169" s="284"/>
    </row>
    <row r="170" spans="1:32" x14ac:dyDescent="0.2">
      <c r="A170" s="153"/>
      <c r="B170" s="153"/>
      <c r="C170" s="153"/>
      <c r="D170" s="153"/>
      <c r="E170" s="153"/>
      <c r="F170" s="174"/>
      <c r="G170" s="174"/>
      <c r="H170" s="170"/>
      <c r="I170" s="171"/>
      <c r="J170" s="175"/>
      <c r="K170" s="153"/>
      <c r="L170" s="153"/>
      <c r="M170" s="325"/>
      <c r="N170" s="175"/>
      <c r="O170" s="330"/>
      <c r="P170" s="176"/>
      <c r="Q170" s="335"/>
      <c r="R170" s="222"/>
      <c r="S170" s="335"/>
      <c r="T170" s="153"/>
      <c r="U170" s="153"/>
      <c r="V170" s="153"/>
      <c r="W170" s="224"/>
      <c r="X170" s="224"/>
      <c r="Y170" s="153"/>
      <c r="Z170" s="172"/>
      <c r="AA170" s="172"/>
      <c r="AB170" s="173"/>
      <c r="AC170" s="177"/>
      <c r="AD170" s="178"/>
      <c r="AE170" s="340"/>
      <c r="AF170" s="168"/>
    </row>
    <row r="171" spans="1:32" x14ac:dyDescent="0.2">
      <c r="A171" s="153"/>
      <c r="B171" s="153"/>
      <c r="C171" s="153" t="s">
        <v>200</v>
      </c>
      <c r="D171" s="153" t="s">
        <v>70</v>
      </c>
      <c r="E171" s="153" t="s">
        <v>1259</v>
      </c>
      <c r="F171" s="242">
        <v>1.3355078199999999</v>
      </c>
      <c r="G171" s="242">
        <f>_xll.BDP(C171,$G$3)</f>
        <v>1.3327</v>
      </c>
      <c r="H171" s="242">
        <f>IF(OR(OR(G171="#N/A N/A",G171="#N/A Real Time"),OR(F171="#N/A N/A",F171="#N/A Real Time")),0,  G171 - F171)</f>
        <v>-2.8078199999999054E-3</v>
      </c>
      <c r="I171" s="171">
        <f>IF(OR(F171=0,F171="#N/A N/A"),0,H171 / F171*100)</f>
        <v>-0.21024362103697047</v>
      </c>
      <c r="J171" s="175">
        <v>-42891198.854288138</v>
      </c>
      <c r="K171" s="153" t="str">
        <f>CONCATENATE(D181,D171, " Curncy")</f>
        <v>EURGBP Curncy</v>
      </c>
      <c r="L171" s="153">
        <f>IF(D171 = D181,1,_xll.BDP(K171,$L$3))</f>
        <v>1</v>
      </c>
      <c r="M171" s="325">
        <f>IF(D171 = D181,1,_xll.BDP(K171,$M$3)*L171)</f>
        <v>0.89166000000000001</v>
      </c>
      <c r="N171" s="175">
        <f>H171*J171/M171/G171</f>
        <v>101345.80257551823</v>
      </c>
      <c r="O171" s="330">
        <f>N171 / Y181</f>
        <v>6.0701692975531271E-4</v>
      </c>
      <c r="P171" s="176">
        <f>ABS(IF(OR(OR(J171=0,G171 = "#N/A N/A"),G171="#N/A Real Time"),0,J171/M171))</f>
        <v>48102638.734818362</v>
      </c>
      <c r="Q171" s="335">
        <f>P171 / Y181*100</f>
        <v>28.811371892960818</v>
      </c>
      <c r="R171" s="222"/>
      <c r="S171" s="335"/>
      <c r="T171" s="153">
        <f>IF(EXACT(D171,UPPER(D171)),1,0.01)/V171</f>
        <v>1</v>
      </c>
      <c r="U171" s="153">
        <v>2</v>
      </c>
      <c r="V171" s="153">
        <v>1</v>
      </c>
      <c r="W171" s="224">
        <f>IF(AND(Q171&lt;0,O171&gt;0),O171,0)</f>
        <v>0</v>
      </c>
      <c r="X171" s="224">
        <f>IF(AND(Q171&gt;0,O171&gt;0),O171,0)</f>
        <v>6.0701692975531271E-4</v>
      </c>
      <c r="Y171" s="153"/>
      <c r="Z171" s="172">
        <v>1.3293958800000001</v>
      </c>
      <c r="AA171" s="172">
        <f>IF(OR(OR(F171="#N/A N/A",F171="#N/A Real Time"),OR(Z171="#N/A N/A",Z171="#N/A Real Time")),0,  F171 - Z171)</f>
        <v>6.1119399999998159E-3</v>
      </c>
      <c r="AB171" s="173">
        <f>IF(OR(Z171=0,Z171="#N/A N/A"),0,AA171 / Z171*100)</f>
        <v>0.4597531925553896</v>
      </c>
      <c r="AC171" s="177">
        <v>-42891198.854288138</v>
      </c>
      <c r="AD171" s="178">
        <f>IF(D171 = D181,1,_xll.BDP(K171,$AD$3)*L171)</f>
        <v>0.88978999999999997</v>
      </c>
      <c r="AE171" s="340">
        <f>AA171*AC171/AD171/Z171 / AF181</f>
        <v>-1.3299505240151675E-3</v>
      </c>
      <c r="AF171" s="168"/>
    </row>
    <row r="172" spans="1:32" s="108" customFormat="1" ht="12" customHeight="1" x14ac:dyDescent="0.2">
      <c r="A172" s="153"/>
      <c r="B172" s="153"/>
      <c r="C172" s="153" t="s">
        <v>229</v>
      </c>
      <c r="D172" s="153" t="s">
        <v>31</v>
      </c>
      <c r="E172" s="153" t="s">
        <v>1261</v>
      </c>
      <c r="F172" s="242">
        <v>0.73432282000000004</v>
      </c>
      <c r="G172" s="242">
        <f>_xll.BDP(C172,$G$3)</f>
        <v>0.73409999999999997</v>
      </c>
      <c r="H172" s="242">
        <f>IF(OR(OR(G172="#N/A N/A",G172="#N/A Real Time"),OR(F172="#N/A N/A",F172="#N/A Real Time")),0,  G172 - F172)</f>
        <v>-2.2282000000006796E-4</v>
      </c>
      <c r="I172" s="171">
        <f>IF(OR(F172=0,F172="#N/A N/A"),0,H172 / F172*100)</f>
        <v>-3.034360283125451E-2</v>
      </c>
      <c r="J172" s="175">
        <v>9460392</v>
      </c>
      <c r="K172" s="153" t="str">
        <f>CONCATENATE(D181,D172, " Curncy")</f>
        <v>EURUSD Curncy</v>
      </c>
      <c r="L172" s="153">
        <f>IF(D172 = D181,1,_xll.BDP(K172,$L$3))</f>
        <v>1</v>
      </c>
      <c r="M172" s="325">
        <f>IF(D172 = D181,1,_xll.BDP(K172,$M$3)*L172)</f>
        <v>1.1882999999999999</v>
      </c>
      <c r="N172" s="175">
        <f>H172*J172/M172/G172*-1</f>
        <v>2416.4731884415983</v>
      </c>
      <c r="O172" s="330">
        <f>N172 / Y181</f>
        <v>1.4473615072423236E-5</v>
      </c>
      <c r="P172" s="176">
        <f>ABS(IF(OR(OR(J172=0,G172 = "#N/A N/A"),G172="#N/A Real Time"),0,J172/M172))</f>
        <v>7961282.5044180769</v>
      </c>
      <c r="Q172" s="335">
        <f>P172 / Y181*100</f>
        <v>4.7684592158076722</v>
      </c>
      <c r="R172" s="222"/>
      <c r="S172" s="335"/>
      <c r="T172" s="153">
        <f>IF(EXACT(D172,UPPER(D172)),1,0.01)/V172</f>
        <v>1</v>
      </c>
      <c r="U172" s="153">
        <v>2</v>
      </c>
      <c r="V172" s="153">
        <v>1</v>
      </c>
      <c r="W172" s="224">
        <f>IF(AND(Q172&lt;0,O172&gt;0),O172,0)</f>
        <v>0</v>
      </c>
      <c r="X172" s="224">
        <f>IF(AND(Q172&gt;0,O172&gt;0),O172,0)</f>
        <v>1.4473615072423236E-5</v>
      </c>
      <c r="Y172" s="153"/>
      <c r="Z172" s="172">
        <v>0.72805125999999998</v>
      </c>
      <c r="AA172" s="172">
        <f>IF(OR(OR(F172="#N/A N/A",F172="#N/A Real Time"),OR(Z172="#N/A N/A",Z172="#N/A Real Time")),0,  F172 - Z172)</f>
        <v>6.2715600000000649E-3</v>
      </c>
      <c r="AB172" s="173">
        <f>IF(OR(Z172=0,Z172="#N/A N/A"),0,AA172 / Z172*100)</f>
        <v>0.8614173677826017</v>
      </c>
      <c r="AC172" s="177">
        <v>9460392</v>
      </c>
      <c r="AD172" s="178">
        <f>IF(D172 = D181,1,_xll.BDP(K172,$AD$3)*L172)</f>
        <v>1.1873</v>
      </c>
      <c r="AE172" s="340">
        <f>AA172*AC172/AD172/Z172*-1 / AF181</f>
        <v>-4.1190053350574645E-4</v>
      </c>
      <c r="AF172" s="168"/>
    </row>
    <row r="173" spans="1:32" x14ac:dyDescent="0.2">
      <c r="A173" s="200" t="s">
        <v>1748</v>
      </c>
      <c r="B173" s="200"/>
      <c r="C173" s="200"/>
      <c r="D173" s="200"/>
      <c r="E173" s="200" t="s">
        <v>1220</v>
      </c>
      <c r="F173" s="255"/>
      <c r="G173" s="255"/>
      <c r="H173" s="256"/>
      <c r="I173" s="257"/>
      <c r="J173" s="258"/>
      <c r="K173" s="200"/>
      <c r="L173" s="200"/>
      <c r="M173" s="344"/>
      <c r="N173" s="258">
        <f t="shared" ref="N173:S173" si="54" xml:space="preserve"> SUM(N170:N172)</f>
        <v>103762.27576395983</v>
      </c>
      <c r="O173" s="347">
        <f t="shared" si="54"/>
        <v>6.2149054482773592E-4</v>
      </c>
      <c r="P173" s="260">
        <f t="shared" si="54"/>
        <v>56063921.239236437</v>
      </c>
      <c r="Q173" s="350">
        <f t="shared" si="54"/>
        <v>33.579831108768488</v>
      </c>
      <c r="R173" s="261">
        <f t="shared" si="54"/>
        <v>0</v>
      </c>
      <c r="S173" s="350">
        <f t="shared" si="54"/>
        <v>0</v>
      </c>
      <c r="T173" s="200"/>
      <c r="U173" s="200"/>
      <c r="V173" s="200"/>
      <c r="W173" s="262">
        <f xml:space="preserve"> SUM(W170:W172)</f>
        <v>0</v>
      </c>
      <c r="X173" s="262">
        <f xml:space="preserve"> SUM(X170:X172)</f>
        <v>6.2149054482773592E-4</v>
      </c>
      <c r="Y173" s="200"/>
      <c r="Z173" s="255"/>
      <c r="AA173" s="255"/>
      <c r="AB173" s="257"/>
      <c r="AC173" s="258"/>
      <c r="AD173" s="259"/>
      <c r="AE173" s="347">
        <f xml:space="preserve"> SUM(AE170:AE172)</f>
        <v>-1.741851057520914E-3</v>
      </c>
      <c r="AF173" s="200"/>
    </row>
    <row r="174" spans="1:32" x14ac:dyDescent="0.2">
      <c r="A174" s="153"/>
      <c r="B174" s="153"/>
      <c r="C174" s="153"/>
      <c r="D174" s="153"/>
      <c r="E174" s="153"/>
      <c r="F174" s="174"/>
      <c r="G174" s="174"/>
      <c r="H174" s="170"/>
      <c r="I174" s="171"/>
      <c r="J174" s="175"/>
      <c r="K174" s="153"/>
      <c r="L174" s="153"/>
      <c r="M174" s="325"/>
      <c r="N174" s="175"/>
      <c r="O174" s="330"/>
      <c r="P174" s="176"/>
      <c r="Q174" s="335"/>
      <c r="R174" s="222"/>
      <c r="S174" s="335"/>
      <c r="T174" s="153"/>
      <c r="U174" s="153"/>
      <c r="V174" s="153"/>
      <c r="W174" s="224"/>
      <c r="X174" s="224"/>
      <c r="Y174" s="153"/>
      <c r="Z174" s="172"/>
      <c r="AA174" s="172"/>
      <c r="AB174" s="173"/>
      <c r="AC174" s="177"/>
      <c r="AD174" s="178"/>
      <c r="AE174" s="340"/>
      <c r="AF174" s="168"/>
    </row>
    <row r="175" spans="1:32" x14ac:dyDescent="0.2">
      <c r="A175" s="153"/>
      <c r="B175" s="153"/>
      <c r="C175" s="153" t="s">
        <v>213</v>
      </c>
      <c r="D175" s="153" t="s">
        <v>31</v>
      </c>
      <c r="E175" s="153" t="s">
        <v>214</v>
      </c>
      <c r="F175" s="242">
        <v>1.1874</v>
      </c>
      <c r="G175" s="242">
        <f>_xll.BDP(C175,$G$3)</f>
        <v>1.1882999999999999</v>
      </c>
      <c r="H175" s="242">
        <f>IF(OR(OR(G175="#N/A N/A",G175="#N/A Real Time"),OR(F175="#N/A N/A",F175="#N/A Real Time")),0,  G175 - F175)</f>
        <v>8.9999999999990088E-4</v>
      </c>
      <c r="I175" s="171">
        <f>IF(OR(F175=0,F175="#N/A N/A"),0,H175 / F175*100)</f>
        <v>7.5795856493170027E-2</v>
      </c>
      <c r="J175" s="175">
        <v>0</v>
      </c>
      <c r="K175" s="153" t="str">
        <f>CONCATENATE(D181,D175, " Curncy")</f>
        <v>EURUSD Curncy</v>
      </c>
      <c r="L175" s="153">
        <f>IF(D175 = D181,1,_xll.BDP(K175,$L$3))</f>
        <v>1</v>
      </c>
      <c r="M175" s="325">
        <f>IF(D175 = D181,1,_xll.BDP(K175,$M$3)*L175)</f>
        <v>1.1882999999999999</v>
      </c>
      <c r="N175" s="175">
        <f>H175*J175/M175/G175*-1</f>
        <v>0</v>
      </c>
      <c r="O175" s="330">
        <f>N175 / Y181</f>
        <v>0</v>
      </c>
      <c r="P175" s="176">
        <f>ABS(IF(OR(OR(J175=0,G175 = "#N/A N/A"),G175="#N/A Real Time"),0,J175/M175))</f>
        <v>0</v>
      </c>
      <c r="Q175" s="335">
        <f>P175 / Y181*100</f>
        <v>0</v>
      </c>
      <c r="R175" s="222"/>
      <c r="S175" s="335"/>
      <c r="T175" s="153">
        <f>IF(EXACT(D175,UPPER(D175)),1,0.01)/V175</f>
        <v>1</v>
      </c>
      <c r="U175" s="153">
        <v>2</v>
      </c>
      <c r="V175" s="153">
        <v>1</v>
      </c>
      <c r="W175" s="224">
        <f>IF(AND(Q175&lt;0,O175&gt;0),O175,0)</f>
        <v>0</v>
      </c>
      <c r="X175" s="224">
        <f>IF(AND(Q175&gt;0,O175&gt;0),O175,0)</f>
        <v>0</v>
      </c>
      <c r="Y175" s="153"/>
      <c r="Z175" s="172">
        <v>1.1817</v>
      </c>
      <c r="AA175" s="172">
        <f>IF(OR(OR(F175="#N/A N/A",F175="#N/A Real Time"),OR(Z175="#N/A N/A",Z175="#N/A Real Time")),0,  F175 - Z175)</f>
        <v>5.7000000000000384E-3</v>
      </c>
      <c r="AB175" s="173">
        <f>IF(OR(Z175=0,Z175="#N/A N/A"),0,AA175 / Z175*100)</f>
        <v>0.48235592790048565</v>
      </c>
      <c r="AC175" s="177">
        <v>0</v>
      </c>
      <c r="AD175" s="178">
        <f>IF(D175 = D181,1,_xll.BDP(K175,$AD$3)*L175)</f>
        <v>1.1873</v>
      </c>
      <c r="AE175" s="340">
        <f>AA175*AC175/AD175/Z175*-1 / AF181</f>
        <v>0</v>
      </c>
      <c r="AF175" s="168"/>
    </row>
    <row r="176" spans="1:32" x14ac:dyDescent="0.2">
      <c r="A176" s="153"/>
      <c r="B176" s="153"/>
      <c r="C176" s="153" t="s">
        <v>198</v>
      </c>
      <c r="D176" s="153" t="s">
        <v>70</v>
      </c>
      <c r="E176" s="153" t="s">
        <v>343</v>
      </c>
      <c r="F176" s="242">
        <v>0.8891</v>
      </c>
      <c r="G176" s="242">
        <f>_xll.BDP(C176,$G$3)</f>
        <v>0.89166000000000001</v>
      </c>
      <c r="H176" s="242">
        <f>IF(OR(OR(G176="#N/A N/A",G176="#N/A Real Time"),OR(F176="#N/A N/A",F176="#N/A Real Time")),0,  G176 - F176)</f>
        <v>2.5600000000000067E-3</v>
      </c>
      <c r="I176" s="171">
        <f>IF(OR(F176=0,F176="#N/A N/A"),0,H176 / F176*100)</f>
        <v>0.2879316162411435</v>
      </c>
      <c r="J176" s="175">
        <v>0</v>
      </c>
      <c r="K176" s="153" t="str">
        <f>CONCATENATE(D181,D176, " Curncy")</f>
        <v>EURGBP Curncy</v>
      </c>
      <c r="L176" s="153">
        <f>IF(D176 = D181,1,_xll.BDP(K176,$L$3))</f>
        <v>1</v>
      </c>
      <c r="M176" s="325">
        <f>IF(D176 = D181,1,_xll.BDP(K176,$M$3)*L176)</f>
        <v>0.89166000000000001</v>
      </c>
      <c r="N176" s="175">
        <f>H176*J176/M176/G176*-1</f>
        <v>0</v>
      </c>
      <c r="O176" s="330">
        <f>N176 / Y181</f>
        <v>0</v>
      </c>
      <c r="P176" s="176">
        <f>ABS(IF(OR(OR(J176=0,G176 = "#N/A N/A"),G176="#N/A Real Time"),0,J176/M176))</f>
        <v>0</v>
      </c>
      <c r="Q176" s="335">
        <f>P176 / Y181*100</f>
        <v>0</v>
      </c>
      <c r="R176" s="222"/>
      <c r="S176" s="335"/>
      <c r="T176" s="153">
        <f>IF(EXACT(D176,UPPER(D176)),1,0.01)/V176</f>
        <v>1</v>
      </c>
      <c r="U176" s="153">
        <v>2</v>
      </c>
      <c r="V176" s="153">
        <v>1</v>
      </c>
      <c r="W176" s="224">
        <f>IF(AND(Q176&lt;0,O176&gt;0),O176,0)</f>
        <v>0</v>
      </c>
      <c r="X176" s="224">
        <f>IF(AND(Q176&gt;0,O176&gt;0),O176,0)</f>
        <v>0</v>
      </c>
      <c r="Y176" s="153"/>
      <c r="Z176" s="172">
        <v>0.88890000000000002</v>
      </c>
      <c r="AA176" s="172">
        <f>IF(OR(OR(F176="#N/A N/A",F176="#N/A Real Time"),OR(Z176="#N/A N/A",Z176="#N/A Real Time")),0,  F176 - Z176)</f>
        <v>1.9999999999997797E-4</v>
      </c>
      <c r="AB176" s="173">
        <f>IF(OR(Z176=0,Z176="#N/A N/A"),0,AA176 / Z176*100)</f>
        <v>2.2499718753513104E-2</v>
      </c>
      <c r="AC176" s="177">
        <v>0</v>
      </c>
      <c r="AD176" s="178">
        <f>IF(D176 = D181,1,_xll.BDP(K176,$AD$3)*L176)</f>
        <v>0.88978999999999997</v>
      </c>
      <c r="AE176" s="340">
        <f>AA176*AC176/AD176/Z176*-1 / AF181</f>
        <v>0</v>
      </c>
      <c r="AF176" s="168"/>
    </row>
    <row r="177" spans="1:32" x14ac:dyDescent="0.2">
      <c r="A177" s="153"/>
      <c r="B177" s="153"/>
      <c r="C177" s="153" t="s">
        <v>1552</v>
      </c>
      <c r="D177" s="153" t="s">
        <v>1443</v>
      </c>
      <c r="E177" s="153" t="s">
        <v>1442</v>
      </c>
      <c r="F177" s="242">
        <v>176.89422114000001</v>
      </c>
      <c r="G177" s="242">
        <f>_xll.BDP(C177,$G$3) * L177</f>
        <v>178.4097759</v>
      </c>
      <c r="H177" s="242">
        <f>IF(OR(OR(G177="#N/A N/A",G177="#N/A Real Time"),OR(F177="#N/A N/A",F177="#N/A Real Time")),0,  G177 - F177)</f>
        <v>1.5155547599999863</v>
      </c>
      <c r="I177" s="171">
        <f>IF(OR(F177=0,F177="#N/A N/A"),0,H177 / F177*100)</f>
        <v>0.85675764320221948</v>
      </c>
      <c r="J177" s="175">
        <v>0</v>
      </c>
      <c r="K177" s="153" t="s">
        <v>1552</v>
      </c>
      <c r="L177" s="153">
        <f>_xll.BDP("EURUSD Curncy", "PX_LAST")</f>
        <v>1.1884999999999999</v>
      </c>
      <c r="M177" s="325">
        <f>IF(D177 = D181,1,_xll.BDP(K177,$M$3)*L177)</f>
        <v>178.4097759</v>
      </c>
      <c r="N177" s="175">
        <f>H177*J177/M177/G177*-1</f>
        <v>0</v>
      </c>
      <c r="O177" s="330">
        <f>N177 / Y181</f>
        <v>0</v>
      </c>
      <c r="P177" s="176">
        <f>ABS(IF(OR(OR(J177=0,G177 = "#N/A N/A"),G177="#N/A Real Time"),0,J177/M177))</f>
        <v>0</v>
      </c>
      <c r="Q177" s="335">
        <f>P177 / Y181*100</f>
        <v>0</v>
      </c>
      <c r="R177" s="222"/>
      <c r="S177" s="335"/>
      <c r="T177" s="153">
        <f>IF(EXACT(D177,UPPER(D177)),1,0.01)/V177</f>
        <v>1</v>
      </c>
      <c r="U177" s="153">
        <v>2</v>
      </c>
      <c r="V177" s="153">
        <v>1</v>
      </c>
      <c r="W177" s="224">
        <f>IF(AND(Q177&lt;0,O177&gt;0),O177,0)</f>
        <v>0</v>
      </c>
      <c r="X177" s="224">
        <f>IF(AND(Q177&gt;0,O177&gt;0),O177,0)</f>
        <v>0</v>
      </c>
      <c r="Y177" s="153"/>
      <c r="Z177" s="172">
        <v>177.11532306000001</v>
      </c>
      <c r="AA177" s="172">
        <f>IF(OR(OR(F177="#N/A N/A",F177="#N/A Real Time"),OR(Z177="#N/A N/A",Z177="#N/A Real Time")),0,  F177 - Z177)</f>
        <v>-0.22110191999999529</v>
      </c>
      <c r="AB177" s="173">
        <f>IF(OR(Z177=0,Z177="#N/A N/A"),0,AA177 / Z177*100)</f>
        <v>-0.1248350036462369</v>
      </c>
      <c r="AC177" s="177">
        <v>0</v>
      </c>
      <c r="AD177" s="178">
        <f>IF(D177 = D181,1,_xll.BDP(K177,$AD$3)*L177)</f>
        <v>178.4097759</v>
      </c>
      <c r="AE177" s="340">
        <f>AA177*AC177/AD177/Z177*-1 / AF181</f>
        <v>0</v>
      </c>
      <c r="AF177" s="168"/>
    </row>
    <row r="178" spans="1:32" x14ac:dyDescent="0.2">
      <c r="A178" s="111"/>
      <c r="B178" s="111"/>
      <c r="C178" s="111" t="s">
        <v>1755</v>
      </c>
      <c r="D178" s="111" t="s">
        <v>1248</v>
      </c>
      <c r="E178" s="111" t="s">
        <v>1756</v>
      </c>
      <c r="F178" s="116">
        <v>1.5477000000000001</v>
      </c>
      <c r="G178" s="116">
        <f>_xll.BDP(C178,$G$3)</f>
        <v>1.54728</v>
      </c>
      <c r="H178" s="116">
        <f>IF(OR(OR(G178="#N/A N/A",G178="#N/A Real Time"),OR(F178="#N/A N/A",F178="#N/A Real Time")),0,  G178 - F178)</f>
        <v>-4.2000000000008697E-4</v>
      </c>
      <c r="I178" s="114">
        <f>IF(OR(F178=0,F178="#N/A N/A"),0,H178 / F178*100)</f>
        <v>-2.7137042062420815E-2</v>
      </c>
      <c r="J178" s="115">
        <v>0</v>
      </c>
      <c r="K178" s="111" t="str">
        <f>CONCATENATE(D181,D178, " Curncy")</f>
        <v>EURCAD Curncy</v>
      </c>
      <c r="L178" s="111">
        <f>IF(D178 = D181,1,_xll.BDP(K178,$L$3))</f>
        <v>1</v>
      </c>
      <c r="M178" s="323">
        <f>IF(D178 = D181,1,_xll.BDP(K178,$M$3)*L178)</f>
        <v>1.54728</v>
      </c>
      <c r="N178" s="117">
        <f>H178*J178/M178/G178*-1</f>
        <v>0</v>
      </c>
      <c r="O178" s="332">
        <f>N178 / Y181</f>
        <v>0</v>
      </c>
      <c r="P178" s="294">
        <f>ABS(IF(OR(OR(J178=0,G178 = "#N/A N/A"),G178="#N/A Real Time"),0,J178/M178))</f>
        <v>0</v>
      </c>
      <c r="Q178" s="337">
        <f>P178 / Y181*100</f>
        <v>0</v>
      </c>
      <c r="R178" s="119"/>
      <c r="S178" s="337"/>
      <c r="T178" s="111">
        <f>IF(EXACT(D178,UPPER(D178)),1,0.01)/V178</f>
        <v>1</v>
      </c>
      <c r="U178" s="111">
        <v>2</v>
      </c>
      <c r="V178" s="111">
        <v>1</v>
      </c>
      <c r="W178" s="118">
        <f>IF(AND(Q178&lt;0,O178&gt;0),O178,0)</f>
        <v>0</v>
      </c>
      <c r="X178" s="118">
        <f>IF(AND(Q178&gt;0,O178&gt;0),O178,0)</f>
        <v>0</v>
      </c>
      <c r="Y178" s="111"/>
      <c r="Z178" s="120">
        <v>1.5472999999999999</v>
      </c>
      <c r="AA178" s="120">
        <f>IF(OR(OR(F178="#N/A N/A",F178="#N/A Real Time"),OR(Z178="#N/A N/A",Z178="#N/A Real Time")),0,  F178 - Z178)</f>
        <v>4.0000000000017799E-4</v>
      </c>
      <c r="AB178" s="130">
        <f>IF(OR(Z178=0,Z178="#N/A N/A"),0,AA178 / Z178*100)</f>
        <v>2.5851483228861757E-2</v>
      </c>
      <c r="AC178" s="122">
        <v>0</v>
      </c>
      <c r="AD178" s="123">
        <f>IF(D178 = D181,1,_xll.BDP(K178,$AD$3)*L178)</f>
        <v>1.5465100000000001</v>
      </c>
      <c r="AE178" s="342">
        <f>AA178*AC178/AD178/Z178*-1 / AF181</f>
        <v>0</v>
      </c>
      <c r="AF178" s="124"/>
    </row>
    <row r="179" spans="1:32" x14ac:dyDescent="0.2">
      <c r="A179" s="284" t="s">
        <v>1749</v>
      </c>
      <c r="B179" s="284"/>
      <c r="C179" s="284"/>
      <c r="D179" s="284"/>
      <c r="E179" s="284" t="s">
        <v>1468</v>
      </c>
      <c r="F179" s="285"/>
      <c r="G179" s="285"/>
      <c r="H179" s="286"/>
      <c r="I179" s="287"/>
      <c r="J179" s="288"/>
      <c r="K179" s="284"/>
      <c r="L179" s="284"/>
      <c r="M179" s="345"/>
      <c r="N179" s="290">
        <f t="shared" ref="N179:S179" si="55" xml:space="preserve"> SUM(N174:N178)</f>
        <v>0</v>
      </c>
      <c r="O179" s="348">
        <f t="shared" si="55"/>
        <v>0</v>
      </c>
      <c r="P179" s="291">
        <f t="shared" si="55"/>
        <v>0</v>
      </c>
      <c r="Q179" s="351">
        <f t="shared" si="55"/>
        <v>0</v>
      </c>
      <c r="R179" s="292">
        <f t="shared" si="55"/>
        <v>0</v>
      </c>
      <c r="S179" s="351">
        <f t="shared" si="55"/>
        <v>0</v>
      </c>
      <c r="T179" s="284"/>
      <c r="U179" s="284"/>
      <c r="V179" s="284"/>
      <c r="W179" s="293">
        <f xml:space="preserve"> SUM(W174:W178)</f>
        <v>0</v>
      </c>
      <c r="X179" s="293">
        <f xml:space="preserve"> SUM(X174:X178)</f>
        <v>0</v>
      </c>
      <c r="Y179" s="284"/>
      <c r="Z179" s="285"/>
      <c r="AA179" s="285"/>
      <c r="AB179" s="287"/>
      <c r="AC179" s="288"/>
      <c r="AD179" s="289"/>
      <c r="AE179" s="348">
        <f xml:space="preserve"> SUM(AE174:AE178)</f>
        <v>0</v>
      </c>
      <c r="AF179" s="284"/>
    </row>
    <row r="180" spans="1:32" x14ac:dyDescent="0.2">
      <c r="A180" s="153"/>
      <c r="B180" s="153"/>
      <c r="C180" s="153"/>
      <c r="D180" s="153"/>
      <c r="E180" s="153"/>
      <c r="F180" s="174"/>
      <c r="G180" s="174"/>
      <c r="H180" s="170"/>
      <c r="I180" s="171"/>
      <c r="J180" s="175"/>
      <c r="K180" s="153"/>
      <c r="L180" s="153"/>
      <c r="M180" s="325"/>
      <c r="N180" s="175"/>
      <c r="O180" s="330"/>
      <c r="P180" s="176"/>
      <c r="Q180" s="335"/>
      <c r="R180" s="222"/>
      <c r="S180" s="335"/>
      <c r="T180" s="153"/>
      <c r="U180" s="153"/>
      <c r="V180" s="153"/>
      <c r="W180" s="224"/>
      <c r="X180" s="224"/>
      <c r="Y180" s="153"/>
      <c r="Z180" s="172"/>
      <c r="AA180" s="172"/>
      <c r="AB180" s="173"/>
      <c r="AC180" s="177"/>
      <c r="AD180" s="178"/>
      <c r="AE180" s="340"/>
      <c r="AF180" s="168"/>
    </row>
    <row r="181" spans="1:32" ht="12.75" thickBot="1" x14ac:dyDescent="0.25">
      <c r="A181" s="213" t="s">
        <v>1691</v>
      </c>
      <c r="B181" s="213"/>
      <c r="C181" s="213"/>
      <c r="D181" s="213" t="s">
        <v>6</v>
      </c>
      <c r="E181" s="213" t="s">
        <v>1242</v>
      </c>
      <c r="F181" s="247"/>
      <c r="G181" s="247"/>
      <c r="H181" s="248"/>
      <c r="I181" s="249"/>
      <c r="J181" s="250"/>
      <c r="K181" s="213"/>
      <c r="L181" s="213"/>
      <c r="M181" s="346"/>
      <c r="N181" s="250">
        <f t="shared" ref="N181:S181" si="56">N150+N169+N173+N179</f>
        <v>-3139503.8033939945</v>
      </c>
      <c r="O181" s="349">
        <f t="shared" si="56"/>
        <v>-1.8804251495973749E-2</v>
      </c>
      <c r="P181" s="252">
        <f t="shared" si="56"/>
        <v>-51854534.606240965</v>
      </c>
      <c r="Q181" s="352">
        <f t="shared" si="56"/>
        <v>-31.05859304544569</v>
      </c>
      <c r="R181" s="253">
        <f t="shared" si="56"/>
        <v>-188.21261721438185</v>
      </c>
      <c r="S181" s="352">
        <f t="shared" si="56"/>
        <v>123.57419306016772</v>
      </c>
      <c r="T181" s="213"/>
      <c r="U181" s="213"/>
      <c r="V181" s="213"/>
      <c r="W181" s="254">
        <f>W150+W169+W173+W179</f>
        <v>6.9578685619187432E-3</v>
      </c>
      <c r="X181" s="254">
        <f>X150+X169+X173+X179</f>
        <v>4.8471503067077292E-3</v>
      </c>
      <c r="Y181" s="213">
        <v>166957126.90644479</v>
      </c>
      <c r="Z181" s="247"/>
      <c r="AA181" s="247"/>
      <c r="AB181" s="249"/>
      <c r="AC181" s="250"/>
      <c r="AD181" s="251"/>
      <c r="AE181" s="349">
        <f>AE150+AE169+AE173+AE179</f>
        <v>-1.0203842866731044E-3</v>
      </c>
      <c r="AF181" s="213">
        <v>166636422.64540529</v>
      </c>
    </row>
    <row r="182" spans="1:32" ht="12.75" thickTop="1" x14ac:dyDescent="0.2"/>
    <row r="184" spans="1:32" s="108" customFormat="1" ht="12" customHeigh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</sheetData>
  <customSheetViews>
    <customSheetView guid="{444EA61C-69FF-425D-9CFF-48F84524037B}" scale="115" zeroValues="0" hiddenRows="1" hiddenColumns="1" topLeftCell="E1">
      <pane xSplit="1" ySplit="4" topLeftCell="F170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showZeros="0" topLeftCell="E1" zoomScale="115" zoomScaleNormal="115" workbookViewId="0">
      <pane xSplit="1" ySplit="4" topLeftCell="F14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9" width="9.5703125" customWidth="1"/>
    <col min="20" max="20" width="14" hidden="1" customWidth="1"/>
    <col min="21" max="21" width="14.85546875" hidden="1" customWidth="1"/>
    <col min="22" max="22" width="11.85546875" hidden="1" customWidth="1"/>
    <col min="23" max="24" width="13.28515625" hidden="1" customWidth="1"/>
    <col min="25" max="25" width="11.85546875" hidden="1" customWidth="1"/>
    <col min="26" max="26" width="12.5703125" hidden="1" customWidth="1"/>
    <col min="27" max="27" width="9.5703125" hidden="1" customWidth="1"/>
    <col min="28" max="28" width="9.5703125" customWidth="1"/>
    <col min="29" max="29" width="13.7109375" hidden="1" customWidth="1"/>
    <col min="30" max="30" width="9.5703125" hidden="1" customWidth="1"/>
    <col min="31" max="31" width="9.5703125" customWidth="1"/>
    <col min="32" max="32" width="11.85546875" hidden="1" customWidth="1"/>
  </cols>
  <sheetData>
    <row r="1" spans="1:32" x14ac:dyDescent="0.2">
      <c r="A1" s="108"/>
      <c r="B1" s="108"/>
      <c r="C1" s="108"/>
      <c r="D1" s="110">
        <v>44159</v>
      </c>
      <c r="E1" s="272">
        <v>44160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</row>
    <row r="2" spans="1:32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84" t="s">
        <v>14</v>
      </c>
      <c r="O2" s="185"/>
      <c r="P2" s="184" t="s">
        <v>16</v>
      </c>
      <c r="Q2" s="185"/>
      <c r="R2" s="184" t="s">
        <v>1221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225</v>
      </c>
      <c r="AC2" s="186"/>
      <c r="AD2" s="186"/>
      <c r="AE2" s="185"/>
      <c r="AF2" s="108"/>
    </row>
    <row r="3" spans="1:32" hidden="1" x14ac:dyDescent="0.2">
      <c r="A3" s="108"/>
      <c r="B3" s="108"/>
      <c r="C3" s="108"/>
      <c r="D3" s="111" t="s">
        <v>9</v>
      </c>
      <c r="E3" s="111" t="s">
        <v>4</v>
      </c>
      <c r="F3" s="112" t="s">
        <v>227</v>
      </c>
      <c r="G3" s="112" t="s">
        <v>22</v>
      </c>
      <c r="H3" s="108"/>
      <c r="I3" s="108"/>
      <c r="J3" s="108"/>
      <c r="K3" s="108"/>
      <c r="L3" s="111" t="s">
        <v>23</v>
      </c>
      <c r="M3" s="323" t="s">
        <v>22</v>
      </c>
      <c r="N3" s="108"/>
      <c r="O3" s="329"/>
      <c r="P3" s="108"/>
      <c r="Q3" s="329"/>
      <c r="R3" s="108"/>
      <c r="S3" s="329"/>
      <c r="T3" s="108"/>
      <c r="U3" s="108"/>
      <c r="V3" s="108"/>
      <c r="W3" s="108"/>
      <c r="X3" s="108"/>
      <c r="Y3" s="108"/>
      <c r="Z3" s="120" t="s">
        <v>228</v>
      </c>
      <c r="AA3" s="108"/>
      <c r="AB3" s="108"/>
      <c r="AC3" s="108"/>
      <c r="AD3" s="123" t="s">
        <v>227</v>
      </c>
      <c r="AE3" s="329"/>
      <c r="AF3" s="108"/>
    </row>
    <row r="4" spans="1:32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17</v>
      </c>
      <c r="S4" s="324" t="s">
        <v>18</v>
      </c>
      <c r="T4" s="186" t="s">
        <v>15</v>
      </c>
      <c r="U4" s="186" t="s">
        <v>1225</v>
      </c>
      <c r="V4" s="186" t="s">
        <v>24</v>
      </c>
      <c r="W4" s="186" t="s">
        <v>223</v>
      </c>
      <c r="X4" s="186" t="s">
        <v>224</v>
      </c>
      <c r="Y4" s="186" t="s">
        <v>230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324" t="s">
        <v>1221</v>
      </c>
      <c r="AF4" s="186" t="s">
        <v>230</v>
      </c>
    </row>
    <row r="5" spans="1:3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222"/>
      <c r="S5" s="33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40"/>
      <c r="AF5" s="168"/>
    </row>
    <row r="6" spans="1:32" s="108" customFormat="1" ht="12" customHeight="1" x14ac:dyDescent="0.2">
      <c r="A6" s="111"/>
      <c r="B6" s="111">
        <v>31784</v>
      </c>
      <c r="C6" s="111" t="s">
        <v>1626</v>
      </c>
      <c r="D6" s="111" t="str">
        <f>_xll.BDP(C6,$D$3)</f>
        <v>GBP</v>
      </c>
      <c r="E6" s="111" t="s">
        <v>1627</v>
      </c>
      <c r="F6" s="112">
        <f>_xll.BDP(C6,$F$3)</f>
        <v>88.596999999999994</v>
      </c>
      <c r="G6" s="112">
        <f>_xll.BDP(C6,$G$3)</f>
        <v>89.224999999999994</v>
      </c>
      <c r="H6" s="113">
        <f>IF(OR(OR(G6="#N/A N/A",G6="#N/A Real Time"),OR(F6="#N/A N/A",F6="#N/A Real Time")),0,  G6 - F6)</f>
        <v>0.62800000000000011</v>
      </c>
      <c r="I6" s="114">
        <f>IF(OR(F6=0,F6="#N/A N/A"),0,H6 / F6*100)</f>
        <v>0.70882761267311556</v>
      </c>
      <c r="J6" s="115">
        <v>-1295000</v>
      </c>
      <c r="K6" s="111" t="str">
        <f>CONCATENATE(D8,D6, " Curncy")</f>
        <v>GBPGBP Curncy</v>
      </c>
      <c r="L6" s="111">
        <f>IF(D6 = D8,1,_xll.BDP(K6,$L$3))</f>
        <v>1</v>
      </c>
      <c r="M6" s="323">
        <f>IF(D6 = D8,1,_xll.BDP(K6,$M$3)*L6)</f>
        <v>1</v>
      </c>
      <c r="N6" s="117">
        <f>H6*J6*T6/M6</f>
        <v>-8132.6000000000013</v>
      </c>
      <c r="O6" s="332">
        <f>N6 / Y8</f>
        <v>-1.6037605793227997E-3</v>
      </c>
      <c r="P6" s="294">
        <f>IF(OR(OR(J6=0,G6 = "#N/A N/A"),G6="#N/A Real Time"),0,G6*J6*T6/M6)</f>
        <v>-1155463.75</v>
      </c>
      <c r="Q6" s="337">
        <f>P6 / Y8*100</f>
        <v>-22.785913644916683</v>
      </c>
      <c r="R6" s="119">
        <f>IF(Q6&lt;0,Q6,0)</f>
        <v>-22.785913644916683</v>
      </c>
      <c r="S6" s="337">
        <f>IF(Q6&gt;0,Q6,0)</f>
        <v>0</v>
      </c>
      <c r="T6" s="111">
        <f>IF(EXACT(D6,UPPER(D6)),1,0.01)/V6</f>
        <v>0.01</v>
      </c>
      <c r="U6" s="111">
        <v>4</v>
      </c>
      <c r="V6" s="111">
        <v>100</v>
      </c>
      <c r="W6" s="118">
        <f>IF(AND(Q6&lt;0,O6&gt;0),O6,0)</f>
        <v>0</v>
      </c>
      <c r="X6" s="118">
        <f>IF(AND(Q6&gt;0,O6&gt;0),O6,0)</f>
        <v>0</v>
      </c>
      <c r="Y6" s="111"/>
      <c r="Z6" s="120" t="str">
        <f>_xll.BDH(C6,$Z$3,$D$1,$D$1)</f>
        <v>#N/A N/A</v>
      </c>
      <c r="AA6" s="120">
        <f>IF(OR(OR(F6="#N/A N/A",F6="#N/A Real Time"),OR(Z6="#N/A N/A",Z6="#N/A Real Time")),0,  F6 - Z6)</f>
        <v>0</v>
      </c>
      <c r="AB6" s="130">
        <f>IF(OR(Z6=0,Z6="#N/A N/A"),0,AA6 / Z6*100)</f>
        <v>0</v>
      </c>
      <c r="AC6" s="122">
        <v>-1295000</v>
      </c>
      <c r="AD6" s="123">
        <f>IF(D6 = D8,1,_xll.BDP(K6,$AD$3)*L6)</f>
        <v>1</v>
      </c>
      <c r="AE6" s="342">
        <f>AA6*AC6*T6/AD6 / AF8</f>
        <v>0</v>
      </c>
      <c r="AF6" s="124"/>
    </row>
    <row r="7" spans="1:32" s="108" customFormat="1" ht="12" customHeight="1" x14ac:dyDescent="0.2">
      <c r="A7" s="111"/>
      <c r="B7" s="111">
        <v>30532</v>
      </c>
      <c r="C7" s="111" t="s">
        <v>1609</v>
      </c>
      <c r="D7" s="111" t="str">
        <f>_xll.BDP(C7,$D$3)</f>
        <v>GBP</v>
      </c>
      <c r="E7" s="111" t="s">
        <v>1610</v>
      </c>
      <c r="F7" s="112">
        <f>_xll.BDP(C7,$F$3)</f>
        <v>92.837999999999994</v>
      </c>
      <c r="G7" s="112">
        <f>_xll.BDP(C7,$G$3)</f>
        <v>93.328999999999994</v>
      </c>
      <c r="H7" s="113">
        <f>IF(OR(OR(G7="#N/A N/A",G7="#N/A Real Time"),OR(F7="#N/A N/A",F7="#N/A Real Time")),0,  G7 - F7)</f>
        <v>0.49099999999999966</v>
      </c>
      <c r="I7" s="114">
        <f>IF(OR(F7=0,F7="#N/A N/A"),0,H7 / F7*100)</f>
        <v>0.52887826105689451</v>
      </c>
      <c r="J7" s="115">
        <v>-8370000</v>
      </c>
      <c r="K7" s="111" t="str">
        <f>CONCATENATE(D8,D7, " Curncy")</f>
        <v>GBPGBP Curncy</v>
      </c>
      <c r="L7" s="111">
        <f>IF(D7 = D8,1,_xll.BDP(K7,$L$3))</f>
        <v>1</v>
      </c>
      <c r="M7" s="323">
        <f>IF(D7 = D8,1,_xll.BDP(K7,$M$3)*L7)</f>
        <v>1</v>
      </c>
      <c r="N7" s="117">
        <f>H7*J7*T7/M7</f>
        <v>-41096.699999999975</v>
      </c>
      <c r="O7" s="332">
        <f>N7 / Y8</f>
        <v>-8.1043291690548226E-3</v>
      </c>
      <c r="P7" s="294">
        <f>IF(OR(OR(J7=0,G7 = "#N/A N/A"),G7="#N/A Real Time"),0,G7*J7*T7/M7)</f>
        <v>-7811637.2999999998</v>
      </c>
      <c r="Q7" s="337">
        <f>P7 / Y8*100</f>
        <v>-154.0466266840566</v>
      </c>
      <c r="R7" s="119">
        <f>IF(Q7&lt;0,Q7,0)</f>
        <v>-154.0466266840566</v>
      </c>
      <c r="S7" s="337">
        <f>IF(Q7&gt;0,Q7,0)</f>
        <v>0</v>
      </c>
      <c r="T7" s="111">
        <f>IF(EXACT(D7,UPPER(D7)),1,0.01)/V7</f>
        <v>0.01</v>
      </c>
      <c r="U7" s="111">
        <v>4</v>
      </c>
      <c r="V7" s="111">
        <v>100</v>
      </c>
      <c r="W7" s="118">
        <f>IF(AND(Q7&lt;0,O7&gt;0),O7,0)</f>
        <v>0</v>
      </c>
      <c r="X7" s="118">
        <f>IF(AND(Q7&gt;0,O7&gt;0),O7,0)</f>
        <v>0</v>
      </c>
      <c r="Y7" s="111"/>
      <c r="Z7" s="120" t="str">
        <f>_xll.BDH(C7,$Z$3,$D$1,$D$1)</f>
        <v>#N/A N/A</v>
      </c>
      <c r="AA7" s="120">
        <f>IF(OR(OR(F7="#N/A N/A",F7="#N/A Real Time"),OR(Z7="#N/A N/A",Z7="#N/A Real Time")),0,  F7 - Z7)</f>
        <v>0</v>
      </c>
      <c r="AB7" s="130">
        <f>IF(OR(Z7=0,Z7="#N/A N/A"),0,AA7 / Z7*100)</f>
        <v>0</v>
      </c>
      <c r="AC7" s="122">
        <v>-8370000</v>
      </c>
      <c r="AD7" s="123">
        <f>IF(D7 = D8,1,_xll.BDP(K7,$AD$3)*L7)</f>
        <v>1</v>
      </c>
      <c r="AE7" s="342">
        <f>AA7*AC7*T7/AD7 / AF8</f>
        <v>0</v>
      </c>
      <c r="AF7" s="124"/>
    </row>
    <row r="8" spans="1:32" ht="12.75" thickBot="1" x14ac:dyDescent="0.25">
      <c r="A8" s="274" t="s">
        <v>1765</v>
      </c>
      <c r="B8" s="274"/>
      <c r="C8" s="274"/>
      <c r="D8" s="274" t="s">
        <v>70</v>
      </c>
      <c r="E8" s="274" t="s">
        <v>1764</v>
      </c>
      <c r="F8" s="275"/>
      <c r="G8" s="275"/>
      <c r="H8" s="276"/>
      <c r="I8" s="277"/>
      <c r="J8" s="278"/>
      <c r="K8" s="274"/>
      <c r="L8" s="274"/>
      <c r="M8" s="328"/>
      <c r="N8" s="280">
        <f t="shared" ref="N8:S8" si="0" xml:space="preserve"> SUM(N5:N7)</f>
        <v>-49229.299999999974</v>
      </c>
      <c r="O8" s="334">
        <f t="shared" si="0"/>
        <v>-9.7080897483776216E-3</v>
      </c>
      <c r="P8" s="281">
        <f t="shared" si="0"/>
        <v>-8967101.0500000007</v>
      </c>
      <c r="Q8" s="339">
        <f t="shared" si="0"/>
        <v>-176.83254032897329</v>
      </c>
      <c r="R8" s="282">
        <f t="shared" si="0"/>
        <v>-176.83254032897329</v>
      </c>
      <c r="S8" s="339">
        <f t="shared" si="0"/>
        <v>0</v>
      </c>
      <c r="T8" s="274"/>
      <c r="U8" s="274"/>
      <c r="V8" s="274"/>
      <c r="W8" s="283">
        <f xml:space="preserve"> SUM(W5:W7)</f>
        <v>0</v>
      </c>
      <c r="X8" s="283">
        <f xml:space="preserve"> SUM(X5:X7)</f>
        <v>0</v>
      </c>
      <c r="Y8" s="274">
        <v>5070956.41634617</v>
      </c>
      <c r="Z8" s="275"/>
      <c r="AA8" s="275"/>
      <c r="AB8" s="277"/>
      <c r="AC8" s="278"/>
      <c r="AD8" s="279"/>
      <c r="AE8" s="334">
        <f xml:space="preserve"> SUM(AE5:AE7)</f>
        <v>0</v>
      </c>
      <c r="AF8" s="274">
        <v>5050334.0163461696</v>
      </c>
    </row>
    <row r="9" spans="1:32" ht="12.75" thickTop="1" x14ac:dyDescent="0.2"/>
  </sheetData>
  <customSheetViews>
    <customSheetView guid="{444EA61C-69FF-425D-9CFF-48F84524037B}" scale="115" zeroValues="0" hiddenRows="1" hiddenColumns="1" topLeftCell="E1">
      <pane xSplit="1" ySplit="4" topLeftCell="F14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showZeros="0" topLeftCell="E40" zoomScale="115" zoomScaleNormal="115" workbookViewId="0">
      <selection activeCell="A40" sqref="A1:D1048576"/>
    </sheetView>
  </sheetViews>
  <sheetFormatPr defaultRowHeight="12" x14ac:dyDescent="0.2"/>
  <cols>
    <col min="1" max="1" width="15.5703125" hidden="1" customWidth="1"/>
    <col min="2" max="2" width="19.28515625" hidden="1" customWidth="1"/>
    <col min="3" max="3" width="22" hidden="1" customWidth="1"/>
    <col min="4" max="4" width="9.8554687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39" x14ac:dyDescent="0.2">
      <c r="A1" s="96"/>
      <c r="B1" s="96"/>
      <c r="C1" s="96"/>
      <c r="D1" s="110">
        <v>44159</v>
      </c>
      <c r="E1" s="272">
        <v>44160</v>
      </c>
      <c r="F1" s="108"/>
      <c r="G1" s="108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</row>
    <row r="2" spans="1:39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184" t="s">
        <v>14</v>
      </c>
      <c r="O2" s="185"/>
      <c r="P2" s="184" t="s">
        <v>16</v>
      </c>
      <c r="Q2" s="185"/>
      <c r="R2" s="96"/>
      <c r="S2" s="96"/>
      <c r="T2" s="96"/>
      <c r="U2" s="96"/>
      <c r="V2" s="96"/>
      <c r="W2" s="96"/>
      <c r="X2" s="184" t="s">
        <v>225</v>
      </c>
      <c r="Y2" s="186"/>
      <c r="Z2" s="186"/>
      <c r="AA2" s="185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</row>
    <row r="3" spans="1:39" hidden="1" x14ac:dyDescent="0.2">
      <c r="A3" s="96"/>
      <c r="B3" s="96"/>
      <c r="C3" s="96"/>
      <c r="D3" s="111" t="s">
        <v>9</v>
      </c>
      <c r="E3" s="111" t="s">
        <v>4</v>
      </c>
      <c r="F3" s="112" t="s">
        <v>227</v>
      </c>
      <c r="G3" s="112" t="s">
        <v>22</v>
      </c>
      <c r="H3" s="96"/>
      <c r="I3" s="96"/>
      <c r="J3" s="96"/>
      <c r="K3" s="96"/>
      <c r="L3" s="111" t="s">
        <v>23</v>
      </c>
      <c r="M3" s="323" t="s">
        <v>22</v>
      </c>
      <c r="N3" s="96"/>
      <c r="O3" s="329"/>
      <c r="P3" s="96"/>
      <c r="Q3" s="329"/>
      <c r="R3" s="96"/>
      <c r="S3" s="96"/>
      <c r="T3" s="96"/>
      <c r="U3" s="96"/>
      <c r="V3" s="120" t="s">
        <v>228</v>
      </c>
      <c r="W3" s="96"/>
      <c r="X3" s="96"/>
      <c r="Y3" s="96"/>
      <c r="Z3" s="123" t="s">
        <v>227</v>
      </c>
      <c r="AA3" s="329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</row>
    <row r="4" spans="1:39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15</v>
      </c>
      <c r="S4" s="186" t="s">
        <v>1225</v>
      </c>
      <c r="T4" s="186" t="s">
        <v>24</v>
      </c>
      <c r="U4" s="186" t="s">
        <v>230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24" t="s">
        <v>1221</v>
      </c>
      <c r="AB4" s="186" t="s">
        <v>230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</row>
    <row r="5" spans="1:39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153"/>
      <c r="S5" s="153"/>
      <c r="T5" s="153"/>
      <c r="U5" s="153"/>
      <c r="V5" s="172"/>
      <c r="W5" s="172"/>
      <c r="X5" s="173"/>
      <c r="Y5" s="177"/>
      <c r="Z5" s="178"/>
      <c r="AA5" s="340"/>
      <c r="AB5" s="168"/>
    </row>
    <row r="6" spans="1:39" x14ac:dyDescent="0.2">
      <c r="A6" s="153"/>
      <c r="B6" s="153">
        <v>27631</v>
      </c>
      <c r="C6" s="153" t="s">
        <v>1428</v>
      </c>
      <c r="D6" s="153" t="str">
        <f>_xll.BDP(C6,$D$3)</f>
        <v>EUR</v>
      </c>
      <c r="E6" s="153" t="s">
        <v>1429</v>
      </c>
      <c r="F6" s="174">
        <f>_xll.BDP(C6,$F$3)</f>
        <v>7.1050000000000004</v>
      </c>
      <c r="G6" s="174">
        <f>_xll.BDP(C6,$G$3)</f>
        <v>6.94</v>
      </c>
      <c r="H6" s="170">
        <f>IF(OR(OR(G6="#N/A N/A",G6="#N/A Real Time"),OR(F6="#N/A N/A",F6="#N/A Real Time")),0,  G6 - F6)</f>
        <v>-0.16500000000000004</v>
      </c>
      <c r="I6" s="171">
        <f>IF(OR(F6=0,F6="#N/A N/A"),0,H6 / F6*100)</f>
        <v>-2.3223082336382834</v>
      </c>
      <c r="J6" s="175">
        <v>22989</v>
      </c>
      <c r="K6" s="153" t="str">
        <f>CONCATENATE(D75,D6, " Curncy")</f>
        <v>EUREUR Curncy</v>
      </c>
      <c r="L6" s="153">
        <f>IF(D6 = D75,1,_xll.BDP(K6,$L$3))</f>
        <v>1</v>
      </c>
      <c r="M6" s="325">
        <f>IF(D6 = D75,1,_xll.BDP(K6,$M$3)*L6)</f>
        <v>1</v>
      </c>
      <c r="N6" s="175">
        <f>H6*J6*R6/M6</f>
        <v>-3793.1850000000009</v>
      </c>
      <c r="O6" s="330">
        <f>N6 / U75</f>
        <v>-2.1878955266263985E-4</v>
      </c>
      <c r="P6" s="176">
        <f>IF(OR(OR(J6=0,G6 = "#N/A N/A"),G6="#N/A Real Time"),0,G6*J6*R6/M6)</f>
        <v>159543.66</v>
      </c>
      <c r="Q6" s="335">
        <f>P6 / U75*100</f>
        <v>0.92024211847195159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6.9050000000000002</v>
      </c>
      <c r="W6" s="172">
        <f>IF(OR(OR(F6="#N/A N/A",F6="#N/A Real Time"),OR(V6="#N/A N/A",V6="#N/A Real Time")),0,  F6 - V6)</f>
        <v>0.20000000000000018</v>
      </c>
      <c r="X6" s="173">
        <f>IF(OR(V6=0,V6="#N/A N/A"),0,W6 / V6*100)</f>
        <v>2.8964518464880546</v>
      </c>
      <c r="Y6" s="177">
        <v>22989</v>
      </c>
      <c r="Z6" s="178">
        <f>IF(D6 = D75,1,_xll.BDP(K6,$Z$3)*L6)</f>
        <v>1</v>
      </c>
      <c r="AA6" s="340">
        <f>W6*Y6*R6/Z6 / AB75</f>
        <v>2.6429028848129927E-4</v>
      </c>
      <c r="AB6" s="168"/>
    </row>
    <row r="7" spans="1:39" x14ac:dyDescent="0.2">
      <c r="A7" s="187" t="s">
        <v>1692</v>
      </c>
      <c r="B7" s="187"/>
      <c r="C7" s="187"/>
      <c r="D7" s="187"/>
      <c r="E7" s="187" t="s">
        <v>187</v>
      </c>
      <c r="F7" s="232"/>
      <c r="G7" s="232"/>
      <c r="H7" s="233"/>
      <c r="I7" s="234"/>
      <c r="J7" s="235"/>
      <c r="K7" s="187"/>
      <c r="L7" s="187"/>
      <c r="M7" s="326"/>
      <c r="N7" s="235">
        <f xml:space="preserve"> SUM(N5:N6)</f>
        <v>-3793.1850000000009</v>
      </c>
      <c r="O7" s="331">
        <f xml:space="preserve"> SUM(O5:O6)</f>
        <v>-2.1878955266263985E-4</v>
      </c>
      <c r="P7" s="236">
        <f xml:space="preserve"> SUM(P5:P6)</f>
        <v>159543.66</v>
      </c>
      <c r="Q7" s="336">
        <f xml:space="preserve"> SUM(Q5:Q6)</f>
        <v>0.92024211847195159</v>
      </c>
      <c r="R7" s="187"/>
      <c r="S7" s="187"/>
      <c r="T7" s="187"/>
      <c r="U7" s="187"/>
      <c r="V7" s="237"/>
      <c r="W7" s="237"/>
      <c r="X7" s="238"/>
      <c r="Y7" s="239"/>
      <c r="Z7" s="240"/>
      <c r="AA7" s="341">
        <f xml:space="preserve"> SUM(AA5:AA6)</f>
        <v>2.6429028848129927E-4</v>
      </c>
      <c r="AB7" s="212"/>
    </row>
    <row r="8" spans="1:39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25"/>
      <c r="N8" s="175"/>
      <c r="O8" s="330"/>
      <c r="P8" s="176"/>
      <c r="Q8" s="335"/>
      <c r="R8" s="153"/>
      <c r="S8" s="153"/>
      <c r="T8" s="153"/>
      <c r="U8" s="153"/>
      <c r="V8" s="172"/>
      <c r="W8" s="172"/>
      <c r="X8" s="173"/>
      <c r="Y8" s="177"/>
      <c r="Z8" s="178"/>
      <c r="AA8" s="340"/>
      <c r="AB8" s="168"/>
    </row>
    <row r="9" spans="1:39" x14ac:dyDescent="0.2">
      <c r="A9" s="153"/>
      <c r="B9" s="153">
        <v>26234</v>
      </c>
      <c r="C9" s="153" t="s">
        <v>1377</v>
      </c>
      <c r="D9" s="153" t="str">
        <f>_xll.BDP(C9,$D$3)</f>
        <v>CAD</v>
      </c>
      <c r="E9" s="153" t="s">
        <v>1378</v>
      </c>
      <c r="F9" s="174">
        <f>_xll.BDP(C9,$F$3)</f>
        <v>29.59</v>
      </c>
      <c r="G9" s="174">
        <f>_xll.BDP(C9,$G$3)</f>
        <v>29.59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10546</v>
      </c>
      <c r="K9" s="153" t="str">
        <f>CONCATENATE(D75,D9, " Curncy")</f>
        <v>EURCAD Curncy</v>
      </c>
      <c r="L9" s="153">
        <f>IF(D9 = D75,1,_xll.BDP(K9,$L$3))</f>
        <v>1</v>
      </c>
      <c r="M9" s="325">
        <f>IF(D9 = D75,1,_xll.BDP(K9,$M$3)*L9)</f>
        <v>1.54728</v>
      </c>
      <c r="N9" s="175">
        <f>H9*J9*R9/M9</f>
        <v>0</v>
      </c>
      <c r="O9" s="330">
        <f>N9 / U75</f>
        <v>0</v>
      </c>
      <c r="P9" s="176">
        <f>IF(OR(OR(J9=0,G9 = "#N/A N/A"),G9="#N/A Real Time"),0,G9*J9*R9/M9)</f>
        <v>201680.45861124038</v>
      </c>
      <c r="Q9" s="335">
        <f>P9 / U75*100</f>
        <v>1.1632856641674298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30.38</v>
      </c>
      <c r="W9" s="172">
        <f>IF(OR(OR(F9="#N/A N/A",F9="#N/A Real Time"),OR(V9="#N/A N/A",V9="#N/A Real Time")),0,  F9 - V9)</f>
        <v>-0.78999999999999915</v>
      </c>
      <c r="X9" s="173">
        <f>IF(OR(V9=0,V9="#N/A N/A"),0,W9 / V9*100)</f>
        <v>-2.6003949967083582</v>
      </c>
      <c r="Y9" s="177">
        <v>10546</v>
      </c>
      <c r="Z9" s="178">
        <f>IF(D9 = D75,1,_xll.BDP(K9,$Z$3)*L9)</f>
        <v>1.5465100000000001</v>
      </c>
      <c r="AA9" s="340">
        <f>W9*Y9*R9/Z9 / AB75</f>
        <v>-3.0966580781275997E-4</v>
      </c>
      <c r="AB9" s="168"/>
    </row>
    <row r="10" spans="1:39" x14ac:dyDescent="0.2">
      <c r="A10" s="187" t="s">
        <v>1693</v>
      </c>
      <c r="B10" s="187"/>
      <c r="C10" s="187"/>
      <c r="D10" s="187"/>
      <c r="E10" s="187" t="s">
        <v>183</v>
      </c>
      <c r="F10" s="232"/>
      <c r="G10" s="232"/>
      <c r="H10" s="233"/>
      <c r="I10" s="234"/>
      <c r="J10" s="235"/>
      <c r="K10" s="187"/>
      <c r="L10" s="187"/>
      <c r="M10" s="326"/>
      <c r="N10" s="235">
        <f xml:space="preserve"> SUM(N8:N9)</f>
        <v>0</v>
      </c>
      <c r="O10" s="331">
        <f xml:space="preserve"> SUM(O8:O9)</f>
        <v>0</v>
      </c>
      <c r="P10" s="236">
        <f xml:space="preserve"> SUM(P8:P9)</f>
        <v>201680.45861124038</v>
      </c>
      <c r="Q10" s="336">
        <f xml:space="preserve"> SUM(Q8:Q9)</f>
        <v>1.1632856641674298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41">
        <f xml:space="preserve"> SUM(AA8:AA9)</f>
        <v>-3.0966580781275997E-4</v>
      </c>
      <c r="AB10" s="212"/>
    </row>
    <row r="11" spans="1:39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25"/>
      <c r="N11" s="175"/>
      <c r="O11" s="330"/>
      <c r="P11" s="176"/>
      <c r="Q11" s="335"/>
      <c r="R11" s="153"/>
      <c r="S11" s="153"/>
      <c r="T11" s="153"/>
      <c r="U11" s="153"/>
      <c r="V11" s="172"/>
      <c r="W11" s="172"/>
      <c r="X11" s="173"/>
      <c r="Y11" s="177"/>
      <c r="Z11" s="178"/>
      <c r="AA11" s="340"/>
      <c r="AB11" s="168"/>
    </row>
    <row r="12" spans="1:39" x14ac:dyDescent="0.2">
      <c r="A12" s="153"/>
      <c r="B12" s="153">
        <v>29106</v>
      </c>
      <c r="C12" s="153" t="s">
        <v>1447</v>
      </c>
      <c r="D12" s="153" t="str">
        <f>_xll.BDP(C12,$D$3)</f>
        <v>DKK</v>
      </c>
      <c r="E12" s="153" t="s">
        <v>1448</v>
      </c>
      <c r="F12" s="174">
        <f>_xll.BDP(C12,$F$3)</f>
        <v>194.1</v>
      </c>
      <c r="G12" s="174">
        <f>_xll.BDP(C12,$G$3)</f>
        <v>188.1</v>
      </c>
      <c r="H12" s="170">
        <f>IF(OR(OR(G12="#N/A N/A",G12="#N/A Real Time"),OR(F12="#N/A N/A",F12="#N/A Real Time")),0,  G12 - F12)</f>
        <v>-6</v>
      </c>
      <c r="I12" s="171">
        <f>IF(OR(F12=0,F12="#N/A N/A"),0,H12 / F12*100)</f>
        <v>-3.091190108191654</v>
      </c>
      <c r="J12" s="175">
        <v>5748</v>
      </c>
      <c r="K12" s="153" t="str">
        <f>CONCATENATE(D75,D12, " Curncy")</f>
        <v>EURDKK Curncy</v>
      </c>
      <c r="L12" s="153">
        <f>IF(D12 = D75,1,_xll.BDP(K12,$L$3))</f>
        <v>1</v>
      </c>
      <c r="M12" s="325">
        <f>IF(D12 = D75,1,_xll.BDP(K12,$M$3)*L12)</f>
        <v>7.4416000000000002</v>
      </c>
      <c r="N12" s="175">
        <f>H12*J12*R12/M12</f>
        <v>-4634.487207052247</v>
      </c>
      <c r="O12" s="330">
        <f>N12 / U75</f>
        <v>-2.6731556273993702E-4</v>
      </c>
      <c r="P12" s="176">
        <f>IF(OR(OR(J12=0,G12 = "#N/A N/A"),G12="#N/A Real Time"),0,G12*J12*R12/M12)</f>
        <v>145291.17394108794</v>
      </c>
      <c r="Q12" s="335">
        <f>P12 / U75*100</f>
        <v>0.83803428918970257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178</v>
      </c>
      <c r="W12" s="172">
        <f>IF(OR(OR(F12="#N/A N/A",F12="#N/A Real Time"),OR(V12="#N/A N/A",V12="#N/A Real Time")),0,  F12 - V12)</f>
        <v>16.099999999999994</v>
      </c>
      <c r="X12" s="173">
        <f>IF(OR(V12=0,V12="#N/A N/A"),0,W12 / V12*100)</f>
        <v>9.0449438202247165</v>
      </c>
      <c r="Y12" s="177">
        <v>5748</v>
      </c>
      <c r="Z12" s="178">
        <f>IF(D12 = D75,1,_xll.BDP(K12,$Z$3)*L12)</f>
        <v>7.4428000000000001</v>
      </c>
      <c r="AA12" s="340">
        <f>W12*Y12*R12/Z12 / AB75</f>
        <v>7.1472243640180954E-4</v>
      </c>
      <c r="AB12" s="168"/>
    </row>
    <row r="13" spans="1:39" x14ac:dyDescent="0.2">
      <c r="A13" s="187" t="s">
        <v>1694</v>
      </c>
      <c r="B13" s="187"/>
      <c r="C13" s="187"/>
      <c r="D13" s="187"/>
      <c r="E13" s="187" t="s">
        <v>181</v>
      </c>
      <c r="F13" s="232"/>
      <c r="G13" s="232"/>
      <c r="H13" s="233"/>
      <c r="I13" s="234"/>
      <c r="J13" s="235"/>
      <c r="K13" s="187"/>
      <c r="L13" s="187"/>
      <c r="M13" s="326"/>
      <c r="N13" s="235">
        <f xml:space="preserve"> SUM(N11:N12)</f>
        <v>-4634.487207052247</v>
      </c>
      <c r="O13" s="331">
        <f xml:space="preserve"> SUM(O11:O12)</f>
        <v>-2.6731556273993702E-4</v>
      </c>
      <c r="P13" s="236">
        <f xml:space="preserve"> SUM(P11:P12)</f>
        <v>145291.17394108794</v>
      </c>
      <c r="Q13" s="336">
        <f xml:space="preserve"> SUM(Q11:Q12)</f>
        <v>0.83803428918970257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41">
        <f xml:space="preserve"> SUM(AA11:AA12)</f>
        <v>7.1472243640180954E-4</v>
      </c>
      <c r="AB13" s="212"/>
    </row>
    <row r="14" spans="1:39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25"/>
      <c r="N14" s="175"/>
      <c r="O14" s="330"/>
      <c r="P14" s="176"/>
      <c r="Q14" s="335"/>
      <c r="R14" s="153"/>
      <c r="S14" s="153"/>
      <c r="T14" s="153"/>
      <c r="U14" s="153"/>
      <c r="V14" s="172"/>
      <c r="W14" s="172"/>
      <c r="X14" s="173"/>
      <c r="Y14" s="177"/>
      <c r="Z14" s="178"/>
      <c r="AA14" s="340"/>
      <c r="AB14" s="168"/>
    </row>
    <row r="15" spans="1:39" x14ac:dyDescent="0.2">
      <c r="A15" s="153"/>
      <c r="B15" s="153">
        <v>6944</v>
      </c>
      <c r="C15" s="153" t="s">
        <v>1614</v>
      </c>
      <c r="D15" s="153" t="str">
        <f>_xll.BDP(C15,$D$3)</f>
        <v>EUR</v>
      </c>
      <c r="E15" s="153" t="s">
        <v>1615</v>
      </c>
      <c r="F15" s="174">
        <f>_xll.BDP(C15,$F$3)</f>
        <v>35.76</v>
      </c>
      <c r="G15" s="174">
        <f>_xll.BDP(C15,$G$3)</f>
        <v>35.4</v>
      </c>
      <c r="H15" s="170">
        <f>IF(OR(OR(G15="#N/A N/A",G15="#N/A Real Time"),OR(F15="#N/A N/A",F15="#N/A Real Time")),0,  G15 - F15)</f>
        <v>-0.35999999999999943</v>
      </c>
      <c r="I15" s="171">
        <f>IF(OR(F15=0,F15="#N/A N/A"),0,H15 / F15*100)</f>
        <v>-1.0067114093959717</v>
      </c>
      <c r="J15" s="175">
        <v>3785</v>
      </c>
      <c r="K15" s="153" t="str">
        <f>CONCATENATE(D75,D15, " Curncy")</f>
        <v>EUREUR Curncy</v>
      </c>
      <c r="L15" s="153">
        <f>IF(D15 = D75,1,_xll.BDP(K15,$L$3))</f>
        <v>1</v>
      </c>
      <c r="M15" s="325">
        <f>IF(D15 = D75,1,_xll.BDP(K15,$M$3)*L15)</f>
        <v>1</v>
      </c>
      <c r="N15" s="175">
        <f>H15*J15*R15/M15</f>
        <v>-1362.5999999999979</v>
      </c>
      <c r="O15" s="330">
        <f>N15 / U75</f>
        <v>-7.8594280125570594E-5</v>
      </c>
      <c r="P15" s="176">
        <f>IF(OR(OR(J15=0,G15 = "#N/A N/A"),G15="#N/A Real Time"),0,G15*J15*R15/M15)</f>
        <v>133989</v>
      </c>
      <c r="Q15" s="335">
        <f>P15 / U75*100</f>
        <v>0.77284375456811216</v>
      </c>
      <c r="R15" s="153">
        <f>IF(EXACT(D15,UPPER(D15)),1,0.01)/T15</f>
        <v>1</v>
      </c>
      <c r="S15" s="153">
        <v>0</v>
      </c>
      <c r="T15" s="153">
        <v>1</v>
      </c>
      <c r="U15" s="153"/>
      <c r="V15" s="172">
        <f>_xll.BDH(C15,$V$3,$D$1,$D$1)</f>
        <v>35.9</v>
      </c>
      <c r="W15" s="172">
        <f>IF(OR(OR(F15="#N/A N/A",F15="#N/A Real Time"),OR(V15="#N/A N/A",V15="#N/A Real Time")),0,  F15 - V15)</f>
        <v>-0.14000000000000057</v>
      </c>
      <c r="X15" s="173">
        <f>IF(OR(V15=0,V15="#N/A N/A"),0,W15 / V15*100)</f>
        <v>-0.38997214484679826</v>
      </c>
      <c r="Y15" s="177">
        <v>3785</v>
      </c>
      <c r="Z15" s="178">
        <f>IF(D15 = D75,1,_xll.BDP(K15,$Z$3)*L15)</f>
        <v>1</v>
      </c>
      <c r="AA15" s="340">
        <f>W15*Y15*R15/Z15 / AB75</f>
        <v>-3.0459659808221525E-5</v>
      </c>
      <c r="AB15" s="168"/>
    </row>
    <row r="16" spans="1:39" x14ac:dyDescent="0.2">
      <c r="A16" s="187" t="s">
        <v>1695</v>
      </c>
      <c r="B16" s="187"/>
      <c r="C16" s="187"/>
      <c r="D16" s="187"/>
      <c r="E16" s="187" t="s">
        <v>144</v>
      </c>
      <c r="F16" s="232"/>
      <c r="G16" s="232"/>
      <c r="H16" s="233"/>
      <c r="I16" s="234"/>
      <c r="J16" s="235"/>
      <c r="K16" s="187"/>
      <c r="L16" s="187"/>
      <c r="M16" s="326"/>
      <c r="N16" s="235">
        <f xml:space="preserve"> SUM(N14:N15)</f>
        <v>-1362.5999999999979</v>
      </c>
      <c r="O16" s="331">
        <f xml:space="preserve"> SUM(O14:O15)</f>
        <v>-7.8594280125570594E-5</v>
      </c>
      <c r="P16" s="236">
        <f xml:space="preserve"> SUM(P14:P15)</f>
        <v>133989</v>
      </c>
      <c r="Q16" s="336">
        <f xml:space="preserve"> SUM(Q14:Q15)</f>
        <v>0.77284375456811216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41">
        <f xml:space="preserve"> SUM(AA14:AA15)</f>
        <v>-3.0459659808221525E-5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25"/>
      <c r="N17" s="175"/>
      <c r="O17" s="330"/>
      <c r="P17" s="176"/>
      <c r="Q17" s="335"/>
      <c r="R17" s="153"/>
      <c r="S17" s="153"/>
      <c r="T17" s="153"/>
      <c r="U17" s="153"/>
      <c r="V17" s="172"/>
      <c r="W17" s="172"/>
      <c r="X17" s="173"/>
      <c r="Y17" s="177"/>
      <c r="Z17" s="178"/>
      <c r="AA17" s="340"/>
      <c r="AB17" s="168"/>
    </row>
    <row r="18" spans="1:28" x14ac:dyDescent="0.2">
      <c r="A18" s="111"/>
      <c r="B18" s="111">
        <v>19435</v>
      </c>
      <c r="C18" s="111" t="s">
        <v>649</v>
      </c>
      <c r="D18" s="111" t="str">
        <f>_xll.BDP(C18,$D$3)</f>
        <v>EUR</v>
      </c>
      <c r="E18" s="111" t="s">
        <v>678</v>
      </c>
      <c r="F18" s="112">
        <f>_xll.BDP(C18,$F$3)</f>
        <v>9.4719999999999995</v>
      </c>
      <c r="G18" s="112">
        <f>_xll.BDP(C18,$G$3)</f>
        <v>9.4700000000000006</v>
      </c>
      <c r="H18" s="113">
        <f>IF(OR(OR(G18="#N/A N/A",G18="#N/A Real Time"),OR(F18="#N/A N/A",F18="#N/A Real Time")),0,  G18 - F18)</f>
        <v>-1.9999999999988916E-3</v>
      </c>
      <c r="I18" s="114">
        <f>IF(OR(F18=0,F18="#N/A N/A"),0,H18 / F18*100)</f>
        <v>-2.1114864864853165E-2</v>
      </c>
      <c r="J18" s="115">
        <v>42183</v>
      </c>
      <c r="K18" s="111" t="str">
        <f>CONCATENATE(D75,D18, " Curncy")</f>
        <v>EUREUR Curncy</v>
      </c>
      <c r="L18" s="111">
        <f>IF(D18 = D75,1,_xll.BDP(K18,$L$3))</f>
        <v>1</v>
      </c>
      <c r="M18" s="323">
        <f>IF(D18 = D75,1,_xll.BDP(K18,$M$3)*L18)</f>
        <v>1</v>
      </c>
      <c r="N18" s="117">
        <f>H18*J18*R18/M18</f>
        <v>-84.365999999953246</v>
      </c>
      <c r="O18" s="332">
        <f>N18 / U75</f>
        <v>-4.8662006730296676E-6</v>
      </c>
      <c r="P18" s="294">
        <f>IF(OR(OR(J18=0,G18 = "#N/A N/A"),G18="#N/A Real Time"),0,G18*J18*R18/M18)</f>
        <v>399473.01</v>
      </c>
      <c r="Q18" s="337">
        <f>P18 / U75*100</f>
        <v>2.3041460186808247</v>
      </c>
      <c r="R18" s="111">
        <f>IF(EXACT(D18,UPPER(D18)),1,0.01)/T18</f>
        <v>1</v>
      </c>
      <c r="S18" s="111">
        <v>0</v>
      </c>
      <c r="T18" s="111">
        <v>1</v>
      </c>
      <c r="U18" s="111"/>
      <c r="V18" s="120">
        <f>_xll.BDH(C18,$V$3,$D$1,$D$1)</f>
        <v>9.06</v>
      </c>
      <c r="W18" s="120">
        <f>IF(OR(OR(F18="#N/A N/A",F18="#N/A Real Time"),OR(V18="#N/A N/A",V18="#N/A Real Time")),0,  F18 - V18)</f>
        <v>0.41199999999999903</v>
      </c>
      <c r="X18" s="130">
        <f>IF(OR(V18=0,V18="#N/A N/A"),0,W18 / V18*100)</f>
        <v>4.5474613686534102</v>
      </c>
      <c r="Y18" s="122">
        <v>42183</v>
      </c>
      <c r="Z18" s="123">
        <f>IF(D18 = D75,1,_xll.BDP(K18,$Z$3)*L18)</f>
        <v>1</v>
      </c>
      <c r="AA18" s="342">
        <f>W18*Y18*R18/Z18 / AB75</f>
        <v>9.9900073567156565E-4</v>
      </c>
      <c r="AB18" s="124"/>
    </row>
    <row r="19" spans="1:28" x14ac:dyDescent="0.2">
      <c r="A19" s="153"/>
      <c r="B19" s="153">
        <v>6885</v>
      </c>
      <c r="C19" s="153" t="s">
        <v>1306</v>
      </c>
      <c r="D19" s="153" t="str">
        <f>_xll.BDP(C19,$D$3)</f>
        <v>EUR</v>
      </c>
      <c r="E19" s="153" t="s">
        <v>1307</v>
      </c>
      <c r="F19" s="174">
        <f>_xll.BDP(C19,$F$3)</f>
        <v>0.59499999999999997</v>
      </c>
      <c r="G19" s="174">
        <f>_xll.BDP(C19,$G$3)</f>
        <v>0.59150000000000003</v>
      </c>
      <c r="H19" s="170">
        <f>IF(OR(OR(G19="#N/A N/A",G19="#N/A Real Time"),OR(F19="#N/A N/A",F19="#N/A Real Time")),0,  G19 - F19)</f>
        <v>-3.4999999999999476E-3</v>
      </c>
      <c r="I19" s="171">
        <f>IF(OR(F19=0,F19="#N/A N/A"),0,H19 / F19*100)</f>
        <v>-0.58823529411763831</v>
      </c>
      <c r="J19" s="175">
        <v>233942</v>
      </c>
      <c r="K19" s="153" t="str">
        <f>CONCATENATE(D75,D19, " Curncy")</f>
        <v>EUREUR Curncy</v>
      </c>
      <c r="L19" s="153">
        <f>IF(D19 = D75,1,_xll.BDP(K19,$L$3))</f>
        <v>1</v>
      </c>
      <c r="M19" s="325">
        <f>IF(D19 = D75,1,_xll.BDP(K19,$M$3)*L19)</f>
        <v>1</v>
      </c>
      <c r="N19" s="175">
        <f>H19*J19*R19/M19</f>
        <v>-818.79699999998775</v>
      </c>
      <c r="O19" s="330">
        <f>N19 / U75</f>
        <v>-4.7227917792437963E-5</v>
      </c>
      <c r="P19" s="176">
        <f>IF(OR(OR(J19=0,G19 = "#N/A N/A"),G19="#N/A Real Time"),0,G19*J19*R19/M19)</f>
        <v>138376.693</v>
      </c>
      <c r="Q19" s="335">
        <f>P19 / U75*100</f>
        <v>0.79815181069221364</v>
      </c>
      <c r="R19" s="153">
        <f>IF(EXACT(D19,UPPER(D19)),1,0.01)/T19</f>
        <v>1</v>
      </c>
      <c r="S19" s="153">
        <v>0</v>
      </c>
      <c r="T19" s="153">
        <v>1</v>
      </c>
      <c r="U19" s="153"/>
      <c r="V19" s="172">
        <f>_xll.BDH(C19,$V$3,$D$1,$D$1)</f>
        <v>0.56599999999999995</v>
      </c>
      <c r="W19" s="172">
        <f>IF(OR(OR(F19="#N/A N/A",F19="#N/A Real Time"),OR(V19="#N/A N/A",V19="#N/A Real Time")),0,  F19 - V19)</f>
        <v>2.9000000000000026E-2</v>
      </c>
      <c r="X19" s="173">
        <f>IF(OR(V19=0,V19="#N/A N/A"),0,W19 / V19*100)</f>
        <v>5.1236749116607827</v>
      </c>
      <c r="Y19" s="177">
        <v>233942</v>
      </c>
      <c r="Z19" s="178">
        <f>IF(D19 = D75,1,_xll.BDP(K19,$Z$3)*L19)</f>
        <v>1</v>
      </c>
      <c r="AA19" s="340">
        <f>W19*Y19*R19/Z19 / AB75</f>
        <v>3.8997550162444454E-4</v>
      </c>
      <c r="AB19" s="168"/>
    </row>
    <row r="20" spans="1:28" s="108" customFormat="1" ht="12" customHeight="1" x14ac:dyDescent="0.2">
      <c r="A20" s="295" t="s">
        <v>1696</v>
      </c>
      <c r="B20" s="295"/>
      <c r="C20" s="295"/>
      <c r="D20" s="295"/>
      <c r="E20" s="295" t="s">
        <v>141</v>
      </c>
      <c r="F20" s="296"/>
      <c r="G20" s="296"/>
      <c r="H20" s="297"/>
      <c r="I20" s="298"/>
      <c r="J20" s="299"/>
      <c r="K20" s="295"/>
      <c r="L20" s="295"/>
      <c r="M20" s="327"/>
      <c r="N20" s="300">
        <f xml:space="preserve"> SUM(N17:N19)</f>
        <v>-903.16299999994101</v>
      </c>
      <c r="O20" s="333">
        <f xml:space="preserve"> SUM(O17:O19)</f>
        <v>-5.2094118465467633E-5</v>
      </c>
      <c r="P20" s="301">
        <f xml:space="preserve"> SUM(P17:P19)</f>
        <v>537849.70299999998</v>
      </c>
      <c r="Q20" s="338">
        <f xml:space="preserve"> SUM(Q17:Q19)</f>
        <v>3.1022978293730383</v>
      </c>
      <c r="R20" s="295"/>
      <c r="S20" s="295"/>
      <c r="T20" s="295"/>
      <c r="U20" s="295"/>
      <c r="V20" s="304"/>
      <c r="W20" s="304"/>
      <c r="X20" s="305"/>
      <c r="Y20" s="306"/>
      <c r="Z20" s="307"/>
      <c r="AA20" s="343">
        <f xml:space="preserve"> SUM(AA17:AA19)</f>
        <v>1.3889762372960102E-3</v>
      </c>
      <c r="AB20" s="308"/>
    </row>
    <row r="21" spans="1:28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325"/>
      <c r="N21" s="175"/>
      <c r="O21" s="330"/>
      <c r="P21" s="176"/>
      <c r="Q21" s="335"/>
      <c r="R21" s="153"/>
      <c r="S21" s="153"/>
      <c r="T21" s="153"/>
      <c r="U21" s="153"/>
      <c r="V21" s="172"/>
      <c r="W21" s="172"/>
      <c r="X21" s="173"/>
      <c r="Y21" s="177"/>
      <c r="Z21" s="178"/>
      <c r="AA21" s="340"/>
      <c r="AB21" s="168"/>
    </row>
    <row r="22" spans="1:28" x14ac:dyDescent="0.2">
      <c r="A22" s="153"/>
      <c r="B22" s="153">
        <v>20260</v>
      </c>
      <c r="C22" s="153" t="s">
        <v>1616</v>
      </c>
      <c r="D22" s="153" t="str">
        <f>_xll.BDP(C22,$D$3)</f>
        <v>JPY</v>
      </c>
      <c r="E22" s="153" t="s">
        <v>1617</v>
      </c>
      <c r="F22" s="174">
        <f>_xll.BDP(C22,$F$3)</f>
        <v>2828</v>
      </c>
      <c r="G22" s="174">
        <f>_xll.BDP(C22,$G$3)</f>
        <v>2829</v>
      </c>
      <c r="H22" s="170">
        <f>IF(OR(OR(G22="#N/A N/A",G22="#N/A Real Time"),OR(F22="#N/A N/A",F22="#N/A Real Time")),0,  G22 - F22)</f>
        <v>1</v>
      </c>
      <c r="I22" s="171">
        <f>IF(OR(F22=0,F22="#N/A N/A"),0,H22 / F22*100)</f>
        <v>3.536067892503536E-2</v>
      </c>
      <c r="J22" s="175">
        <v>4785</v>
      </c>
      <c r="K22" s="153" t="str">
        <f>CONCATENATE(D75,D22, " Curncy")</f>
        <v>EURJPY Curncy</v>
      </c>
      <c r="L22" s="153">
        <f>IF(D22 = D75,1,_xll.BDP(K22,$L$3))</f>
        <v>1</v>
      </c>
      <c r="M22" s="325">
        <f>IF(D22 = D75,1,_xll.BDP(K22,$M$3)*L22)</f>
        <v>124.18</v>
      </c>
      <c r="N22" s="175">
        <f>H22*J22*R22/M22</f>
        <v>38.532775004026412</v>
      </c>
      <c r="O22" s="330">
        <f>N22 / U75</f>
        <v>2.2225566656994285E-6</v>
      </c>
      <c r="P22" s="176">
        <f>IF(OR(OR(J22=0,G22 = "#N/A N/A"),G22="#N/A Real Time"),0,G22*J22*R22/M22)</f>
        <v>109009.22048639071</v>
      </c>
      <c r="Q22" s="335">
        <f>P22 / U75*100</f>
        <v>0.62876128072636828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2764.5</v>
      </c>
      <c r="W22" s="172">
        <f>IF(OR(OR(F22="#N/A N/A",F22="#N/A Real Time"),OR(V22="#N/A N/A",V22="#N/A Real Time")),0,  F22 - V22)</f>
        <v>63.5</v>
      </c>
      <c r="X22" s="173">
        <f>IF(OR(V22=0,V22="#N/A N/A"),0,W22 / V22*100)</f>
        <v>2.2969795623078317</v>
      </c>
      <c r="Y22" s="177">
        <v>4785</v>
      </c>
      <c r="Z22" s="178">
        <f>IF(D22 = D75,1,_xll.BDP(K22,$Z$3)*L22)</f>
        <v>124.22</v>
      </c>
      <c r="AA22" s="340">
        <f>W22*Y22*R22/Z22 / AB75</f>
        <v>1.4060322156364113E-4</v>
      </c>
      <c r="AB22" s="168"/>
    </row>
    <row r="23" spans="1:28" x14ac:dyDescent="0.2">
      <c r="A23" s="153"/>
      <c r="B23" s="153">
        <v>27628</v>
      </c>
      <c r="C23" s="153" t="s">
        <v>719</v>
      </c>
      <c r="D23" s="153" t="str">
        <f>_xll.BDP(C23,$D$3)</f>
        <v>JPY</v>
      </c>
      <c r="E23" s="153" t="s">
        <v>764</v>
      </c>
      <c r="F23" s="174">
        <f>_xll.BDP(C23,$F$3)</f>
        <v>161</v>
      </c>
      <c r="G23" s="174">
        <f>_xll.BDP(C23,$G$3)</f>
        <v>158</v>
      </c>
      <c r="H23" s="170">
        <f>IF(OR(OR(G23="#N/A N/A",G23="#N/A Real Time"),OR(F23="#N/A N/A",F23="#N/A Real Time")),0,  G23 - F23)</f>
        <v>-3</v>
      </c>
      <c r="I23" s="171">
        <f>IF(OR(F23=0,F23="#N/A N/A"),0,H23 / F23*100)</f>
        <v>-1.8633540372670807</v>
      </c>
      <c r="J23" s="175">
        <v>190312</v>
      </c>
      <c r="K23" s="153" t="str">
        <f>CONCATENATE(D75,D23, " Curncy")</f>
        <v>EURJPY Curncy</v>
      </c>
      <c r="L23" s="153">
        <f>IF(D23 = D75,1,_xll.BDP(K23,$L$3))</f>
        <v>1</v>
      </c>
      <c r="M23" s="325">
        <f>IF(D23 = D75,1,_xll.BDP(K23,$M$3)*L23)</f>
        <v>124.18</v>
      </c>
      <c r="N23" s="175">
        <f>H23*J23*R23/M23</f>
        <v>-4597.6485746497019</v>
      </c>
      <c r="O23" s="330">
        <f>N23 / U75</f>
        <v>-2.6519072361290885E-4</v>
      </c>
      <c r="P23" s="176">
        <f>IF(OR(OR(J23=0,G23 = "#N/A N/A"),G23="#N/A Real Time"),0,G23*J23*R23/M23)</f>
        <v>242142.82493155097</v>
      </c>
      <c r="Q23" s="335">
        <f>P23 / U75*100</f>
        <v>1.3966711443613202</v>
      </c>
      <c r="R23" s="153">
        <f>IF(EXACT(D23,UPPER(D23)),1,0.01)/T23</f>
        <v>1</v>
      </c>
      <c r="S23" s="153">
        <v>0</v>
      </c>
      <c r="T23" s="153">
        <v>1</v>
      </c>
      <c r="U23" s="153"/>
      <c r="V23" s="172">
        <f>_xll.BDH(C23,$V$3,$D$1,$D$1)</f>
        <v>158</v>
      </c>
      <c r="W23" s="172">
        <f>IF(OR(OR(F23="#N/A N/A",F23="#N/A Real Time"),OR(V23="#N/A N/A",V23="#N/A Real Time")),0,  F23 - V23)</f>
        <v>3</v>
      </c>
      <c r="X23" s="173">
        <f>IF(OR(V23=0,V23="#N/A N/A"),0,W23 / V23*100)</f>
        <v>1.89873417721519</v>
      </c>
      <c r="Y23" s="177">
        <v>190312</v>
      </c>
      <c r="Z23" s="178">
        <f>IF(D23 = D75,1,_xll.BDP(K23,$Z$3)*L23)</f>
        <v>124.22</v>
      </c>
      <c r="AA23" s="340">
        <f>W23*Y23*R23/Z23 / AB75</f>
        <v>2.6419648312610446E-4</v>
      </c>
      <c r="AB23" s="168"/>
    </row>
    <row r="24" spans="1:28" x14ac:dyDescent="0.2">
      <c r="A24" s="187" t="s">
        <v>1697</v>
      </c>
      <c r="B24" s="187"/>
      <c r="C24" s="187"/>
      <c r="D24" s="187"/>
      <c r="E24" s="187" t="s">
        <v>21</v>
      </c>
      <c r="F24" s="232"/>
      <c r="G24" s="232"/>
      <c r="H24" s="233"/>
      <c r="I24" s="234"/>
      <c r="J24" s="235"/>
      <c r="K24" s="187"/>
      <c r="L24" s="187"/>
      <c r="M24" s="326"/>
      <c r="N24" s="235">
        <f xml:space="preserve"> SUM(N21:N23)</f>
        <v>-4559.1157996456759</v>
      </c>
      <c r="O24" s="331">
        <f xml:space="preserve"> SUM(O21:O23)</f>
        <v>-2.629681669472094E-4</v>
      </c>
      <c r="P24" s="236">
        <f xml:space="preserve"> SUM(P21:P23)</f>
        <v>351152.0454179417</v>
      </c>
      <c r="Q24" s="336">
        <f xml:space="preserve"> SUM(Q21:Q23)</f>
        <v>2.0254324250876885</v>
      </c>
      <c r="R24" s="187"/>
      <c r="S24" s="187"/>
      <c r="T24" s="187"/>
      <c r="U24" s="187"/>
      <c r="V24" s="237"/>
      <c r="W24" s="237"/>
      <c r="X24" s="238"/>
      <c r="Y24" s="239"/>
      <c r="Z24" s="240"/>
      <c r="AA24" s="341">
        <f xml:space="preserve"> SUM(AA21:AA23)</f>
        <v>4.0479970468974559E-4</v>
      </c>
      <c r="AB24" s="212"/>
    </row>
    <row r="25" spans="1:28" x14ac:dyDescent="0.2">
      <c r="A25" s="153"/>
      <c r="B25" s="153"/>
      <c r="C25" s="153"/>
      <c r="D25" s="153"/>
      <c r="E25" s="153"/>
      <c r="F25" s="174"/>
      <c r="G25" s="174"/>
      <c r="H25" s="170"/>
      <c r="I25" s="171"/>
      <c r="J25" s="175"/>
      <c r="K25" s="153"/>
      <c r="L25" s="153"/>
      <c r="M25" s="325"/>
      <c r="N25" s="175"/>
      <c r="O25" s="330"/>
      <c r="P25" s="176"/>
      <c r="Q25" s="335"/>
      <c r="R25" s="153"/>
      <c r="S25" s="153"/>
      <c r="T25" s="153"/>
      <c r="U25" s="153"/>
      <c r="V25" s="172"/>
      <c r="W25" s="172"/>
      <c r="X25" s="173"/>
      <c r="Y25" s="177"/>
      <c r="Z25" s="178"/>
      <c r="AA25" s="340"/>
      <c r="AB25" s="168"/>
    </row>
    <row r="26" spans="1:28" x14ac:dyDescent="0.2">
      <c r="A26" s="153"/>
      <c r="B26" s="153">
        <v>2011</v>
      </c>
      <c r="C26" s="153" t="s">
        <v>130</v>
      </c>
      <c r="D26" s="153" t="str">
        <f>_xll.BDP(C26,$D$3)</f>
        <v>EUR</v>
      </c>
      <c r="E26" s="153" t="s">
        <v>302</v>
      </c>
      <c r="F26" s="174">
        <f>_xll.BDP(C26,$F$3)</f>
        <v>15.364000000000001</v>
      </c>
      <c r="G26" s="174">
        <f>_xll.BDP(C26,$G$3)</f>
        <v>15.321999999999999</v>
      </c>
      <c r="H26" s="170">
        <f>IF(OR(OR(G26="#N/A N/A",G26="#N/A Real Time"),OR(F26="#N/A N/A",F26="#N/A Real Time")),0,  G26 - F26)</f>
        <v>-4.2000000000001592E-2</v>
      </c>
      <c r="I26" s="171">
        <f>IF(OR(F26=0,F26="#N/A N/A"),0,H26 / F26*100)</f>
        <v>-0.27336631085655816</v>
      </c>
      <c r="J26" s="175">
        <v>27028</v>
      </c>
      <c r="K26" s="153" t="str">
        <f>CONCATENATE(D75,D26, " Curncy")</f>
        <v>EUREUR Curncy</v>
      </c>
      <c r="L26" s="153">
        <f>IF(D26 = D75,1,_xll.BDP(K26,$L$3))</f>
        <v>1</v>
      </c>
      <c r="M26" s="325">
        <f>IF(D26 = D75,1,_xll.BDP(K26,$M$3)*L26)</f>
        <v>1</v>
      </c>
      <c r="N26" s="175">
        <f>H26*J26*R26/M26</f>
        <v>-1135.1760000000431</v>
      </c>
      <c r="O26" s="330">
        <f>N26 / U75</f>
        <v>-6.547654523398522E-5</v>
      </c>
      <c r="P26" s="176">
        <f>IF(OR(OR(J26=0,G26 = "#N/A N/A"),G26="#N/A Real Time"),0,G26*J26*R26/M26)</f>
        <v>414123.016</v>
      </c>
      <c r="Q26" s="335">
        <f>P26 / U75*100</f>
        <v>2.3886467287501985</v>
      </c>
      <c r="R26" s="153">
        <f>IF(EXACT(D26,UPPER(D26)),1,0.01)/T26</f>
        <v>1</v>
      </c>
      <c r="S26" s="153">
        <v>0</v>
      </c>
      <c r="T26" s="153">
        <v>1</v>
      </c>
      <c r="U26" s="153"/>
      <c r="V26" s="172">
        <f>_xll.BDH(C26,$V$3,$D$1,$D$1)</f>
        <v>14.36</v>
      </c>
      <c r="W26" s="172">
        <f>IF(OR(OR(F26="#N/A N/A",F26="#N/A Real Time"),OR(V26="#N/A N/A",V26="#N/A Real Time")),0,  F26 - V26)</f>
        <v>1.0040000000000013</v>
      </c>
      <c r="X26" s="173">
        <f>IF(OR(V26=0,V26="#N/A N/A"),0,W26 / V26*100)</f>
        <v>6.9916434540390062</v>
      </c>
      <c r="Y26" s="177">
        <v>27028</v>
      </c>
      <c r="Z26" s="178">
        <f>IF(D26 = D75,1,_xll.BDP(K26,$Z$3)*L26)</f>
        <v>1</v>
      </c>
      <c r="AA26" s="340">
        <f>W26*Y26*R26/Z26 / AB75</f>
        <v>1.5598353274915938E-3</v>
      </c>
      <c r="AB26" s="168"/>
    </row>
    <row r="27" spans="1:28" x14ac:dyDescent="0.2">
      <c r="A27" s="187" t="s">
        <v>1698</v>
      </c>
      <c r="B27" s="187"/>
      <c r="C27" s="187"/>
      <c r="D27" s="187"/>
      <c r="E27" s="187" t="s">
        <v>127</v>
      </c>
      <c r="F27" s="232"/>
      <c r="G27" s="232"/>
      <c r="H27" s="233"/>
      <c r="I27" s="234"/>
      <c r="J27" s="235"/>
      <c r="K27" s="187"/>
      <c r="L27" s="187"/>
      <c r="M27" s="326"/>
      <c r="N27" s="235">
        <f xml:space="preserve"> SUM(N25:N26)</f>
        <v>-1135.1760000000431</v>
      </c>
      <c r="O27" s="331">
        <f xml:space="preserve"> SUM(O25:O26)</f>
        <v>-6.547654523398522E-5</v>
      </c>
      <c r="P27" s="236">
        <f xml:space="preserve"> SUM(P25:P26)</f>
        <v>414123.016</v>
      </c>
      <c r="Q27" s="336">
        <f xml:space="preserve"> SUM(Q25:Q26)</f>
        <v>2.3886467287501985</v>
      </c>
      <c r="R27" s="187"/>
      <c r="S27" s="187"/>
      <c r="T27" s="187"/>
      <c r="U27" s="187"/>
      <c r="V27" s="237"/>
      <c r="W27" s="237"/>
      <c r="X27" s="238"/>
      <c r="Y27" s="239"/>
      <c r="Z27" s="240"/>
      <c r="AA27" s="341">
        <f xml:space="preserve"> SUM(AA25:AA26)</f>
        <v>1.5598353274915938E-3</v>
      </c>
      <c r="AB27" s="212"/>
    </row>
    <row r="28" spans="1:28" x14ac:dyDescent="0.2">
      <c r="A28" s="153"/>
      <c r="B28" s="153"/>
      <c r="C28" s="153"/>
      <c r="D28" s="153"/>
      <c r="E28" s="153"/>
      <c r="F28" s="174"/>
      <c r="G28" s="174"/>
      <c r="H28" s="170"/>
      <c r="I28" s="171"/>
      <c r="J28" s="175"/>
      <c r="K28" s="153"/>
      <c r="L28" s="153"/>
      <c r="M28" s="325"/>
      <c r="N28" s="175"/>
      <c r="O28" s="330"/>
      <c r="P28" s="176"/>
      <c r="Q28" s="335"/>
      <c r="R28" s="153"/>
      <c r="S28" s="153"/>
      <c r="T28" s="153"/>
      <c r="U28" s="153"/>
      <c r="V28" s="172"/>
      <c r="W28" s="172"/>
      <c r="X28" s="173"/>
      <c r="Y28" s="177"/>
      <c r="Z28" s="178"/>
      <c r="AA28" s="340"/>
      <c r="AB28" s="168"/>
    </row>
    <row r="29" spans="1:28" x14ac:dyDescent="0.2">
      <c r="A29" s="153"/>
      <c r="B29" s="153">
        <v>24498</v>
      </c>
      <c r="C29" s="153" t="s">
        <v>126</v>
      </c>
      <c r="D29" s="153" t="str">
        <f>_xll.BDP(C29,$D$3)</f>
        <v>NOK</v>
      </c>
      <c r="E29" s="153" t="s">
        <v>265</v>
      </c>
      <c r="F29" s="174">
        <f>_xll.BDP(C29,$F$3)</f>
        <v>210.8</v>
      </c>
      <c r="G29" s="174">
        <f>_xll.BDP(C29,$G$3)</f>
        <v>205.5</v>
      </c>
      <c r="H29" s="170">
        <f>IF(OR(OR(G29="#N/A N/A",G29="#N/A Real Time"),OR(F29="#N/A N/A",F29="#N/A Real Time")),0,  G29 - F29)</f>
        <v>-5.3000000000000114</v>
      </c>
      <c r="I29" s="171">
        <f>IF(OR(F29=0,F29="#N/A N/A"),0,H29 / F29*100)</f>
        <v>-2.5142314990512387</v>
      </c>
      <c r="J29" s="175">
        <v>32330</v>
      </c>
      <c r="K29" s="153" t="str">
        <f>CONCATENATE(D75,D29, " Curncy")</f>
        <v>EURNOK Curncy</v>
      </c>
      <c r="L29" s="153">
        <f>IF(D29 = D75,1,_xll.BDP(K29,$L$3))</f>
        <v>1</v>
      </c>
      <c r="M29" s="325">
        <f>IF(D29 = D75,1,_xll.BDP(K29,$M$3)*L29)</f>
        <v>10.5657</v>
      </c>
      <c r="N29" s="175">
        <f>H29*J29*R29/M29</f>
        <v>-16217.477308649724</v>
      </c>
      <c r="O29" s="330">
        <f>N29 / U75</f>
        <v>-9.354182845487327E-4</v>
      </c>
      <c r="P29" s="176">
        <f>IF(OR(OR(J29=0,G29 = "#N/A N/A"),G29="#N/A Real Time"),0,G29*J29*R29/M29)</f>
        <v>628809.73338254925</v>
      </c>
      <c r="Q29" s="335">
        <f>P29 / U75*100</f>
        <v>3.6269520278257388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201.2</v>
      </c>
      <c r="W29" s="172">
        <f>IF(OR(OR(F29="#N/A N/A",F29="#N/A Real Time"),OR(V29="#N/A N/A",V29="#N/A Real Time")),0,  F29 - V29)</f>
        <v>9.6000000000000227</v>
      </c>
      <c r="X29" s="173">
        <f>IF(OR(V29=0,V29="#N/A N/A"),0,W29 / V29*100)</f>
        <v>4.7713717693837099</v>
      </c>
      <c r="Y29" s="177">
        <v>32330</v>
      </c>
      <c r="Z29" s="178">
        <f>IF(D29 = D75,1,_xll.BDP(K29,$Z$3)*L29)</f>
        <v>10.6037</v>
      </c>
      <c r="AA29" s="340">
        <f>W29*Y29*R29/Z29 / AB75</f>
        <v>1.6824828054234665E-3</v>
      </c>
      <c r="AB29" s="168"/>
    </row>
    <row r="30" spans="1:28" x14ac:dyDescent="0.2">
      <c r="A30" s="153"/>
      <c r="B30" s="153">
        <v>26989</v>
      </c>
      <c r="C30" s="153" t="s">
        <v>123</v>
      </c>
      <c r="D30" s="153" t="str">
        <f>_xll.BDP(C30,$D$3)</f>
        <v>NOK</v>
      </c>
      <c r="E30" s="153" t="s">
        <v>242</v>
      </c>
      <c r="F30" s="174">
        <f>_xll.BDP(C30,$F$3)</f>
        <v>6.55</v>
      </c>
      <c r="G30" s="174">
        <f>_xll.BDP(C30,$G$3)</f>
        <v>6.23</v>
      </c>
      <c r="H30" s="170">
        <f>IF(OR(OR(G30="#N/A N/A",G30="#N/A Real Time"),OR(F30="#N/A N/A",F30="#N/A Real Time")),0,  G30 - F30)</f>
        <v>-0.3199999999999994</v>
      </c>
      <c r="I30" s="171">
        <f>IF(OR(F30=0,F30="#N/A N/A"),0,H30 / F30*100)</f>
        <v>-4.8854961832060981</v>
      </c>
      <c r="J30" s="175">
        <v>220</v>
      </c>
      <c r="K30" s="153" t="str">
        <f>CONCATENATE(D75,D30, " Curncy")</f>
        <v>EURNOK Curncy</v>
      </c>
      <c r="L30" s="153">
        <f>IF(D30 = D75,1,_xll.BDP(K30,$L$3))</f>
        <v>1</v>
      </c>
      <c r="M30" s="325">
        <f>IF(D30 = D75,1,_xll.BDP(K30,$M$3)*L30)</f>
        <v>10.5657</v>
      </c>
      <c r="N30" s="175">
        <f>H30*J30*R30/M30</f>
        <v>-6.6630701231342799</v>
      </c>
      <c r="O30" s="330">
        <f>N30 / U75</f>
        <v>-3.8432349901213605E-7</v>
      </c>
      <c r="P30" s="176">
        <f>IF(OR(OR(J30=0,G30 = "#N/A N/A"),G30="#N/A Real Time"),0,G30*J30*R30/M30)</f>
        <v>129.7216464597708</v>
      </c>
      <c r="Q30" s="335">
        <f>P30 / U75*100</f>
        <v>7.4822981213925406E-4</v>
      </c>
      <c r="R30" s="153">
        <f>IF(EXACT(D30,UPPER(D30)),1,0.01)/T30</f>
        <v>1</v>
      </c>
      <c r="S30" s="153">
        <v>0</v>
      </c>
      <c r="T30" s="153">
        <v>1</v>
      </c>
      <c r="U30" s="153"/>
      <c r="V30" s="172">
        <f>_xll.BDH(C30,$V$3,$D$1,$D$1)</f>
        <v>5.4</v>
      </c>
      <c r="W30" s="172">
        <f>IF(OR(OR(F30="#N/A N/A",F30="#N/A Real Time"),OR(V30="#N/A N/A",V30="#N/A Real Time")),0,  F30 - V30)</f>
        <v>1.1499999999999995</v>
      </c>
      <c r="X30" s="173">
        <f>IF(OR(V30=0,V30="#N/A N/A"),0,W30 / V30*100)</f>
        <v>21.296296296296287</v>
      </c>
      <c r="Y30" s="177">
        <v>220</v>
      </c>
      <c r="Z30" s="178">
        <f>IF(D30 = D75,1,_xll.BDP(K30,$Z$3)*L30)</f>
        <v>10.6037</v>
      </c>
      <c r="AA30" s="340">
        <f>W30*Y30*R30/Z30 / AB75</f>
        <v>1.3714949665304922E-6</v>
      </c>
      <c r="AB30" s="168"/>
    </row>
    <row r="31" spans="1:28" x14ac:dyDescent="0.2">
      <c r="A31" s="153"/>
      <c r="B31" s="153">
        <v>2014</v>
      </c>
      <c r="C31" s="153" t="s">
        <v>121</v>
      </c>
      <c r="D31" s="153" t="str">
        <f>_xll.BDP(C31,$D$3)</f>
        <v>NOK</v>
      </c>
      <c r="E31" s="153" t="s">
        <v>299</v>
      </c>
      <c r="F31" s="174">
        <f>_xll.BDP(C31,$F$3)</f>
        <v>2.2400000000000002</v>
      </c>
      <c r="G31" s="174">
        <f>_xll.BDP(C31,$G$3)</f>
        <v>2.19</v>
      </c>
      <c r="H31" s="170">
        <f>IF(OR(OR(G31="#N/A N/A",G31="#N/A Real Time"),OR(F31="#N/A N/A",F31="#N/A Real Time")),0,  G31 - F31)</f>
        <v>-5.0000000000000266E-2</v>
      </c>
      <c r="I31" s="171">
        <f>IF(OR(F31=0,F31="#N/A N/A"),0,H31 / F31*100)</f>
        <v>-2.2321428571428692</v>
      </c>
      <c r="J31" s="175">
        <v>215711</v>
      </c>
      <c r="K31" s="153" t="str">
        <f>CONCATENATE(D75,D31, " Curncy")</f>
        <v>EURNOK Curncy</v>
      </c>
      <c r="L31" s="153">
        <f>IF(D31 = D75,1,_xll.BDP(K31,$L$3))</f>
        <v>1</v>
      </c>
      <c r="M31" s="325">
        <f>IF(D31 = D75,1,_xll.BDP(K31,$M$3)*L31)</f>
        <v>10.5657</v>
      </c>
      <c r="N31" s="175">
        <f>H31*J31*R31/M31</f>
        <v>-1020.8078972524355</v>
      </c>
      <c r="O31" s="330">
        <f>N31 / U75</f>
        <v>-5.8879834016624639E-5</v>
      </c>
      <c r="P31" s="176">
        <f>IF(OR(OR(J31=0,G31 = "#N/A N/A"),G31="#N/A Real Time"),0,G31*J31*R31/M31)</f>
        <v>44711.38589965643</v>
      </c>
      <c r="Q31" s="335">
        <f>P31 / U75*100</f>
        <v>0.25789367299281452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2.0459999999999998</v>
      </c>
      <c r="W31" s="172">
        <f>IF(OR(OR(F31="#N/A N/A",F31="#N/A Real Time"),OR(V31="#N/A N/A",V31="#N/A Real Time")),0,  F31 - V31)</f>
        <v>0.19400000000000039</v>
      </c>
      <c r="X31" s="173">
        <f>IF(OR(V31=0,V31="#N/A N/A"),0,W31 / V31*100)</f>
        <v>9.4819159335288568</v>
      </c>
      <c r="Y31" s="177">
        <v>215711</v>
      </c>
      <c r="Z31" s="178">
        <f>IF(D31 = D75,1,_xll.BDP(K31,$Z$3)*L31)</f>
        <v>10.6037</v>
      </c>
      <c r="AA31" s="340">
        <f>W31*Y31*R31/Z31 / AB75</f>
        <v>2.26854667354547E-4</v>
      </c>
      <c r="AB31" s="168"/>
    </row>
    <row r="32" spans="1:28" x14ac:dyDescent="0.2">
      <c r="A32" s="187" t="s">
        <v>1699</v>
      </c>
      <c r="B32" s="187"/>
      <c r="C32" s="187"/>
      <c r="D32" s="187"/>
      <c r="E32" s="187" t="s">
        <v>120</v>
      </c>
      <c r="F32" s="232"/>
      <c r="G32" s="232"/>
      <c r="H32" s="233"/>
      <c r="I32" s="234"/>
      <c r="J32" s="235"/>
      <c r="K32" s="187"/>
      <c r="L32" s="187"/>
      <c r="M32" s="326"/>
      <c r="N32" s="235">
        <f xml:space="preserve"> SUM(N28:N31)</f>
        <v>-17244.948276025294</v>
      </c>
      <c r="O32" s="331">
        <f xml:space="preserve"> SUM(O28:O31)</f>
        <v>-9.9468244206436947E-4</v>
      </c>
      <c r="P32" s="236">
        <f xml:space="preserve"> SUM(P28:P31)</f>
        <v>673650.84092866548</v>
      </c>
      <c r="Q32" s="336">
        <f xml:space="preserve"> SUM(Q28:Q31)</f>
        <v>3.8855939306306926</v>
      </c>
      <c r="R32" s="187"/>
      <c r="S32" s="187"/>
      <c r="T32" s="187"/>
      <c r="U32" s="187"/>
      <c r="V32" s="237"/>
      <c r="W32" s="237"/>
      <c r="X32" s="238"/>
      <c r="Y32" s="239"/>
      <c r="Z32" s="240"/>
      <c r="AA32" s="341">
        <f xml:space="preserve"> SUM(AA28:AA31)</f>
        <v>1.9107089677445439E-3</v>
      </c>
      <c r="AB32" s="212"/>
    </row>
    <row r="33" spans="1:28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325"/>
      <c r="N33" s="175"/>
      <c r="O33" s="330"/>
      <c r="P33" s="176"/>
      <c r="Q33" s="335"/>
      <c r="R33" s="153"/>
      <c r="S33" s="153"/>
      <c r="T33" s="153"/>
      <c r="U33" s="153"/>
      <c r="V33" s="172"/>
      <c r="W33" s="172"/>
      <c r="X33" s="173"/>
      <c r="Y33" s="177"/>
      <c r="Z33" s="178"/>
      <c r="AA33" s="340"/>
      <c r="AB33" s="168"/>
    </row>
    <row r="34" spans="1:28" x14ac:dyDescent="0.2">
      <c r="A34" s="153"/>
      <c r="B34" s="153">
        <v>924</v>
      </c>
      <c r="C34" s="153" t="s">
        <v>372</v>
      </c>
      <c r="D34" s="153" t="str">
        <f>_xll.BDP(C34,$D$3)</f>
        <v>ZAr</v>
      </c>
      <c r="E34" s="153" t="s">
        <v>373</v>
      </c>
      <c r="F34" s="174">
        <f>_xll.BDP(C34,$F$3)</f>
        <v>31375</v>
      </c>
      <c r="G34" s="174">
        <f>_xll.BDP(C34,$G$3)</f>
        <v>31583</v>
      </c>
      <c r="H34" s="170">
        <f>IF(OR(OR(G34="#N/A N/A",G34="#N/A Real Time"),OR(F34="#N/A N/A",F34="#N/A Real Time")),0,  G34 - F34)</f>
        <v>208</v>
      </c>
      <c r="I34" s="171">
        <f>IF(OR(F34=0,F34="#N/A N/A"),0,H34 / F34*100)</f>
        <v>0.66294820717131475</v>
      </c>
      <c r="J34" s="175">
        <v>4537</v>
      </c>
      <c r="K34" s="153" t="str">
        <f>CONCATENATE(D75,D34, " Curncy")</f>
        <v>EURZAr Curncy</v>
      </c>
      <c r="L34" s="153">
        <f>IF(D34 = D75,1,_xll.BDP(K34,$L$3))</f>
        <v>1</v>
      </c>
      <c r="M34" s="325">
        <f>IF(D34 = D75,1,_xll.BDP(K34,$M$3)*L34)</f>
        <v>18.120699999999999</v>
      </c>
      <c r="N34" s="175">
        <f>H34*J34*R34/M34</f>
        <v>520.78341344429305</v>
      </c>
      <c r="O34" s="330">
        <f>N34 / U75</f>
        <v>3.0038600822685809E-5</v>
      </c>
      <c r="P34" s="176">
        <f>IF(OR(OR(J34=0,G34 = "#N/A N/A"),G34="#N/A Real Time"),0,G34*J34*R34/M34)</f>
        <v>79076.454551976465</v>
      </c>
      <c r="Q34" s="335">
        <f>P34 / U75*100</f>
        <v>0.4561101585494643</v>
      </c>
      <c r="R34" s="153">
        <f>IF(EXACT(D34,UPPER(D34)),1,0.01)/T34</f>
        <v>0.01</v>
      </c>
      <c r="S34" s="153">
        <v>0</v>
      </c>
      <c r="T34" s="153">
        <v>1</v>
      </c>
      <c r="U34" s="153"/>
      <c r="V34" s="172">
        <f>_xll.BDH(C34,$V$3,$D$1,$D$1)</f>
        <v>32700</v>
      </c>
      <c r="W34" s="172">
        <f>IF(OR(OR(F34="#N/A N/A",F34="#N/A Real Time"),OR(V34="#N/A N/A",V34="#N/A Real Time")),0,  F34 - V34)</f>
        <v>-1325</v>
      </c>
      <c r="X34" s="173">
        <f>IF(OR(V34=0,V34="#N/A N/A"),0,W34 / V34*100)</f>
        <v>-4.0519877675840981</v>
      </c>
      <c r="Y34" s="177">
        <v>4537</v>
      </c>
      <c r="Z34" s="178">
        <f>IF(D34 = D75,1,_xll.BDP(K34,$Z$3)*L34)</f>
        <v>18.065300000000001</v>
      </c>
      <c r="AA34" s="340">
        <f>W34*Y34*R34/Z34 / AB75</f>
        <v>-1.9128046045289199E-4</v>
      </c>
      <c r="AB34" s="168"/>
    </row>
    <row r="35" spans="1:28" x14ac:dyDescent="0.2">
      <c r="A35" s="153"/>
      <c r="B35" s="153">
        <v>19942</v>
      </c>
      <c r="C35" s="153" t="s">
        <v>1540</v>
      </c>
      <c r="D35" s="153" t="str">
        <f>_xll.BDP(C35,$D$3)</f>
        <v>ZAr</v>
      </c>
      <c r="E35" s="153" t="s">
        <v>1541</v>
      </c>
      <c r="F35" s="174">
        <f>_xll.BDP(C35,$F$3)</f>
        <v>4869</v>
      </c>
      <c r="G35" s="174">
        <f>_xll.BDP(C35,$G$3)</f>
        <v>4983</v>
      </c>
      <c r="H35" s="170">
        <f>IF(OR(OR(G35="#N/A N/A",G35="#N/A Real Time"),OR(F35="#N/A N/A",F35="#N/A Real Time")),0,  G35 - F35)</f>
        <v>114</v>
      </c>
      <c r="I35" s="171">
        <f>IF(OR(F35=0,F35="#N/A N/A"),0,H35 / F35*100)</f>
        <v>2.3413431916204557</v>
      </c>
      <c r="J35" s="175">
        <v>84902</v>
      </c>
      <c r="K35" s="153" t="str">
        <f>CONCATENATE(D75,D35, " Curncy")</f>
        <v>EURZAr Curncy</v>
      </c>
      <c r="L35" s="153">
        <f>IF(D35 = D75,1,_xll.BDP(K35,$L$3))</f>
        <v>1</v>
      </c>
      <c r="M35" s="325">
        <f>IF(D35 = D75,1,_xll.BDP(K35,$M$3)*L35)</f>
        <v>18.120699999999999</v>
      </c>
      <c r="N35" s="175">
        <f>H35*J35*R35/M35</f>
        <v>5341.3102142853204</v>
      </c>
      <c r="O35" s="330">
        <f>N35 / U75</f>
        <v>3.0808486072149763E-4</v>
      </c>
      <c r="P35" s="176">
        <f>IF(OR(OR(J35=0,G35 = "#N/A N/A"),G35="#N/A Real Time"),0,G35*J35*R35/M35)</f>
        <v>233471.48068231362</v>
      </c>
      <c r="Q35" s="335">
        <f>P35 / U75*100</f>
        <v>1.3466551412063357</v>
      </c>
      <c r="R35" s="153">
        <f>IF(EXACT(D35,UPPER(D35)),1,0.01)/T35</f>
        <v>0.01</v>
      </c>
      <c r="S35" s="153">
        <v>0</v>
      </c>
      <c r="T35" s="153">
        <v>1</v>
      </c>
      <c r="U35" s="153"/>
      <c r="V35" s="172">
        <f>_xll.BDH(C35,$V$3,$D$1,$D$1)</f>
        <v>5181</v>
      </c>
      <c r="W35" s="172">
        <f>IF(OR(OR(F35="#N/A N/A",F35="#N/A Real Time"),OR(V35="#N/A N/A",V35="#N/A Real Time")),0,  F35 - V35)</f>
        <v>-312</v>
      </c>
      <c r="X35" s="173">
        <f>IF(OR(V35=0,V35="#N/A N/A"),0,W35 / V35*100)</f>
        <v>-6.0220034742327737</v>
      </c>
      <c r="Y35" s="177">
        <v>84902</v>
      </c>
      <c r="Z35" s="178">
        <f>IF(D35 = D75,1,_xll.BDP(K35,$Z$3)*L35)</f>
        <v>18.065300000000001</v>
      </c>
      <c r="AA35" s="340">
        <f>W35*Y35*R35/Z35 / AB75</f>
        <v>-8.4286586512605157E-4</v>
      </c>
      <c r="AB35" s="168"/>
    </row>
    <row r="36" spans="1:28" x14ac:dyDescent="0.2">
      <c r="A36" s="187" t="s">
        <v>1700</v>
      </c>
      <c r="B36" s="187"/>
      <c r="C36" s="187"/>
      <c r="D36" s="187"/>
      <c r="E36" s="187" t="s">
        <v>118</v>
      </c>
      <c r="F36" s="232"/>
      <c r="G36" s="232"/>
      <c r="H36" s="233"/>
      <c r="I36" s="234"/>
      <c r="J36" s="235"/>
      <c r="K36" s="187"/>
      <c r="L36" s="187"/>
      <c r="M36" s="326"/>
      <c r="N36" s="235">
        <f xml:space="preserve"> SUM(N33:N35)</f>
        <v>5862.0936277296132</v>
      </c>
      <c r="O36" s="331">
        <f xml:space="preserve"> SUM(O33:O35)</f>
        <v>3.3812346154418342E-4</v>
      </c>
      <c r="P36" s="236">
        <f xml:space="preserve"> SUM(P33:P35)</f>
        <v>312547.93523429008</v>
      </c>
      <c r="Q36" s="336">
        <f xml:space="preserve"> SUM(Q33:Q35)</f>
        <v>1.8027652997557999</v>
      </c>
      <c r="R36" s="187"/>
      <c r="S36" s="187"/>
      <c r="T36" s="187"/>
      <c r="U36" s="187"/>
      <c r="V36" s="237"/>
      <c r="W36" s="237"/>
      <c r="X36" s="238"/>
      <c r="Y36" s="239"/>
      <c r="Z36" s="240"/>
      <c r="AA36" s="341">
        <f xml:space="preserve"> SUM(AA33:AA35)</f>
        <v>-1.0341463255789435E-3</v>
      </c>
      <c r="AB36" s="212"/>
    </row>
    <row r="37" spans="1:28" x14ac:dyDescent="0.2">
      <c r="A37" s="153"/>
      <c r="B37" s="153"/>
      <c r="C37" s="153"/>
      <c r="D37" s="153"/>
      <c r="E37" s="153"/>
      <c r="F37" s="174"/>
      <c r="G37" s="174"/>
      <c r="H37" s="170"/>
      <c r="I37" s="171"/>
      <c r="J37" s="175"/>
      <c r="K37" s="153"/>
      <c r="L37" s="153"/>
      <c r="M37" s="325"/>
      <c r="N37" s="175"/>
      <c r="O37" s="330"/>
      <c r="P37" s="176"/>
      <c r="Q37" s="335"/>
      <c r="R37" s="153"/>
      <c r="S37" s="153"/>
      <c r="T37" s="153"/>
      <c r="U37" s="153"/>
      <c r="V37" s="172"/>
      <c r="W37" s="172"/>
      <c r="X37" s="173"/>
      <c r="Y37" s="177"/>
      <c r="Z37" s="178"/>
      <c r="AA37" s="340"/>
      <c r="AB37" s="168"/>
    </row>
    <row r="38" spans="1:28" x14ac:dyDescent="0.2">
      <c r="A38" s="153"/>
      <c r="B38" s="153">
        <v>113</v>
      </c>
      <c r="C38" s="153" t="s">
        <v>113</v>
      </c>
      <c r="D38" s="153" t="str">
        <f>_xll.BDP(C38,$D$3)</f>
        <v>SEK</v>
      </c>
      <c r="E38" s="153" t="s">
        <v>296</v>
      </c>
      <c r="F38" s="174">
        <f>_xll.BDP(C38,$F$3)</f>
        <v>104.6</v>
      </c>
      <c r="G38" s="174">
        <f>_xll.BDP(C38,$G$3)</f>
        <v>104.15</v>
      </c>
      <c r="H38" s="170">
        <f>IF(OR(OR(G38="#N/A N/A",G38="#N/A Real Time"),OR(F38="#N/A N/A",F38="#N/A Real Time")),0,  G38 - F38)</f>
        <v>-0.44999999999998863</v>
      </c>
      <c r="I38" s="171">
        <f>IF(OR(F38=0,F38="#N/A N/A"),0,H38 / F38*100)</f>
        <v>-0.43021032504779028</v>
      </c>
      <c r="J38" s="175">
        <v>26902</v>
      </c>
      <c r="K38" s="153" t="str">
        <f>CONCATENATE(D75,D38, " Curncy")</f>
        <v>EURSEK Curncy</v>
      </c>
      <c r="L38" s="153">
        <f>IF(D38 = D75,1,_xll.BDP(K38,$L$3))</f>
        <v>1</v>
      </c>
      <c r="M38" s="325">
        <f>IF(D38 = D75,1,_xll.BDP(K38,$M$3)*L38)</f>
        <v>10.1442</v>
      </c>
      <c r="N38" s="175">
        <f>H38*J38*R38/M38</f>
        <v>-1193.3814396403554</v>
      </c>
      <c r="O38" s="330">
        <f>N38 / U75</f>
        <v>-6.883381415217303E-5</v>
      </c>
      <c r="P38" s="176">
        <f>IF(OR(OR(J38=0,G38 = "#N/A N/A"),G38="#N/A Real Time"),0,G38*J38*R38/M38)</f>
        <v>276201.50430788042</v>
      </c>
      <c r="Q38" s="335">
        <f>P38 / U75*100</f>
        <v>1.593120387544223</v>
      </c>
      <c r="R38" s="153">
        <f>IF(EXACT(D38,UPPER(D38)),1,0.01)/T38</f>
        <v>1</v>
      </c>
      <c r="S38" s="153">
        <v>0</v>
      </c>
      <c r="T38" s="153">
        <v>1</v>
      </c>
      <c r="U38" s="153"/>
      <c r="V38" s="172">
        <f>_xll.BDH(C38,$V$3,$D$1,$D$1)</f>
        <v>103.65</v>
      </c>
      <c r="W38" s="172">
        <f>IF(OR(OR(F38="#N/A N/A",F38="#N/A Real Time"),OR(V38="#N/A N/A",V38="#N/A Real Time")),0,  F38 - V38)</f>
        <v>0.94999999999998863</v>
      </c>
      <c r="X38" s="173">
        <f>IF(OR(V38=0,V38="#N/A N/A"),0,W38 / V38*100)</f>
        <v>0.91654606849974773</v>
      </c>
      <c r="Y38" s="177">
        <v>26902</v>
      </c>
      <c r="Z38" s="178">
        <f>IF(D38 = D75,1,_xll.BDP(K38,$Z$3)*L38)</f>
        <v>10.1747</v>
      </c>
      <c r="AA38" s="340">
        <f>W38*Y38*R38/Z38 / AB75</f>
        <v>1.4438354135786483E-4</v>
      </c>
      <c r="AB38" s="168"/>
    </row>
    <row r="39" spans="1:28" x14ac:dyDescent="0.2">
      <c r="A39" s="187" t="s">
        <v>1701</v>
      </c>
      <c r="B39" s="187"/>
      <c r="C39" s="187"/>
      <c r="D39" s="187"/>
      <c r="E39" s="187" t="s">
        <v>112</v>
      </c>
      <c r="F39" s="232"/>
      <c r="G39" s="232"/>
      <c r="H39" s="233"/>
      <c r="I39" s="234"/>
      <c r="J39" s="235"/>
      <c r="K39" s="187"/>
      <c r="L39" s="187"/>
      <c r="M39" s="326"/>
      <c r="N39" s="235">
        <f xml:space="preserve"> SUM(N37:N38)</f>
        <v>-1193.3814396403554</v>
      </c>
      <c r="O39" s="331">
        <f xml:space="preserve"> SUM(O37:O38)</f>
        <v>-6.883381415217303E-5</v>
      </c>
      <c r="P39" s="236">
        <f xml:space="preserve"> SUM(P37:P38)</f>
        <v>276201.50430788042</v>
      </c>
      <c r="Q39" s="336">
        <f xml:space="preserve"> SUM(Q37:Q38)</f>
        <v>1.593120387544223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41">
        <f xml:space="preserve"> SUM(AA37:AA38)</f>
        <v>1.4438354135786483E-4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25"/>
      <c r="N40" s="175"/>
      <c r="O40" s="330"/>
      <c r="P40" s="176"/>
      <c r="Q40" s="335"/>
      <c r="R40" s="153"/>
      <c r="S40" s="153"/>
      <c r="T40" s="153"/>
      <c r="U40" s="153"/>
      <c r="V40" s="172"/>
      <c r="W40" s="172"/>
      <c r="X40" s="173"/>
      <c r="Y40" s="177"/>
      <c r="Z40" s="178"/>
      <c r="AA40" s="340"/>
      <c r="AB40" s="168"/>
    </row>
    <row r="41" spans="1:28" x14ac:dyDescent="0.2">
      <c r="A41" s="153"/>
      <c r="B41" s="153">
        <v>10212</v>
      </c>
      <c r="C41" s="153" t="s">
        <v>979</v>
      </c>
      <c r="D41" s="153" t="str">
        <f>_xll.BDP(C41,$D$3)</f>
        <v>GBp</v>
      </c>
      <c r="E41" s="153" t="s">
        <v>1082</v>
      </c>
      <c r="F41" s="174">
        <f>_xll.BDP(C41,$F$3)</f>
        <v>1081</v>
      </c>
      <c r="G41" s="174">
        <f>_xll.BDP(C41,$G$3)</f>
        <v>1076.5</v>
      </c>
      <c r="H41" s="170">
        <f t="shared" ref="H41:H62" si="0">IF(OR(OR(G41="#N/A N/A",G41="#N/A Real Time"),OR(F41="#N/A N/A",F41="#N/A Real Time")),0,  G41 - F41)</f>
        <v>-4.5</v>
      </c>
      <c r="I41" s="171">
        <f t="shared" ref="I41:I62" si="1">IF(OR(F41=0,F41="#N/A N/A"),0,H41 / F41*100)</f>
        <v>-0.41628122109158189</v>
      </c>
      <c r="J41" s="175">
        <v>11629</v>
      </c>
      <c r="K41" s="153" t="str">
        <f>CONCATENATE(D75,D41, " Curncy")</f>
        <v>EURGBp Curncy</v>
      </c>
      <c r="L41" s="153">
        <f>IF(D41 = D75,1,_xll.BDP(K41,$L$3))</f>
        <v>1</v>
      </c>
      <c r="M41" s="325">
        <f>IF(D41 = D75,1,_xll.BDP(K41,$M$3)*L41)</f>
        <v>0.89166000000000001</v>
      </c>
      <c r="N41" s="175">
        <f t="shared" ref="N41:N62" si="2">H41*J41*R41/M41</f>
        <v>-586.8885001009354</v>
      </c>
      <c r="O41" s="330">
        <f>N41 / U75</f>
        <v>-3.3851518552333009E-5</v>
      </c>
      <c r="P41" s="176">
        <f t="shared" ref="P41:P62" si="3">IF(OR(OR(J41=0,G41 = "#N/A N/A"),G41="#N/A Real Time"),0,G41*J41*R41/M41)</f>
        <v>140396.77119081264</v>
      </c>
      <c r="Q41" s="335">
        <f>P41 / U75*100</f>
        <v>0.80980354936858834</v>
      </c>
      <c r="R41" s="153">
        <f t="shared" ref="R41:R62" si="4">IF(EXACT(D41,UPPER(D41)),1,0.01)/T41</f>
        <v>0.01</v>
      </c>
      <c r="S41" s="153">
        <v>0</v>
      </c>
      <c r="T41" s="153">
        <v>1</v>
      </c>
      <c r="U41" s="153"/>
      <c r="V41" s="172">
        <f>_xll.BDH(C41,$V$3,$D$1,$D$1)</f>
        <v>1089</v>
      </c>
      <c r="W41" s="172">
        <f t="shared" ref="W41:W62" si="5">IF(OR(OR(F41="#N/A N/A",F41="#N/A Real Time"),OR(V41="#N/A N/A",V41="#N/A Real Time")),0,  F41 - V41)</f>
        <v>-8</v>
      </c>
      <c r="X41" s="173">
        <f t="shared" ref="X41:X62" si="6">IF(OR(V41=0,V41="#N/A N/A"),0,W41 / V41*100)</f>
        <v>-0.7346189164370982</v>
      </c>
      <c r="Y41" s="177">
        <v>11629</v>
      </c>
      <c r="Z41" s="178">
        <f>IF(D41 = D75,1,_xll.BDP(K41,$Z$3)*L41)</f>
        <v>0.88978999999999997</v>
      </c>
      <c r="AA41" s="340">
        <f>W41*Y41*R41/Z41 / AB75</f>
        <v>-6.010020674600682E-5</v>
      </c>
      <c r="AB41" s="168"/>
    </row>
    <row r="42" spans="1:28" x14ac:dyDescent="0.2">
      <c r="A42" s="153"/>
      <c r="B42" s="153">
        <v>7274</v>
      </c>
      <c r="C42" s="153" t="s">
        <v>983</v>
      </c>
      <c r="D42" s="153" t="str">
        <f>_xll.BDP(C42,$D$3)</f>
        <v>GBp</v>
      </c>
      <c r="E42" s="153" t="s">
        <v>1086</v>
      </c>
      <c r="F42" s="174">
        <f>_xll.BDP(C42,$F$3)</f>
        <v>2128</v>
      </c>
      <c r="G42" s="174">
        <f>_xll.BDP(C42,$G$3)</f>
        <v>2129</v>
      </c>
      <c r="H42" s="170">
        <f t="shared" si="0"/>
        <v>1</v>
      </c>
      <c r="I42" s="171">
        <f t="shared" si="1"/>
        <v>4.6992481203007516E-2</v>
      </c>
      <c r="J42" s="175">
        <v>16070</v>
      </c>
      <c r="K42" s="153" t="str">
        <f>CONCATENATE(D75,D42, " Curncy")</f>
        <v>EURGBp Curncy</v>
      </c>
      <c r="L42" s="153">
        <f>IF(D42 = D75,1,_xll.BDP(K42,$L$3))</f>
        <v>1</v>
      </c>
      <c r="M42" s="325">
        <f>IF(D42 = D75,1,_xll.BDP(K42,$M$3)*L42)</f>
        <v>0.89166000000000001</v>
      </c>
      <c r="N42" s="175">
        <f t="shared" si="2"/>
        <v>180.22564654689009</v>
      </c>
      <c r="O42" s="330">
        <f>N42 / U75</f>
        <v>1.0395350763627167E-5</v>
      </c>
      <c r="P42" s="176">
        <f t="shared" si="3"/>
        <v>383700.40149832895</v>
      </c>
      <c r="Q42" s="335">
        <f>P42 / U75*100</f>
        <v>2.2131701775762238</v>
      </c>
      <c r="R42" s="153">
        <f t="shared" si="4"/>
        <v>0.01</v>
      </c>
      <c r="S42" s="153">
        <v>0</v>
      </c>
      <c r="T42" s="153">
        <v>1</v>
      </c>
      <c r="U42" s="153"/>
      <c r="V42" s="172">
        <f>_xll.BDH(C42,$V$3,$D$1,$D$1)</f>
        <v>2019</v>
      </c>
      <c r="W42" s="172">
        <f t="shared" si="5"/>
        <v>109</v>
      </c>
      <c r="X42" s="173">
        <f t="shared" si="6"/>
        <v>5.3987122337790989</v>
      </c>
      <c r="Y42" s="177">
        <v>16070</v>
      </c>
      <c r="Z42" s="178">
        <f>IF(D42 = D75,1,_xll.BDP(K42,$Z$3)*L42)</f>
        <v>0.88978999999999997</v>
      </c>
      <c r="AA42" s="340">
        <f>W42*Y42*R42/Z42 / AB75</f>
        <v>1.1315818765855613E-3</v>
      </c>
      <c r="AB42" s="168"/>
    </row>
    <row r="43" spans="1:28" x14ac:dyDescent="0.2">
      <c r="A43" s="153"/>
      <c r="B43" s="153">
        <v>2204</v>
      </c>
      <c r="C43" s="153" t="s">
        <v>99</v>
      </c>
      <c r="D43" s="153" t="str">
        <f>_xll.BDP(C43,$D$3)</f>
        <v>GBp</v>
      </c>
      <c r="E43" s="153" t="s">
        <v>380</v>
      </c>
      <c r="F43" s="174">
        <f>_xll.BDP(C43,$F$3)</f>
        <v>150.19999999999999</v>
      </c>
      <c r="G43" s="174">
        <f>_xll.BDP(C43,$G$3)</f>
        <v>143.08000000000001</v>
      </c>
      <c r="H43" s="170">
        <f t="shared" si="0"/>
        <v>-7.1199999999999761</v>
      </c>
      <c r="I43" s="171">
        <f t="shared" si="1"/>
        <v>-4.7403462050599048</v>
      </c>
      <c r="J43" s="175">
        <v>796693</v>
      </c>
      <c r="K43" s="153" t="str">
        <f>CONCATENATE(D75,D43, " Curncy")</f>
        <v>EURGBp Curncy</v>
      </c>
      <c r="L43" s="153">
        <f>IF(D43 = D75,1,_xll.BDP(K43,$L$3))</f>
        <v>1</v>
      </c>
      <c r="M43" s="325">
        <f>IF(D43 = D75,1,_xll.BDP(K43,$M$3)*L43)</f>
        <v>0.89166000000000001</v>
      </c>
      <c r="N43" s="175">
        <f t="shared" si="2"/>
        <v>-63616.783975954742</v>
      </c>
      <c r="O43" s="330">
        <f>N43 / U75</f>
        <v>-3.6693933219536959E-3</v>
      </c>
      <c r="P43" s="176">
        <f t="shared" si="3"/>
        <v>1278411.4397864658</v>
      </c>
      <c r="Q43" s="335">
        <f>P43 / U75*100</f>
        <v>7.3738314115889976</v>
      </c>
      <c r="R43" s="153">
        <f t="shared" si="4"/>
        <v>0.01</v>
      </c>
      <c r="S43" s="153">
        <v>0</v>
      </c>
      <c r="T43" s="153">
        <v>1</v>
      </c>
      <c r="U43" s="153"/>
      <c r="V43" s="172">
        <f>_xll.BDH(C43,$V$3,$D$1,$D$1)</f>
        <v>140.19999999999999</v>
      </c>
      <c r="W43" s="172">
        <f t="shared" si="5"/>
        <v>10</v>
      </c>
      <c r="X43" s="173">
        <f t="shared" si="6"/>
        <v>7.132667617689016</v>
      </c>
      <c r="Y43" s="177">
        <v>796693</v>
      </c>
      <c r="Z43" s="178">
        <f>IF(D43 = D75,1,_xll.BDP(K43,$Z$3)*L43)</f>
        <v>0.88978999999999997</v>
      </c>
      <c r="AA43" s="340">
        <f>W43*Y43*R43/Z43 / AB75</f>
        <v>5.1467682101961065E-3</v>
      </c>
      <c r="AB43" s="168"/>
    </row>
    <row r="44" spans="1:28" x14ac:dyDescent="0.2">
      <c r="A44" s="153"/>
      <c r="B44" s="153">
        <v>6116</v>
      </c>
      <c r="C44" s="153" t="s">
        <v>992</v>
      </c>
      <c r="D44" s="153" t="str">
        <f>_xll.BDP(C44,$D$3)</f>
        <v>GBp</v>
      </c>
      <c r="E44" s="153" t="s">
        <v>1096</v>
      </c>
      <c r="F44" s="174">
        <f>_xll.BDP(C44,$F$3)</f>
        <v>125.25</v>
      </c>
      <c r="G44" s="174">
        <f>_xll.BDP(C44,$G$3)</f>
        <v>124.1</v>
      </c>
      <c r="H44" s="170">
        <f t="shared" si="0"/>
        <v>-1.1500000000000057</v>
      </c>
      <c r="I44" s="171">
        <f t="shared" si="1"/>
        <v>-0.91816367265469512</v>
      </c>
      <c r="J44" s="175">
        <v>682906</v>
      </c>
      <c r="K44" s="153" t="str">
        <f>CONCATENATE(D75,D44, " Curncy")</f>
        <v>EURGBp Curncy</v>
      </c>
      <c r="L44" s="153">
        <f>IF(D44 = D75,1,_xll.BDP(K44,$L$3))</f>
        <v>1</v>
      </c>
      <c r="M44" s="325">
        <f>IF(D44 = D75,1,_xll.BDP(K44,$M$3)*L44)</f>
        <v>0.89166000000000001</v>
      </c>
      <c r="N44" s="175">
        <f t="shared" si="2"/>
        <v>-8807.6385617836822</v>
      </c>
      <c r="O44" s="330">
        <f>N44 / U75</f>
        <v>-5.0802143869778773E-4</v>
      </c>
      <c r="P44" s="176">
        <f t="shared" si="3"/>
        <v>950459.08305856481</v>
      </c>
      <c r="Q44" s="335">
        <f>P44 / U75*100</f>
        <v>5.4822139602082736</v>
      </c>
      <c r="R44" s="153">
        <f t="shared" si="4"/>
        <v>0.01</v>
      </c>
      <c r="S44" s="153">
        <v>0</v>
      </c>
      <c r="T44" s="153">
        <v>1</v>
      </c>
      <c r="U44" s="153"/>
      <c r="V44" s="172">
        <f>_xll.BDH(C44,$V$3,$D$1,$D$1)</f>
        <v>120.25</v>
      </c>
      <c r="W44" s="172">
        <f t="shared" si="5"/>
        <v>5</v>
      </c>
      <c r="X44" s="173">
        <f t="shared" si="6"/>
        <v>4.1580041580041582</v>
      </c>
      <c r="Y44" s="177">
        <v>682906</v>
      </c>
      <c r="Z44" s="178">
        <f>IF(D44 = D75,1,_xll.BDP(K44,$Z$3)*L44)</f>
        <v>0.88978999999999997</v>
      </c>
      <c r="AA44" s="340">
        <f>W44*Y44*R44/Z44 / AB75</f>
        <v>2.2058427093950756E-3</v>
      </c>
      <c r="AB44" s="168"/>
    </row>
    <row r="45" spans="1:28" x14ac:dyDescent="0.2">
      <c r="A45" s="153"/>
      <c r="B45" s="153">
        <v>3746</v>
      </c>
      <c r="C45" s="153" t="s">
        <v>1004</v>
      </c>
      <c r="D45" s="153" t="str">
        <f>_xll.BDP(C45,$D$3)</f>
        <v>GBp</v>
      </c>
      <c r="E45" s="153" t="s">
        <v>1108</v>
      </c>
      <c r="F45" s="174">
        <f>_xll.BDP(C45,$F$3)</f>
        <v>117.6</v>
      </c>
      <c r="G45" s="174">
        <f>_xll.BDP(C45,$G$3)</f>
        <v>115.6</v>
      </c>
      <c r="H45" s="170">
        <f t="shared" si="0"/>
        <v>-2</v>
      </c>
      <c r="I45" s="171">
        <f t="shared" si="1"/>
        <v>-1.7006802721088436</v>
      </c>
      <c r="J45" s="175">
        <v>517721</v>
      </c>
      <c r="K45" s="153" t="str">
        <f>CONCATENATE(D75,D45, " Curncy")</f>
        <v>EURGBp Curncy</v>
      </c>
      <c r="L45" s="153">
        <f>IF(D45 = D75,1,_xll.BDP(K45,$L$3))</f>
        <v>1</v>
      </c>
      <c r="M45" s="325">
        <f>IF(D45 = D75,1,_xll.BDP(K45,$M$3)*L45)</f>
        <v>0.89166000000000001</v>
      </c>
      <c r="N45" s="175">
        <f t="shared" si="2"/>
        <v>-11612.520467442748</v>
      </c>
      <c r="O45" s="330">
        <f>N45 / U75</f>
        <v>-6.6980602273750091E-4</v>
      </c>
      <c r="P45" s="176">
        <f t="shared" si="3"/>
        <v>671203.68301819067</v>
      </c>
      <c r="Q45" s="335">
        <f>P45 / U75*100</f>
        <v>3.8714788114227545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114</v>
      </c>
      <c r="W45" s="172">
        <f t="shared" si="5"/>
        <v>3.5999999999999943</v>
      </c>
      <c r="X45" s="173">
        <f t="shared" si="6"/>
        <v>3.1578947368421004</v>
      </c>
      <c r="Y45" s="177">
        <v>517721</v>
      </c>
      <c r="Z45" s="178">
        <f>IF(D45 = D75,1,_xll.BDP(K45,$Z$3)*L45)</f>
        <v>0.88978999999999997</v>
      </c>
      <c r="AA45" s="340">
        <f>W45*Y45*R45/Z45 / AB75</f>
        <v>1.2040427045779698E-3</v>
      </c>
      <c r="AB45" s="168"/>
    </row>
    <row r="46" spans="1:28" x14ac:dyDescent="0.2">
      <c r="A46" s="153"/>
      <c r="B46" s="153">
        <v>23802</v>
      </c>
      <c r="C46" s="153" t="s">
        <v>1463</v>
      </c>
      <c r="D46" s="153" t="str">
        <f>_xll.BDP(C46,$D$3)</f>
        <v>GBp</v>
      </c>
      <c r="E46" s="153" t="s">
        <v>1464</v>
      </c>
      <c r="F46" s="174">
        <f>_xll.BDP(C46,$F$3)</f>
        <v>12940</v>
      </c>
      <c r="G46" s="174">
        <f>_xll.BDP(C46,$G$3)</f>
        <v>13335</v>
      </c>
      <c r="H46" s="170">
        <f t="shared" si="0"/>
        <v>395</v>
      </c>
      <c r="I46" s="171">
        <f t="shared" si="1"/>
        <v>3.0525502318392581</v>
      </c>
      <c r="J46" s="175">
        <v>3562</v>
      </c>
      <c r="K46" s="153" t="str">
        <f>CONCATENATE(D75,D46, " Curncy")</f>
        <v>EURGBp Curncy</v>
      </c>
      <c r="L46" s="153">
        <f>IF(D46 = D75,1,_xll.BDP(K46,$L$3))</f>
        <v>1</v>
      </c>
      <c r="M46" s="325">
        <f>IF(D46 = D75,1,_xll.BDP(K46,$M$3)*L46)</f>
        <v>0.89166000000000001</v>
      </c>
      <c r="N46" s="175">
        <f t="shared" si="2"/>
        <v>15779.445079963214</v>
      </c>
      <c r="O46" s="330">
        <f>N46 / U75</f>
        <v>9.1015274243408742E-4</v>
      </c>
      <c r="P46" s="176">
        <f t="shared" si="3"/>
        <v>532706.07630711258</v>
      </c>
      <c r="Q46" s="335">
        <f>P46 / U75*100</f>
        <v>3.072629574774318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12545</v>
      </c>
      <c r="W46" s="172">
        <f t="shared" si="5"/>
        <v>395</v>
      </c>
      <c r="X46" s="173">
        <f t="shared" si="6"/>
        <v>3.1486648066958942</v>
      </c>
      <c r="Y46" s="177">
        <v>3562</v>
      </c>
      <c r="Z46" s="178">
        <f>IF(D46 = D75,1,_xll.BDP(K46,$Z$3)*L46)</f>
        <v>0.88978999999999997</v>
      </c>
      <c r="AA46" s="340">
        <f>W46*Y46*R46/Z46 / AB75</f>
        <v>9.0893875107021392E-4</v>
      </c>
      <c r="AB46" s="168"/>
    </row>
    <row r="47" spans="1:28" x14ac:dyDescent="0.2">
      <c r="A47" s="153"/>
      <c r="B47" s="153">
        <v>3528</v>
      </c>
      <c r="C47" s="153" t="s">
        <v>1519</v>
      </c>
      <c r="D47" s="153" t="str">
        <f>_xll.BDP(C47,$D$3)</f>
        <v>GBp</v>
      </c>
      <c r="E47" s="153" t="s">
        <v>1602</v>
      </c>
      <c r="F47" s="174">
        <f>_xll.BDP(C47,$F$3)</f>
        <v>451.2</v>
      </c>
      <c r="G47" s="174">
        <f>_xll.BDP(C47,$G$3)</f>
        <v>458.8</v>
      </c>
      <c r="H47" s="170">
        <f t="shared" si="0"/>
        <v>7.6000000000000227</v>
      </c>
      <c r="I47" s="171">
        <f t="shared" si="1"/>
        <v>1.6843971631205725</v>
      </c>
      <c r="J47" s="175">
        <v>10268</v>
      </c>
      <c r="K47" s="153" t="str">
        <f>CONCATENATE(D75,D47, " Curncy")</f>
        <v>EURGBp Curncy</v>
      </c>
      <c r="L47" s="153">
        <f>IF(D47 = D75,1,_xll.BDP(K47,$L$3))</f>
        <v>1</v>
      </c>
      <c r="M47" s="325">
        <f>IF(D47 = D75,1,_xll.BDP(K47,$M$3)*L47)</f>
        <v>0.89166000000000001</v>
      </c>
      <c r="N47" s="175">
        <f t="shared" si="2"/>
        <v>875.18560886436796</v>
      </c>
      <c r="O47" s="330">
        <f>N47 / U75</f>
        <v>5.0480392561980262E-5</v>
      </c>
      <c r="P47" s="176">
        <f t="shared" si="3"/>
        <v>52833.573335127745</v>
      </c>
      <c r="Q47" s="335">
        <f>P47 / U75*100</f>
        <v>0.30474215930837473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473.6</v>
      </c>
      <c r="W47" s="172">
        <f t="shared" si="5"/>
        <v>-22.400000000000034</v>
      </c>
      <c r="X47" s="173">
        <f t="shared" si="6"/>
        <v>-4.7297297297297369</v>
      </c>
      <c r="Y47" s="177">
        <v>10268</v>
      </c>
      <c r="Z47" s="178">
        <f>IF(D47 = D75,1,_xll.BDP(K47,$Z$3)*L47)</f>
        <v>0.88978999999999997</v>
      </c>
      <c r="AA47" s="340">
        <f>W47*Y47*R47/Z47 / AB75</f>
        <v>-1.4858586155562793E-4</v>
      </c>
      <c r="AB47" s="168"/>
    </row>
    <row r="48" spans="1:28" x14ac:dyDescent="0.2">
      <c r="A48" s="153"/>
      <c r="B48" s="153">
        <v>6295</v>
      </c>
      <c r="C48" s="153" t="s">
        <v>1016</v>
      </c>
      <c r="D48" s="153" t="str">
        <f>_xll.BDP(C48,$D$3)</f>
        <v>USD</v>
      </c>
      <c r="E48" s="153" t="s">
        <v>1119</v>
      </c>
      <c r="F48" s="174">
        <f>_xll.BDP(C48,$F$3)</f>
        <v>168.66</v>
      </c>
      <c r="G48" s="174">
        <f>_xll.BDP(C48,$G$3)</f>
        <v>169.17</v>
      </c>
      <c r="H48" s="170">
        <f t="shared" si="0"/>
        <v>0.50999999999999091</v>
      </c>
      <c r="I48" s="171">
        <f t="shared" si="1"/>
        <v>0.30238349341870679</v>
      </c>
      <c r="J48" s="175">
        <v>831</v>
      </c>
      <c r="K48" s="153" t="str">
        <f>CONCATENATE(D75,D48, " Curncy")</f>
        <v>EURUSD Curncy</v>
      </c>
      <c r="L48" s="153">
        <f>IF(D48 = D75,1,_xll.BDP(K48,$L$3))</f>
        <v>1</v>
      </c>
      <c r="M48" s="325">
        <f>IF(D48 = D75,1,_xll.BDP(K48,$M$3)*L48)</f>
        <v>1.1882999999999999</v>
      </c>
      <c r="N48" s="175">
        <f t="shared" si="2"/>
        <v>356.65236051501512</v>
      </c>
      <c r="O48" s="330">
        <f>N48 / U75</f>
        <v>2.0571580456306427E-5</v>
      </c>
      <c r="P48" s="176">
        <f t="shared" si="3"/>
        <v>118303.68593789446</v>
      </c>
      <c r="Q48" s="335">
        <f>P48 / U75*100</f>
        <v>0.68237142466537648</v>
      </c>
      <c r="R48" s="153">
        <f t="shared" si="4"/>
        <v>1</v>
      </c>
      <c r="S48" s="153">
        <v>0</v>
      </c>
      <c r="T48" s="153">
        <v>1</v>
      </c>
      <c r="U48" s="153"/>
      <c r="V48" s="172">
        <f>_xll.BDH(C48,$V$3,$D$1,$D$1)</f>
        <v>171.27</v>
      </c>
      <c r="W48" s="172">
        <f t="shared" si="5"/>
        <v>-2.6100000000000136</v>
      </c>
      <c r="X48" s="173">
        <f t="shared" si="6"/>
        <v>-1.5239096163951735</v>
      </c>
      <c r="Y48" s="177">
        <v>831</v>
      </c>
      <c r="Z48" s="178">
        <f>IF(D48 = D75,1,_xll.BDP(K48,$Z$3)*L48)</f>
        <v>1.1873</v>
      </c>
      <c r="AA48" s="340">
        <f>W48*Y48*R48/Z48 / AB75</f>
        <v>-1.0500553509203741E-4</v>
      </c>
      <c r="AB48" s="168"/>
    </row>
    <row r="49" spans="1:28" x14ac:dyDescent="0.2">
      <c r="A49" s="153"/>
      <c r="B49" s="153">
        <v>10555</v>
      </c>
      <c r="C49" s="153" t="s">
        <v>92</v>
      </c>
      <c r="D49" s="153" t="str">
        <f>_xll.BDP(C49,$D$3)</f>
        <v>GBp</v>
      </c>
      <c r="E49" s="153" t="s">
        <v>403</v>
      </c>
      <c r="F49" s="174">
        <f>_xll.BDP(C49,$F$3)</f>
        <v>124</v>
      </c>
      <c r="G49" s="174">
        <f>_xll.BDP(C49,$G$3)</f>
        <v>118</v>
      </c>
      <c r="H49" s="170">
        <f t="shared" si="0"/>
        <v>-6</v>
      </c>
      <c r="I49" s="171">
        <f t="shared" si="1"/>
        <v>-4.838709677419355</v>
      </c>
      <c r="J49" s="175">
        <v>119623</v>
      </c>
      <c r="K49" s="153" t="str">
        <f>CONCATENATE(D75,D49, " Curncy")</f>
        <v>EURGBp Curncy</v>
      </c>
      <c r="L49" s="153">
        <f>IF(D49 = D75,1,_xll.BDP(K49,$L$3))</f>
        <v>1</v>
      </c>
      <c r="M49" s="325">
        <f>IF(D49 = D75,1,_xll.BDP(K49,$M$3)*L49)</f>
        <v>0.89166000000000001</v>
      </c>
      <c r="N49" s="175">
        <f t="shared" si="2"/>
        <v>-8049.4583137070185</v>
      </c>
      <c r="O49" s="330">
        <f>N49 / U75</f>
        <v>-4.6428987345265932E-4</v>
      </c>
      <c r="P49" s="176">
        <f t="shared" si="3"/>
        <v>158306.01350290471</v>
      </c>
      <c r="Q49" s="335">
        <f>P49 / U75*100</f>
        <v>0.91310341779022997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118.8</v>
      </c>
      <c r="W49" s="172">
        <f t="shared" si="5"/>
        <v>5.2000000000000028</v>
      </c>
      <c r="X49" s="173">
        <f t="shared" si="6"/>
        <v>4.3771043771043789</v>
      </c>
      <c r="Y49" s="177">
        <v>119623</v>
      </c>
      <c r="Z49" s="178">
        <f>IF(D49 = D75,1,_xll.BDP(K49,$Z$3)*L49)</f>
        <v>0.88978999999999997</v>
      </c>
      <c r="AA49" s="340">
        <f>W49*Y49*R49/Z49 / AB75</f>
        <v>4.0184784336791E-4</v>
      </c>
      <c r="AB49" s="168"/>
    </row>
    <row r="50" spans="1:28" x14ac:dyDescent="0.2">
      <c r="A50" s="153"/>
      <c r="B50" s="153">
        <v>3574</v>
      </c>
      <c r="C50" s="153" t="s">
        <v>90</v>
      </c>
      <c r="D50" s="153" t="str">
        <f>_xll.BDP(C50,$D$3)</f>
        <v>GBp</v>
      </c>
      <c r="E50" s="153" t="s">
        <v>386</v>
      </c>
      <c r="F50" s="174">
        <f>_xll.BDP(C50,$F$3)</f>
        <v>628.6</v>
      </c>
      <c r="G50" s="174">
        <f>_xll.BDP(C50,$G$3)</f>
        <v>623.6</v>
      </c>
      <c r="H50" s="170">
        <f t="shared" si="0"/>
        <v>-5</v>
      </c>
      <c r="I50" s="171">
        <f t="shared" si="1"/>
        <v>-0.79541839007317838</v>
      </c>
      <c r="J50" s="175">
        <v>21470</v>
      </c>
      <c r="K50" s="153" t="str">
        <f>CONCATENATE(D75,D50, " Curncy")</f>
        <v>EURGBp Curncy</v>
      </c>
      <c r="L50" s="153">
        <f>IF(D50 = D75,1,_xll.BDP(K50,$L$3))</f>
        <v>1</v>
      </c>
      <c r="M50" s="325">
        <f>IF(D50 = D75,1,_xll.BDP(K50,$M$3)*L50)</f>
        <v>0.89166000000000001</v>
      </c>
      <c r="N50" s="175">
        <f t="shared" si="2"/>
        <v>-1203.9342350223178</v>
      </c>
      <c r="O50" s="330">
        <f>N50 / U75</f>
        <v>-6.9442495611411086E-5</v>
      </c>
      <c r="P50" s="176">
        <f t="shared" si="3"/>
        <v>150154.6777919835</v>
      </c>
      <c r="Q50" s="335">
        <f>P50 / U75*100</f>
        <v>0.86608680526551918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645.6</v>
      </c>
      <c r="W50" s="172">
        <f t="shared" si="5"/>
        <v>-17</v>
      </c>
      <c r="X50" s="173">
        <f t="shared" si="6"/>
        <v>-2.6332094175960346</v>
      </c>
      <c r="Y50" s="177">
        <v>21470</v>
      </c>
      <c r="Z50" s="178">
        <f>IF(D50 = D75,1,_xll.BDP(K50,$Z$3)*L50)</f>
        <v>0.88978999999999997</v>
      </c>
      <c r="AA50" s="340">
        <f>W50*Y50*R50/Z50 / AB75</f>
        <v>-2.3578956122866356E-4</v>
      </c>
      <c r="AB50" s="168"/>
    </row>
    <row r="51" spans="1:28" x14ac:dyDescent="0.2">
      <c r="A51" s="153"/>
      <c r="B51" s="153">
        <v>23999</v>
      </c>
      <c r="C51" s="153" t="s">
        <v>1581</v>
      </c>
      <c r="D51" s="153" t="str">
        <f>_xll.BDP(C51,$D$3)</f>
        <v>USD</v>
      </c>
      <c r="E51" s="153" t="s">
        <v>1582</v>
      </c>
      <c r="F51" s="174">
        <f>_xll.BDP(C51,$F$3)</f>
        <v>35.299999999999997</v>
      </c>
      <c r="G51" s="174">
        <f>_xll.BDP(C51,$G$3)</f>
        <v>35.384999999999998</v>
      </c>
      <c r="H51" s="170">
        <f t="shared" si="0"/>
        <v>8.5000000000000853E-2</v>
      </c>
      <c r="I51" s="171">
        <f t="shared" si="1"/>
        <v>0.24079320113314689</v>
      </c>
      <c r="J51" s="175">
        <v>6923</v>
      </c>
      <c r="K51" s="153" t="str">
        <f>CONCATENATE(D75,D51, " Curncy")</f>
        <v>EURUSD Curncy</v>
      </c>
      <c r="L51" s="153">
        <f>IF(D51 = D75,1,_xll.BDP(K51,$L$3))</f>
        <v>1</v>
      </c>
      <c r="M51" s="325">
        <f>IF(D51 = D75,1,_xll.BDP(K51,$M$3)*L51)</f>
        <v>1.1882999999999999</v>
      </c>
      <c r="N51" s="175">
        <f t="shared" si="2"/>
        <v>495.20743919886053</v>
      </c>
      <c r="O51" s="330">
        <f>N51 / U75</f>
        <v>2.856338778560236E-5</v>
      </c>
      <c r="P51" s="176">
        <f t="shared" si="3"/>
        <v>206151.94395354707</v>
      </c>
      <c r="Q51" s="335">
        <f>P51 / U75*100</f>
        <v>1.1890770315217991</v>
      </c>
      <c r="R51" s="153">
        <f t="shared" si="4"/>
        <v>1</v>
      </c>
      <c r="S51" s="153">
        <v>0</v>
      </c>
      <c r="T51" s="153">
        <v>1</v>
      </c>
      <c r="U51" s="153"/>
      <c r="V51" s="172">
        <f>_xll.BDH(C51,$V$3,$D$1,$D$1)</f>
        <v>35.8125</v>
      </c>
      <c r="W51" s="172">
        <f t="shared" si="5"/>
        <v>-0.51250000000000284</v>
      </c>
      <c r="X51" s="173">
        <f t="shared" si="6"/>
        <v>-1.4310645724258368</v>
      </c>
      <c r="Y51" s="177">
        <v>6923</v>
      </c>
      <c r="Z51" s="178">
        <f>IF(D51 = D75,1,_xll.BDP(K51,$Z$3)*L51)</f>
        <v>1.1873</v>
      </c>
      <c r="AA51" s="340">
        <f>W51*Y51*R51/Z51 / AB75</f>
        <v>-1.7177456704709501E-4</v>
      </c>
      <c r="AB51" s="168"/>
    </row>
    <row r="52" spans="1:28" x14ac:dyDescent="0.2">
      <c r="A52" s="153"/>
      <c r="B52" s="153">
        <v>28421</v>
      </c>
      <c r="C52" s="153" t="s">
        <v>1325</v>
      </c>
      <c r="D52" s="153" t="str">
        <f>_xll.BDP(C52,$D$3)</f>
        <v>GBp</v>
      </c>
      <c r="E52" s="153" t="s">
        <v>1322</v>
      </c>
      <c r="F52" s="174">
        <f>_xll.BDP(C52,$F$3)</f>
        <v>56</v>
      </c>
      <c r="G52" s="174">
        <f>_xll.BDP(C52,$G$3)</f>
        <v>57</v>
      </c>
      <c r="H52" s="170">
        <f t="shared" si="0"/>
        <v>1</v>
      </c>
      <c r="I52" s="171">
        <f t="shared" si="1"/>
        <v>1.7857142857142856</v>
      </c>
      <c r="J52" s="175">
        <v>738066</v>
      </c>
      <c r="K52" s="153" t="str">
        <f>CONCATENATE(D75,D52, " Curncy")</f>
        <v>EURGBp Curncy</v>
      </c>
      <c r="L52" s="153">
        <f>IF(D52 = D75,1,_xll.BDP(K52,$L$3))</f>
        <v>1</v>
      </c>
      <c r="M52" s="325">
        <f>IF(D52 = D75,1,_xll.BDP(K52,$M$3)*L52)</f>
        <v>0.89166000000000001</v>
      </c>
      <c r="N52" s="175">
        <f t="shared" si="2"/>
        <v>8277.4375883184166</v>
      </c>
      <c r="O52" s="330">
        <f>N52 / U75</f>
        <v>4.7743963638501849E-4</v>
      </c>
      <c r="P52" s="176">
        <f t="shared" si="3"/>
        <v>471813.9425341498</v>
      </c>
      <c r="Q52" s="335">
        <f>P52 / U75*100</f>
        <v>2.7214059273946054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54</v>
      </c>
      <c r="W52" s="172">
        <f t="shared" si="5"/>
        <v>2</v>
      </c>
      <c r="X52" s="173">
        <f t="shared" si="6"/>
        <v>3.7037037037037033</v>
      </c>
      <c r="Y52" s="177">
        <v>738066</v>
      </c>
      <c r="Z52" s="178">
        <f>IF(D52 = D75,1,_xll.BDP(K52,$Z$3)*L52)</f>
        <v>0.88978999999999997</v>
      </c>
      <c r="AA52" s="340">
        <f>W52*Y52*R52/Z52 / AB75</f>
        <v>9.5360562370363469E-4</v>
      </c>
      <c r="AB52" s="168"/>
    </row>
    <row r="53" spans="1:28" x14ac:dyDescent="0.2">
      <c r="A53" s="153"/>
      <c r="B53" s="153">
        <v>3260</v>
      </c>
      <c r="C53" s="153" t="s">
        <v>79</v>
      </c>
      <c r="D53" s="153" t="str">
        <f>_xll.BDP(C53,$D$3)</f>
        <v>GBp</v>
      </c>
      <c r="E53" s="153" t="s">
        <v>393</v>
      </c>
      <c r="F53" s="174">
        <f>_xll.BDP(C53,$F$3)</f>
        <v>121.45</v>
      </c>
      <c r="G53" s="174">
        <f>_xll.BDP(C53,$G$3)</f>
        <v>122.75</v>
      </c>
      <c r="H53" s="170">
        <f t="shared" si="0"/>
        <v>1.2999999999999972</v>
      </c>
      <c r="I53" s="171">
        <f t="shared" si="1"/>
        <v>1.0703993412927109</v>
      </c>
      <c r="J53" s="175">
        <v>576432</v>
      </c>
      <c r="K53" s="153" t="str">
        <f>CONCATENATE(D75,D53, " Curncy")</f>
        <v>EURGBp Curncy</v>
      </c>
      <c r="L53" s="153">
        <f>IF(D53 = D75,1,_xll.BDP(K53,$L$3))</f>
        <v>1</v>
      </c>
      <c r="M53" s="325">
        <f>IF(D53 = D75,1,_xll.BDP(K53,$M$3)*L53)</f>
        <v>0.89166000000000001</v>
      </c>
      <c r="N53" s="175">
        <f t="shared" si="2"/>
        <v>8404.1181616310969</v>
      </c>
      <c r="O53" s="330">
        <f>N53 / U75</f>
        <v>4.8474652649613302E-4</v>
      </c>
      <c r="P53" s="176">
        <f t="shared" si="3"/>
        <v>793542.69564632257</v>
      </c>
      <c r="Q53" s="335">
        <f>P53 / U75*100</f>
        <v>4.5771258559538817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117.9</v>
      </c>
      <c r="W53" s="172">
        <f t="shared" si="5"/>
        <v>3.5499999999999972</v>
      </c>
      <c r="X53" s="173">
        <f t="shared" si="6"/>
        <v>3.0110262934690391</v>
      </c>
      <c r="Y53" s="177">
        <v>576432</v>
      </c>
      <c r="Z53" s="178">
        <f>IF(D53 = D75,1,_xll.BDP(K53,$Z$3)*L53)</f>
        <v>0.88978999999999997</v>
      </c>
      <c r="AA53" s="340">
        <f>W53*Y53*R53/Z53 / AB75</f>
        <v>1.3219652639016718E-3</v>
      </c>
      <c r="AB53" s="168"/>
    </row>
    <row r="54" spans="1:28" x14ac:dyDescent="0.2">
      <c r="A54" s="153"/>
      <c r="B54" s="153">
        <v>6360</v>
      </c>
      <c r="C54" s="153" t="s">
        <v>1036</v>
      </c>
      <c r="D54" s="153" t="str">
        <f>_xll.BDP(C54,$D$3)</f>
        <v>GBp</v>
      </c>
      <c r="E54" s="153" t="s">
        <v>1138</v>
      </c>
      <c r="F54" s="174">
        <f>_xll.BDP(C54,$F$3)</f>
        <v>140.30000000000001</v>
      </c>
      <c r="G54" s="174">
        <f>_xll.BDP(C54,$G$3)</f>
        <v>134.15</v>
      </c>
      <c r="H54" s="170">
        <f t="shared" si="0"/>
        <v>-6.1500000000000057</v>
      </c>
      <c r="I54" s="171">
        <f t="shared" si="1"/>
        <v>-4.3834640057020708</v>
      </c>
      <c r="J54" s="175">
        <v>85680</v>
      </c>
      <c r="K54" s="153" t="str">
        <f>CONCATENATE(D75,D54, " Curncy")</f>
        <v>EURGBp Curncy</v>
      </c>
      <c r="L54" s="153">
        <f>IF(D54 = D75,1,_xll.BDP(K54,$L$3))</f>
        <v>1</v>
      </c>
      <c r="M54" s="325">
        <f>IF(D54 = D75,1,_xll.BDP(K54,$M$3)*L54)</f>
        <v>0.89166000000000001</v>
      </c>
      <c r="N54" s="175">
        <f t="shared" si="2"/>
        <v>-5909.5619406500291</v>
      </c>
      <c r="O54" s="330">
        <f>N54 / U75</f>
        <v>-3.4086141683756037E-4</v>
      </c>
      <c r="P54" s="176">
        <f t="shared" si="3"/>
        <v>128905.32265661799</v>
      </c>
      <c r="Q54" s="335">
        <f>P54 / U75*100</f>
        <v>0.74352128567087283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135.05000000000001</v>
      </c>
      <c r="W54" s="172">
        <f t="shared" si="5"/>
        <v>5.25</v>
      </c>
      <c r="X54" s="173">
        <f t="shared" si="6"/>
        <v>3.8874490929285446</v>
      </c>
      <c r="Y54" s="177">
        <v>85680</v>
      </c>
      <c r="Z54" s="178">
        <f>IF(D54 = D75,1,_xll.BDP(K54,$Z$3)*L54)</f>
        <v>0.88978999999999997</v>
      </c>
      <c r="AA54" s="340">
        <f>W54*Y54*R54/Z54 / AB75</f>
        <v>2.9059114066653179E-4</v>
      </c>
      <c r="AB54" s="168"/>
    </row>
    <row r="55" spans="1:28" x14ac:dyDescent="0.2">
      <c r="A55" s="153"/>
      <c r="B55" s="153">
        <v>3404</v>
      </c>
      <c r="C55" s="153" t="s">
        <v>76</v>
      </c>
      <c r="D55" s="153" t="str">
        <f>_xll.BDP(C55,$D$3)</f>
        <v>GBp</v>
      </c>
      <c r="E55" s="153" t="s">
        <v>291</v>
      </c>
      <c r="F55" s="174">
        <f>_xll.BDP(C55,$F$3)</f>
        <v>14.12</v>
      </c>
      <c r="G55" s="174">
        <f>_xll.BDP(C55,$G$3)</f>
        <v>13.92</v>
      </c>
      <c r="H55" s="170">
        <f t="shared" si="0"/>
        <v>-0.19999999999999929</v>
      </c>
      <c r="I55" s="171">
        <f t="shared" si="1"/>
        <v>-1.4164305949008449</v>
      </c>
      <c r="J55" s="175">
        <v>3159521</v>
      </c>
      <c r="K55" s="153" t="str">
        <f>CONCATENATE(D75,D55, " Curncy")</f>
        <v>EURGBp Curncy</v>
      </c>
      <c r="L55" s="153">
        <f>IF(D55 = D75,1,_xll.BDP(K55,$L$3))</f>
        <v>1</v>
      </c>
      <c r="M55" s="325">
        <f>IF(D55 = D75,1,_xll.BDP(K55,$M$3)*L55)</f>
        <v>0.89166000000000001</v>
      </c>
      <c r="N55" s="175">
        <f t="shared" si="2"/>
        <v>-7086.8290604041649</v>
      </c>
      <c r="O55" s="330">
        <f>N55 / U75</f>
        <v>-4.0876576278837522E-4</v>
      </c>
      <c r="P55" s="176">
        <f t="shared" si="3"/>
        <v>493243.30260413158</v>
      </c>
      <c r="Q55" s="335">
        <f>P55 / U75*100</f>
        <v>2.8450097090071012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13.53</v>
      </c>
      <c r="W55" s="172">
        <f t="shared" si="5"/>
        <v>0.58999999999999986</v>
      </c>
      <c r="X55" s="173">
        <f t="shared" si="6"/>
        <v>4.3606799704360668</v>
      </c>
      <c r="Y55" s="177">
        <v>3159521</v>
      </c>
      <c r="Z55" s="178">
        <f>IF(D55 = D75,1,_xll.BDP(K55,$Z$3)*L55)</f>
        <v>0.88978999999999997</v>
      </c>
      <c r="AA55" s="340">
        <f>W55*Y55*R55/Z55 / AB75</f>
        <v>1.2042505862265309E-3</v>
      </c>
      <c r="AB55" s="168"/>
    </row>
    <row r="56" spans="1:28" x14ac:dyDescent="0.2">
      <c r="A56" s="153"/>
      <c r="B56" s="153">
        <v>19183</v>
      </c>
      <c r="C56" s="153" t="s">
        <v>1262</v>
      </c>
      <c r="D56" s="153" t="str">
        <f>_xll.BDP(C56,$D$3)</f>
        <v>GBp</v>
      </c>
      <c r="E56" s="153" t="s">
        <v>1263</v>
      </c>
      <c r="F56" s="174">
        <f>_xll.BDP(C56,$F$3)</f>
        <v>1572</v>
      </c>
      <c r="G56" s="174">
        <f>_xll.BDP(C56,$G$3)</f>
        <v>1568</v>
      </c>
      <c r="H56" s="170">
        <f t="shared" si="0"/>
        <v>-4</v>
      </c>
      <c r="I56" s="171">
        <f t="shared" si="1"/>
        <v>-0.2544529262086514</v>
      </c>
      <c r="J56" s="175">
        <v>34428</v>
      </c>
      <c r="K56" s="153" t="str">
        <f>CONCATENATE(D75,D56, " Curncy")</f>
        <v>EURGBp Curncy</v>
      </c>
      <c r="L56" s="153">
        <f>IF(D56 = D75,1,_xll.BDP(K56,$L$3))</f>
        <v>1</v>
      </c>
      <c r="M56" s="325">
        <f>IF(D56 = D75,1,_xll.BDP(K56,$M$3)*L56)</f>
        <v>0.89166000000000001</v>
      </c>
      <c r="N56" s="175">
        <f t="shared" si="2"/>
        <v>-1544.445192113586</v>
      </c>
      <c r="O56" s="330">
        <f>N56 / U75</f>
        <v>-8.9083045697611969E-5</v>
      </c>
      <c r="P56" s="176">
        <f t="shared" si="3"/>
        <v>605422.51530852576</v>
      </c>
      <c r="Q56" s="335">
        <f>P56 / U75*100</f>
        <v>3.4920553913463896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1586</v>
      </c>
      <c r="W56" s="172">
        <f t="shared" si="5"/>
        <v>-14</v>
      </c>
      <c r="X56" s="173">
        <f t="shared" si="6"/>
        <v>-0.88272383354350581</v>
      </c>
      <c r="Y56" s="177">
        <v>34428</v>
      </c>
      <c r="Z56" s="178">
        <f>IF(D56 = D75,1,_xll.BDP(K56,$Z$3)*L56)</f>
        <v>0.88978999999999997</v>
      </c>
      <c r="AA56" s="340">
        <f>W56*Y56*R56/Z56 / AB75</f>
        <v>-3.1137478340701396E-4</v>
      </c>
      <c r="AB56" s="168"/>
    </row>
    <row r="57" spans="1:28" x14ac:dyDescent="0.2">
      <c r="A57" s="111"/>
      <c r="B57" s="111">
        <v>10205</v>
      </c>
      <c r="C57" s="111" t="s">
        <v>1049</v>
      </c>
      <c r="D57" s="111" t="str">
        <f>_xll.BDP(C57,$D$3)</f>
        <v>GBp</v>
      </c>
      <c r="E57" s="111" t="s">
        <v>1758</v>
      </c>
      <c r="F57" s="112">
        <f>_xll.BDP(C57,$F$3)</f>
        <v>299.39999999999998</v>
      </c>
      <c r="G57" s="112">
        <f>_xll.BDP(C57,$G$3)</f>
        <v>290</v>
      </c>
      <c r="H57" s="113">
        <f>IF(OR(OR(G57="#N/A N/A",G57="#N/A Real Time"),OR(F57="#N/A N/A",F57="#N/A Real Time")),0,  G57 - F57)</f>
        <v>-9.3999999999999773</v>
      </c>
      <c r="I57" s="114">
        <f>IF(OR(F57=0,F57="#N/A N/A"),0,H57 / F57*100)</f>
        <v>-3.1396125584502261</v>
      </c>
      <c r="J57" s="115">
        <v>11111</v>
      </c>
      <c r="K57" s="111" t="str">
        <f>CONCATENATE(D75,D57, " Curncy")</f>
        <v>EURGBp Curncy</v>
      </c>
      <c r="L57" s="111">
        <f>IF(D57 = D75,1,_xll.BDP(K57,$L$3))</f>
        <v>1</v>
      </c>
      <c r="M57" s="323">
        <f>IF(D57 = D75,1,_xll.BDP(K57,$M$3)*L57)</f>
        <v>0.89166000000000001</v>
      </c>
      <c r="N57" s="117">
        <f>H57*J57*R57/M57</f>
        <v>-1171.33660812417</v>
      </c>
      <c r="O57" s="332">
        <f>N57 / U75</f>
        <v>-6.7562276163398561E-5</v>
      </c>
      <c r="P57" s="294">
        <f>IF(OR(OR(J57=0,G57 = "#N/A N/A"),G57="#N/A Real Time"),0,G57*J57*R57/M57)</f>
        <v>36136.980463405336</v>
      </c>
      <c r="Q57" s="337">
        <f>P57 / U75*100</f>
        <v>0.20843680944027265</v>
      </c>
      <c r="R57" s="111">
        <f>IF(EXACT(D57,UPPER(D57)),1,0.01)/T57</f>
        <v>0.01</v>
      </c>
      <c r="S57" s="111">
        <v>0</v>
      </c>
      <c r="T57" s="111">
        <v>1</v>
      </c>
      <c r="U57" s="111"/>
      <c r="V57" s="120">
        <f>_xll.BDH(C57,$V$3,$D$1,$D$1)</f>
        <v>299.60000000000002</v>
      </c>
      <c r="W57" s="120">
        <f>IF(OR(OR(F57="#N/A N/A",F57="#N/A Real Time"),OR(V57="#N/A N/A",V57="#N/A Real Time")),0,  F57 - V57)</f>
        <v>-0.20000000000004547</v>
      </c>
      <c r="X57" s="130">
        <f>IF(OR(V57=0,V57="#N/A N/A"),0,W57 / V57*100)</f>
        <v>-6.6755674232324924E-2</v>
      </c>
      <c r="Y57" s="122">
        <v>11111</v>
      </c>
      <c r="Z57" s="123">
        <f>IF(D57 = D75,1,_xll.BDP(K57,$Z$3)*L57)</f>
        <v>0.88978999999999997</v>
      </c>
      <c r="AA57" s="342">
        <f>W57*Y57*R57/Z57 / AB75</f>
        <v>-1.4355778595645236E-6</v>
      </c>
      <c r="AB57" s="124"/>
    </row>
    <row r="58" spans="1:28" x14ac:dyDescent="0.2">
      <c r="A58" s="153"/>
      <c r="B58" s="153">
        <v>10257</v>
      </c>
      <c r="C58" s="153" t="s">
        <v>1066</v>
      </c>
      <c r="D58" s="153" t="str">
        <f>_xll.BDP(C58,$D$3)</f>
        <v>GBp</v>
      </c>
      <c r="E58" s="153" t="s">
        <v>1164</v>
      </c>
      <c r="F58" s="174">
        <f>_xll.BDP(C58,$F$3)</f>
        <v>121</v>
      </c>
      <c r="G58" s="174">
        <f>_xll.BDP(C58,$G$3)</f>
        <v>118.1</v>
      </c>
      <c r="H58" s="170">
        <f t="shared" si="0"/>
        <v>-2.9000000000000057</v>
      </c>
      <c r="I58" s="171">
        <f t="shared" si="1"/>
        <v>-2.3966942148760375</v>
      </c>
      <c r="J58" s="175">
        <v>15869</v>
      </c>
      <c r="K58" s="153" t="str">
        <f>CONCATENATE(D75,D58, " Curncy")</f>
        <v>EURGBp Curncy</v>
      </c>
      <c r="L58" s="153">
        <f>IF(D58 = D75,1,_xll.BDP(K58,$L$3))</f>
        <v>1</v>
      </c>
      <c r="M58" s="325">
        <f>IF(D58 = D75,1,_xll.BDP(K58,$M$3)*L58)</f>
        <v>0.89166000000000001</v>
      </c>
      <c r="N58" s="175">
        <f t="shared" si="2"/>
        <v>-516.11712984770088</v>
      </c>
      <c r="O58" s="330">
        <f>N58 / U75</f>
        <v>-2.97694512555818E-5</v>
      </c>
      <c r="P58" s="176">
        <f t="shared" si="3"/>
        <v>21018.425184487362</v>
      </c>
      <c r="Q58" s="335">
        <f>P58 / U75*100</f>
        <v>0.12123352390635185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117.1</v>
      </c>
      <c r="W58" s="172">
        <f t="shared" si="5"/>
        <v>3.9000000000000057</v>
      </c>
      <c r="X58" s="173">
        <f t="shared" si="6"/>
        <v>3.3304867634500477</v>
      </c>
      <c r="Y58" s="177">
        <v>15869</v>
      </c>
      <c r="Z58" s="178">
        <f>IF(D58 = D75,1,_xll.BDP(K58,$Z$3)*L58)</f>
        <v>0.88978999999999997</v>
      </c>
      <c r="AA58" s="340">
        <f>W58*Y58*R58/Z58 / AB75</f>
        <v>3.9981379582555433E-5</v>
      </c>
      <c r="AB58" s="168"/>
    </row>
    <row r="59" spans="1:28" x14ac:dyDescent="0.2">
      <c r="A59" s="153"/>
      <c r="B59" s="153">
        <v>19530</v>
      </c>
      <c r="C59" s="153" t="s">
        <v>1369</v>
      </c>
      <c r="D59" s="153" t="str">
        <f>_xll.BDP(C59,$D$3)</f>
        <v>USD</v>
      </c>
      <c r="E59" s="153" t="s">
        <v>1370</v>
      </c>
      <c r="F59" s="174">
        <f>_xll.BDP(C59,$F$3)</f>
        <v>29.15</v>
      </c>
      <c r="G59" s="174">
        <f>_xll.BDP(C59,$G$3)</f>
        <v>30.15</v>
      </c>
      <c r="H59" s="170">
        <f t="shared" si="0"/>
        <v>1</v>
      </c>
      <c r="I59" s="171">
        <f t="shared" si="1"/>
        <v>3.4305317324185252</v>
      </c>
      <c r="J59" s="175">
        <v>4022</v>
      </c>
      <c r="K59" s="153" t="str">
        <f>CONCATENATE(D75,D59, " Curncy")</f>
        <v>EURUSD Curncy</v>
      </c>
      <c r="L59" s="153">
        <f>IF(D59 = D75,1,_xll.BDP(K59,$L$3))</f>
        <v>1</v>
      </c>
      <c r="M59" s="325">
        <f>IF(D59 = D75,1,_xll.BDP(K59,$M$3)*L59)</f>
        <v>1.1882999999999999</v>
      </c>
      <c r="N59" s="175">
        <f t="shared" si="2"/>
        <v>3384.6671715896659</v>
      </c>
      <c r="O59" s="330">
        <f>N59 / U75</f>
        <v>1.9522639058839084E-4</v>
      </c>
      <c r="P59" s="176">
        <f t="shared" si="3"/>
        <v>102047.71522342843</v>
      </c>
      <c r="Q59" s="335">
        <f>P59 / U75*100</f>
        <v>0.58860756762399835</v>
      </c>
      <c r="R59" s="153">
        <f t="shared" si="4"/>
        <v>1</v>
      </c>
      <c r="S59" s="153">
        <v>0</v>
      </c>
      <c r="T59" s="153">
        <v>1</v>
      </c>
      <c r="U59" s="153"/>
      <c r="V59" s="172">
        <f>_xll.BDH(C59,$V$3,$D$1,$D$1)</f>
        <v>29.05</v>
      </c>
      <c r="W59" s="172">
        <f t="shared" si="5"/>
        <v>9.9999999999997868E-2</v>
      </c>
      <c r="X59" s="173">
        <f t="shared" si="6"/>
        <v>0.34423407917383086</v>
      </c>
      <c r="Y59" s="177">
        <v>4022</v>
      </c>
      <c r="Z59" s="178">
        <f>IF(D59 = D75,1,_xll.BDP(K59,$Z$3)*L59)</f>
        <v>1.1873</v>
      </c>
      <c r="AA59" s="340">
        <f>W59*Y59*R59/Z59 / AB75</f>
        <v>1.9472097142811982E-5</v>
      </c>
      <c r="AB59" s="168"/>
    </row>
    <row r="60" spans="1:28" x14ac:dyDescent="0.2">
      <c r="A60" s="153"/>
      <c r="B60" s="153">
        <v>26475</v>
      </c>
      <c r="C60" s="153" t="s">
        <v>66</v>
      </c>
      <c r="D60" s="153" t="str">
        <f>_xll.BDP(C60,$D$3)</f>
        <v>GBp</v>
      </c>
      <c r="E60" s="153" t="s">
        <v>289</v>
      </c>
      <c r="F60" s="174">
        <f>_xll.BDP(C60,$F$3)</f>
        <v>4.5</v>
      </c>
      <c r="G60" s="174">
        <f>_xll.BDP(C60,$G$3)</f>
        <v>4.25</v>
      </c>
      <c r="H60" s="170">
        <f t="shared" si="0"/>
        <v>-0.25</v>
      </c>
      <c r="I60" s="171">
        <f t="shared" si="1"/>
        <v>-5.5555555555555554</v>
      </c>
      <c r="J60" s="175">
        <v>6612950</v>
      </c>
      <c r="K60" s="153" t="str">
        <f>CONCATENATE(D75,D60, " Curncy")</f>
        <v>EURGBp Curncy</v>
      </c>
      <c r="L60" s="153">
        <f>IF(D60 = D75,1,_xll.BDP(K60,$L$3))</f>
        <v>1</v>
      </c>
      <c r="M60" s="325">
        <f>IF(D60 = D75,1,_xll.BDP(K60,$M$3)*L60)</f>
        <v>0.89166000000000001</v>
      </c>
      <c r="N60" s="175">
        <f t="shared" si="2"/>
        <v>-18541.11993360698</v>
      </c>
      <c r="O60" s="330">
        <f>N60 / U75</f>
        <v>-1.0694451591837005E-3</v>
      </c>
      <c r="P60" s="176">
        <f t="shared" si="3"/>
        <v>315199.03887131868</v>
      </c>
      <c r="Q60" s="335">
        <f>P60 / U75*100</f>
        <v>1.8180567706122908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4</v>
      </c>
      <c r="W60" s="172">
        <f t="shared" si="5"/>
        <v>0.5</v>
      </c>
      <c r="X60" s="173">
        <f t="shared" si="6"/>
        <v>12.5</v>
      </c>
      <c r="Y60" s="177">
        <v>6612950</v>
      </c>
      <c r="Z60" s="178">
        <f>IF(D60 = D75,1,_xll.BDP(K60,$Z$3)*L60)</f>
        <v>0.88978999999999997</v>
      </c>
      <c r="AA60" s="340">
        <f>W60*Y60*R60/Z60 / AB75</f>
        <v>2.1360373968151054E-3</v>
      </c>
      <c r="AB60" s="168"/>
    </row>
    <row r="61" spans="1:28" x14ac:dyDescent="0.2">
      <c r="A61" s="153"/>
      <c r="B61" s="153">
        <v>19477</v>
      </c>
      <c r="C61" s="153" t="s">
        <v>64</v>
      </c>
      <c r="D61" s="153" t="str">
        <f>_xll.BDP(C61,$D$3)</f>
        <v>GBp</v>
      </c>
      <c r="E61" s="153" t="s">
        <v>288</v>
      </c>
      <c r="F61" s="174">
        <f>_xll.BDP(C61,$F$3)</f>
        <v>30.2</v>
      </c>
      <c r="G61" s="174">
        <f>_xll.BDP(C61,$G$3)</f>
        <v>30</v>
      </c>
      <c r="H61" s="170">
        <f t="shared" si="0"/>
        <v>-0.19999999999999929</v>
      </c>
      <c r="I61" s="171">
        <f t="shared" si="1"/>
        <v>-0.66225165562913668</v>
      </c>
      <c r="J61" s="175">
        <v>274846</v>
      </c>
      <c r="K61" s="153" t="str">
        <f>CONCATENATE(D75,D61, " Curncy")</f>
        <v>EURGBp Curncy</v>
      </c>
      <c r="L61" s="153">
        <f>IF(D61 = D75,1,_xll.BDP(K61,$L$3))</f>
        <v>1</v>
      </c>
      <c r="M61" s="325">
        <f>IF(D61 = D75,1,_xll.BDP(K61,$M$3)*L61)</f>
        <v>0.89166000000000001</v>
      </c>
      <c r="N61" s="175">
        <f t="shared" si="2"/>
        <v>-616.48161855415526</v>
      </c>
      <c r="O61" s="330">
        <f>N61 / U75</f>
        <v>-3.5558439028996413E-5</v>
      </c>
      <c r="P61" s="176">
        <f t="shared" si="3"/>
        <v>92472.242783123613</v>
      </c>
      <c r="Q61" s="335">
        <f>P61 / U75*100</f>
        <v>0.53337658543494804</v>
      </c>
      <c r="R61" s="153">
        <f t="shared" si="4"/>
        <v>0.01</v>
      </c>
      <c r="S61" s="153">
        <v>0</v>
      </c>
      <c r="T61" s="153">
        <v>1</v>
      </c>
      <c r="U61" s="153"/>
      <c r="V61" s="172">
        <f>_xll.BDH(C61,$V$3,$D$1,$D$1)</f>
        <v>32.1</v>
      </c>
      <c r="W61" s="172">
        <f t="shared" si="5"/>
        <v>-1.9000000000000021</v>
      </c>
      <c r="X61" s="173">
        <f t="shared" si="6"/>
        <v>-5.9190031152648039</v>
      </c>
      <c r="Y61" s="177">
        <v>274846</v>
      </c>
      <c r="Z61" s="178">
        <f>IF(D61 = D75,1,_xll.BDP(K61,$Z$3)*L61)</f>
        <v>0.88978999999999997</v>
      </c>
      <c r="AA61" s="340">
        <f>W61*Y61*R61/Z61 / AB75</f>
        <v>-3.3735459523921577E-4</v>
      </c>
      <c r="AB61" s="168"/>
    </row>
    <row r="62" spans="1:28" x14ac:dyDescent="0.2">
      <c r="A62" s="153"/>
      <c r="B62" s="153">
        <v>3419</v>
      </c>
      <c r="C62" s="153" t="s">
        <v>3</v>
      </c>
      <c r="D62" s="153" t="str">
        <f>_xll.BDP(C62,$D$3)</f>
        <v>GBp</v>
      </c>
      <c r="E62" s="153" t="s">
        <v>399</v>
      </c>
      <c r="F62" s="174">
        <f>_xll.BDP(C62,$F$3)</f>
        <v>125.32</v>
      </c>
      <c r="G62" s="174">
        <f>_xll.BDP(C62,$G$3)</f>
        <v>124.16</v>
      </c>
      <c r="H62" s="170">
        <f t="shared" si="0"/>
        <v>-1.1599999999999966</v>
      </c>
      <c r="I62" s="171">
        <f t="shared" si="1"/>
        <v>-0.92563038621129645</v>
      </c>
      <c r="J62" s="175">
        <v>99741</v>
      </c>
      <c r="K62" s="153" t="str">
        <f>CONCATENATE(D75,D62, " Curncy")</f>
        <v>EURGBp Curncy</v>
      </c>
      <c r="L62" s="153">
        <f>IF(D62 = D75,1,_xll.BDP(K62,$L$3))</f>
        <v>1</v>
      </c>
      <c r="M62" s="325">
        <f>IF(D62 = D75,1,_xll.BDP(K62,$M$3)*L62)</f>
        <v>0.89166000000000001</v>
      </c>
      <c r="N62" s="175">
        <f t="shared" si="2"/>
        <v>-1297.5748603727839</v>
      </c>
      <c r="O62" s="330">
        <f>N62 / U75</f>
        <v>-7.484365335390936E-5</v>
      </c>
      <c r="P62" s="176">
        <f t="shared" si="3"/>
        <v>138885.2540205908</v>
      </c>
      <c r="Q62" s="335">
        <f>P62 / U75*100</f>
        <v>0.8010851724501219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121.98</v>
      </c>
      <c r="W62" s="172">
        <f t="shared" si="5"/>
        <v>3.3399999999999892</v>
      </c>
      <c r="X62" s="173">
        <f t="shared" si="6"/>
        <v>2.7381537957042048</v>
      </c>
      <c r="Y62" s="177">
        <v>99741</v>
      </c>
      <c r="Z62" s="178">
        <f>IF(D62 = D75,1,_xll.BDP(K62,$Z$3)*L62)</f>
        <v>0.88978999999999997</v>
      </c>
      <c r="AA62" s="340">
        <f>W62*Y62*R62/Z62 / AB75</f>
        <v>2.1521066695673007E-4</v>
      </c>
      <c r="AB62" s="168"/>
    </row>
    <row r="63" spans="1:28" x14ac:dyDescent="0.2">
      <c r="A63" s="295" t="s">
        <v>1702</v>
      </c>
      <c r="B63" s="295"/>
      <c r="C63" s="295"/>
      <c r="D63" s="295"/>
      <c r="E63" s="295" t="s">
        <v>19</v>
      </c>
      <c r="F63" s="296"/>
      <c r="G63" s="296"/>
      <c r="H63" s="297"/>
      <c r="I63" s="298"/>
      <c r="J63" s="299"/>
      <c r="K63" s="295"/>
      <c r="L63" s="295"/>
      <c r="M63" s="327"/>
      <c r="N63" s="300">
        <f xml:space="preserve"> SUM(N40:N62)</f>
        <v>-92807.75134105749</v>
      </c>
      <c r="O63" s="333">
        <f xml:space="preserve"> SUM(O40:O62)</f>
        <v>-5.3531178678433754E-3</v>
      </c>
      <c r="P63" s="301">
        <f xml:space="preserve"> SUM(P40:P62)</f>
        <v>7841314.7846770361</v>
      </c>
      <c r="Q63" s="338">
        <f xml:space="preserve"> SUM(Q40:Q62)</f>
        <v>45.228422922331298</v>
      </c>
      <c r="R63" s="295"/>
      <c r="S63" s="295"/>
      <c r="T63" s="295"/>
      <c r="U63" s="295"/>
      <c r="V63" s="304"/>
      <c r="W63" s="304"/>
      <c r="X63" s="305"/>
      <c r="Y63" s="306"/>
      <c r="Z63" s="307"/>
      <c r="AA63" s="343">
        <f xml:space="preserve"> SUM(AA40:AA62)</f>
        <v>1.5808715562013187E-2</v>
      </c>
      <c r="AB63" s="308"/>
    </row>
    <row r="64" spans="1:28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325"/>
      <c r="N64" s="175"/>
      <c r="O64" s="330"/>
      <c r="P64" s="176"/>
      <c r="Q64" s="335"/>
      <c r="R64" s="153"/>
      <c r="S64" s="153"/>
      <c r="T64" s="153"/>
      <c r="U64" s="153"/>
      <c r="V64" s="172"/>
      <c r="W64" s="172"/>
      <c r="X64" s="173"/>
      <c r="Y64" s="177"/>
      <c r="Z64" s="178"/>
      <c r="AA64" s="340"/>
      <c r="AB64" s="168"/>
    </row>
    <row r="65" spans="1:28" s="108" customFormat="1" ht="12" customHeight="1" x14ac:dyDescent="0.2">
      <c r="A65" s="153"/>
      <c r="B65" s="153">
        <v>1462</v>
      </c>
      <c r="C65" s="153" t="s">
        <v>845</v>
      </c>
      <c r="D65" s="153" t="str">
        <f>_xll.BDP(C65,$D$3)</f>
        <v>USD</v>
      </c>
      <c r="E65" s="153" t="s">
        <v>913</v>
      </c>
      <c r="F65" s="174">
        <f>_xll.BDP(C65,$F$3)</f>
        <v>96.21</v>
      </c>
      <c r="G65" s="174">
        <f>_xll.BDP(C65,$G$3)</f>
        <v>96.21</v>
      </c>
      <c r="H65" s="170">
        <f t="shared" ref="H65:H72" si="7">IF(OR(OR(G65="#N/A N/A",G65="#N/A Real Time"),OR(F65="#N/A N/A",F65="#N/A Real Time")),0,  G65 - F65)</f>
        <v>0</v>
      </c>
      <c r="I65" s="171">
        <f t="shared" ref="I65:I72" si="8">IF(OR(F65=0,F65="#N/A N/A"),0,H65 / F65*100)</f>
        <v>0</v>
      </c>
      <c r="J65" s="175">
        <v>3449</v>
      </c>
      <c r="K65" s="153" t="str">
        <f>CONCATENATE(D75,D65, " Curncy")</f>
        <v>EURUSD Curncy</v>
      </c>
      <c r="L65" s="153">
        <f>IF(D65 = D75,1,_xll.BDP(K65,$L$3))</f>
        <v>1</v>
      </c>
      <c r="M65" s="325">
        <f>IF(D65 = D75,1,_xll.BDP(K65,$M$3)*L65)</f>
        <v>1.1882999999999999</v>
      </c>
      <c r="N65" s="175">
        <f t="shared" ref="N65:N72" si="9">H65*J65*R65/M65</f>
        <v>0</v>
      </c>
      <c r="O65" s="330">
        <f>N65 / U75</f>
        <v>0</v>
      </c>
      <c r="P65" s="176">
        <f t="shared" ref="P65:P72" si="10">IF(OR(OR(J65=0,G65 = "#N/A N/A"),G65="#N/A Real Time"),0,G65*J65*R65/M65)</f>
        <v>279246.22570058069</v>
      </c>
      <c r="Q65" s="335">
        <f>P65 / U75*100</f>
        <v>1.6106822315220746</v>
      </c>
      <c r="R65" s="153">
        <f t="shared" ref="R65:R72" si="11">IF(EXACT(D65,UPPER(D65)),1,0.01)/T65</f>
        <v>1</v>
      </c>
      <c r="S65" s="153">
        <v>0</v>
      </c>
      <c r="T65" s="153">
        <v>1</v>
      </c>
      <c r="U65" s="153"/>
      <c r="V65" s="172">
        <f>_xll.BDH(C65,$V$3,$D$1,$D$1)</f>
        <v>93.96</v>
      </c>
      <c r="W65" s="172">
        <f t="shared" ref="W65:W72" si="12">IF(OR(OR(F65="#N/A N/A",F65="#N/A Real Time"),OR(V65="#N/A N/A",V65="#N/A Real Time")),0,  F65 - V65)</f>
        <v>2.25</v>
      </c>
      <c r="X65" s="173">
        <f t="shared" ref="X65:X72" si="13">IF(OR(V65=0,V65="#N/A N/A"),0,W65 / V65*100)</f>
        <v>2.3946360153256707</v>
      </c>
      <c r="Y65" s="177">
        <v>3449</v>
      </c>
      <c r="Z65" s="178">
        <f>IF(D65 = D75,1,_xll.BDP(K65,$Z$3)*L65)</f>
        <v>1.1873</v>
      </c>
      <c r="AA65" s="340">
        <f>W65*Y65*R65/Z65 / AB75</f>
        <v>3.7570447999132244E-4</v>
      </c>
      <c r="AB65" s="168"/>
    </row>
    <row r="66" spans="1:28" x14ac:dyDescent="0.2">
      <c r="A66" s="153"/>
      <c r="B66" s="153">
        <v>19642</v>
      </c>
      <c r="C66" s="153" t="s">
        <v>57</v>
      </c>
      <c r="D66" s="153" t="str">
        <f>_xll.BDP(C66,$D$3)</f>
        <v>USD</v>
      </c>
      <c r="E66" s="153" t="s">
        <v>285</v>
      </c>
      <c r="F66" s="174">
        <f>_xll.BDP(C66,$F$3)</f>
        <v>16.489999999999998</v>
      </c>
      <c r="G66" s="174">
        <f>_xll.BDP(C66,$G$3)</f>
        <v>16.489999999999998</v>
      </c>
      <c r="H66" s="170">
        <f t="shared" si="7"/>
        <v>0</v>
      </c>
      <c r="I66" s="171">
        <f t="shared" si="8"/>
        <v>0</v>
      </c>
      <c r="J66" s="175">
        <v>31392</v>
      </c>
      <c r="K66" s="153" t="str">
        <f>CONCATENATE(D75,D66, " Curncy")</f>
        <v>EURUSD Curncy</v>
      </c>
      <c r="L66" s="153">
        <f>IF(D66 = D75,1,_xll.BDP(K66,$L$3))</f>
        <v>1</v>
      </c>
      <c r="M66" s="325">
        <f>IF(D66 = D75,1,_xll.BDP(K66,$M$3)*L66)</f>
        <v>1.1882999999999999</v>
      </c>
      <c r="N66" s="175">
        <f t="shared" si="9"/>
        <v>0</v>
      </c>
      <c r="O66" s="330">
        <f>N66 / U75</f>
        <v>0</v>
      </c>
      <c r="P66" s="176">
        <f t="shared" si="10"/>
        <v>435625.75107296137</v>
      </c>
      <c r="Q66" s="335">
        <f>P66 / U75*100</f>
        <v>2.5126737347527128</v>
      </c>
      <c r="R66" s="153">
        <f t="shared" si="11"/>
        <v>1</v>
      </c>
      <c r="S66" s="153">
        <v>0</v>
      </c>
      <c r="T66" s="153">
        <v>1</v>
      </c>
      <c r="U66" s="153"/>
      <c r="V66" s="172">
        <f>_xll.BDH(C66,$V$3,$D$1,$D$1)</f>
        <v>15.16</v>
      </c>
      <c r="W66" s="172">
        <f t="shared" si="12"/>
        <v>1.3299999999999983</v>
      </c>
      <c r="X66" s="173">
        <f t="shared" si="13"/>
        <v>8.773087071240095</v>
      </c>
      <c r="Y66" s="177">
        <v>31392</v>
      </c>
      <c r="Z66" s="178">
        <f>IF(D66 = D75,1,_xll.BDP(K66,$Z$3)*L66)</f>
        <v>1.1873</v>
      </c>
      <c r="AA66" s="340">
        <f>W66*Y66*R66/Z66 / AB75</f>
        <v>2.0213489253220556E-3</v>
      </c>
      <c r="AB66" s="168"/>
    </row>
    <row r="67" spans="1:28" x14ac:dyDescent="0.2">
      <c r="A67" s="153"/>
      <c r="B67" s="153">
        <v>4377</v>
      </c>
      <c r="C67" s="153" t="s">
        <v>1497</v>
      </c>
      <c r="D67" s="153" t="str">
        <f>_xll.BDP(C67,$D$3)</f>
        <v>USD</v>
      </c>
      <c r="E67" s="153" t="s">
        <v>1498</v>
      </c>
      <c r="F67" s="174">
        <f>_xll.BDP(C67,$F$3)</f>
        <v>118.24</v>
      </c>
      <c r="G67" s="174">
        <f>_xll.BDP(C67,$G$3)</f>
        <v>118.24</v>
      </c>
      <c r="H67" s="170">
        <f t="shared" si="7"/>
        <v>0</v>
      </c>
      <c r="I67" s="171">
        <f t="shared" si="8"/>
        <v>0</v>
      </c>
      <c r="J67" s="175">
        <v>1058</v>
      </c>
      <c r="K67" s="153" t="str">
        <f>CONCATENATE(D75,D67, " Curncy")</f>
        <v>EURUSD Curncy</v>
      </c>
      <c r="L67" s="153">
        <f>IF(D67 = D75,1,_xll.BDP(K67,$L$3))</f>
        <v>1</v>
      </c>
      <c r="M67" s="325">
        <f>IF(D67 = D75,1,_xll.BDP(K67,$M$3)*L67)</f>
        <v>1.1882999999999999</v>
      </c>
      <c r="N67" s="175">
        <f t="shared" si="9"/>
        <v>0</v>
      </c>
      <c r="O67" s="330">
        <f>N67 / U75</f>
        <v>0</v>
      </c>
      <c r="P67" s="176">
        <f t="shared" si="10"/>
        <v>105274.69494235463</v>
      </c>
      <c r="Q67" s="335">
        <f>P67 / U75*100</f>
        <v>0.60722067110182176</v>
      </c>
      <c r="R67" s="153">
        <f t="shared" si="11"/>
        <v>1</v>
      </c>
      <c r="S67" s="153">
        <v>0</v>
      </c>
      <c r="T67" s="153">
        <v>1</v>
      </c>
      <c r="U67" s="153"/>
      <c r="V67" s="172">
        <f>_xll.BDH(C67,$V$3,$D$1,$D$1)</f>
        <v>116.06</v>
      </c>
      <c r="W67" s="172">
        <f t="shared" si="12"/>
        <v>2.1799999999999926</v>
      </c>
      <c r="X67" s="173">
        <f t="shared" si="13"/>
        <v>1.8783387902808826</v>
      </c>
      <c r="Y67" s="177">
        <v>1058</v>
      </c>
      <c r="Z67" s="178">
        <f>IF(D67 = D75,1,_xll.BDP(K67,$Z$3)*L67)</f>
        <v>1.1873</v>
      </c>
      <c r="AA67" s="340">
        <f>W67*Y67*R67/Z67 / AB75</f>
        <v>1.1166390784203896E-4</v>
      </c>
      <c r="AB67" s="168"/>
    </row>
    <row r="68" spans="1:28" x14ac:dyDescent="0.2">
      <c r="A68" s="153"/>
      <c r="B68" s="153">
        <v>24143</v>
      </c>
      <c r="C68" s="153" t="s">
        <v>47</v>
      </c>
      <c r="D68" s="153" t="str">
        <f>_xll.BDP(C68,$D$3)</f>
        <v>USD</v>
      </c>
      <c r="E68" s="153" t="s">
        <v>274</v>
      </c>
      <c r="F68" s="174">
        <f>_xll.BDP(C68,$F$3)</f>
        <v>6.98</v>
      </c>
      <c r="G68" s="174">
        <f>_xll.BDP(C68,$G$3)</f>
        <v>6.98</v>
      </c>
      <c r="H68" s="170">
        <f t="shared" si="7"/>
        <v>0</v>
      </c>
      <c r="I68" s="171">
        <f t="shared" si="8"/>
        <v>0</v>
      </c>
      <c r="J68" s="175">
        <v>21499</v>
      </c>
      <c r="K68" s="153" t="str">
        <f>CONCATENATE(D75,D68, " Curncy")</f>
        <v>EURUSD Curncy</v>
      </c>
      <c r="L68" s="153">
        <f>IF(D68 = D75,1,_xll.BDP(K68,$L$3))</f>
        <v>1</v>
      </c>
      <c r="M68" s="325">
        <f>IF(D68 = D75,1,_xll.BDP(K68,$M$3)*L68)</f>
        <v>1.1882999999999999</v>
      </c>
      <c r="N68" s="175">
        <f t="shared" si="9"/>
        <v>0</v>
      </c>
      <c r="O68" s="330">
        <f>N68 / U75</f>
        <v>0</v>
      </c>
      <c r="P68" s="176">
        <f t="shared" si="10"/>
        <v>126283.78355634102</v>
      </c>
      <c r="Q68" s="335">
        <f>P68 / U75*100</f>
        <v>0.72840034200381676</v>
      </c>
      <c r="R68" s="153">
        <f t="shared" si="11"/>
        <v>1</v>
      </c>
      <c r="S68" s="153">
        <v>0</v>
      </c>
      <c r="T68" s="153">
        <v>1</v>
      </c>
      <c r="U68" s="153"/>
      <c r="V68" s="172">
        <f>_xll.BDH(C68,$V$3,$D$1,$D$1)</f>
        <v>7.17</v>
      </c>
      <c r="W68" s="172">
        <f t="shared" si="12"/>
        <v>-0.1899999999999995</v>
      </c>
      <c r="X68" s="173">
        <f t="shared" si="13"/>
        <v>-2.6499302649930194</v>
      </c>
      <c r="Y68" s="177">
        <v>21499</v>
      </c>
      <c r="Z68" s="178">
        <f>IF(D68 = D75,1,_xll.BDP(K68,$Z$3)*L68)</f>
        <v>1.1873</v>
      </c>
      <c r="AA68" s="340">
        <f>W68*Y68*R68/Z68 / AB75</f>
        <v>-1.9776185263533391E-4</v>
      </c>
      <c r="AB68" s="168"/>
    </row>
    <row r="69" spans="1:28" x14ac:dyDescent="0.2">
      <c r="A69" s="153"/>
      <c r="B69" s="153">
        <v>24161</v>
      </c>
      <c r="C69" s="153" t="s">
        <v>1244</v>
      </c>
      <c r="D69" s="153" t="str">
        <f>_xll.BDP(C69,$D$3)</f>
        <v>USD</v>
      </c>
      <c r="E69" s="153" t="s">
        <v>1245</v>
      </c>
      <c r="F69" s="174" t="str">
        <f>_xll.BDP(C69,$F$3)</f>
        <v>#N/A N/A</v>
      </c>
      <c r="G69" s="174">
        <f>_xll.BDP(C69,$G$3)</f>
        <v>4.72</v>
      </c>
      <c r="H69" s="170">
        <f t="shared" si="7"/>
        <v>0</v>
      </c>
      <c r="I69" s="171">
        <f t="shared" si="8"/>
        <v>0</v>
      </c>
      <c r="J69" s="175">
        <v>397401</v>
      </c>
      <c r="K69" s="153" t="str">
        <f>CONCATENATE(D75,D69, " Curncy")</f>
        <v>EURUSD Curncy</v>
      </c>
      <c r="L69" s="153">
        <f>IF(D69 = D75,1,_xll.BDP(K69,$L$3))</f>
        <v>1</v>
      </c>
      <c r="M69" s="325">
        <f>IF(D69 = D75,1,_xll.BDP(K69,$M$3)*L69)</f>
        <v>1.1882999999999999</v>
      </c>
      <c r="N69" s="175">
        <f t="shared" si="9"/>
        <v>0</v>
      </c>
      <c r="O69" s="330">
        <f>N69 / U75</f>
        <v>0</v>
      </c>
      <c r="P69" s="176">
        <f t="shared" si="10"/>
        <v>1578500.9845998485</v>
      </c>
      <c r="Q69" s="335">
        <f>P69 / U75*100</f>
        <v>9.1047371614655574</v>
      </c>
      <c r="R69" s="153">
        <f t="shared" si="11"/>
        <v>1</v>
      </c>
      <c r="S69" s="153">
        <v>0</v>
      </c>
      <c r="T69" s="153">
        <v>1</v>
      </c>
      <c r="U69" s="153"/>
      <c r="V69" s="172" t="str">
        <f>_xll.BDH(C69,$V$3,$D$1,$D$1)</f>
        <v>#N/A N/A</v>
      </c>
      <c r="W69" s="172">
        <f t="shared" si="12"/>
        <v>0</v>
      </c>
      <c r="X69" s="173">
        <f t="shared" si="13"/>
        <v>0</v>
      </c>
      <c r="Y69" s="177">
        <v>397401</v>
      </c>
      <c r="Z69" s="178">
        <f>IF(D69 = D75,1,_xll.BDP(K69,$Z$3)*L69)</f>
        <v>1.1873</v>
      </c>
      <c r="AA69" s="340">
        <f>W69*Y69*R69/Z69 / AB75</f>
        <v>0</v>
      </c>
      <c r="AB69" s="168"/>
    </row>
    <row r="70" spans="1:28" x14ac:dyDescent="0.2">
      <c r="A70" s="153"/>
      <c r="B70" s="153">
        <v>29157</v>
      </c>
      <c r="C70" s="153" t="s">
        <v>1439</v>
      </c>
      <c r="D70" s="153" t="str">
        <f>_xll.BDP(C70,$D$3)</f>
        <v>USD</v>
      </c>
      <c r="E70" s="153" t="s">
        <v>1440</v>
      </c>
      <c r="F70" s="174">
        <f>_xll.BDP(C70,$F$3)</f>
        <v>90.8</v>
      </c>
      <c r="G70" s="174">
        <f>_xll.BDP(C70,$G$3)</f>
        <v>90.8</v>
      </c>
      <c r="H70" s="170">
        <f t="shared" si="7"/>
        <v>0</v>
      </c>
      <c r="I70" s="171">
        <f t="shared" si="8"/>
        <v>0</v>
      </c>
      <c r="J70" s="175">
        <v>2391</v>
      </c>
      <c r="K70" s="153" t="str">
        <f>CONCATENATE(D75,D70, " Curncy")</f>
        <v>EURUSD Curncy</v>
      </c>
      <c r="L70" s="153">
        <f>IF(D70 = D75,1,_xll.BDP(K70,$L$3))</f>
        <v>1</v>
      </c>
      <c r="M70" s="325">
        <f>IF(D70 = D75,1,_xll.BDP(K70,$M$3)*L70)</f>
        <v>1.1882999999999999</v>
      </c>
      <c r="N70" s="175">
        <f t="shared" si="9"/>
        <v>0</v>
      </c>
      <c r="O70" s="330">
        <f>N70 / U75</f>
        <v>0</v>
      </c>
      <c r="P70" s="176">
        <f t="shared" si="10"/>
        <v>182700.32819994952</v>
      </c>
      <c r="Q70" s="335">
        <f>P70 / U75*100</f>
        <v>1.0538089515324043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89.79</v>
      </c>
      <c r="W70" s="172">
        <f t="shared" si="12"/>
        <v>1.0099999999999909</v>
      </c>
      <c r="X70" s="173">
        <f t="shared" si="13"/>
        <v>1.1248468649069949</v>
      </c>
      <c r="Y70" s="177">
        <v>2391</v>
      </c>
      <c r="Z70" s="178">
        <f>IF(D70 = D75,1,_xll.BDP(K70,$Z$3)*L70)</f>
        <v>1.1873</v>
      </c>
      <c r="AA70" s="340">
        <f>W70*Y70*R70/Z70 / AB75</f>
        <v>1.169153707388082E-4</v>
      </c>
      <c r="AB70" s="168"/>
    </row>
    <row r="71" spans="1:28" x14ac:dyDescent="0.2">
      <c r="A71" s="153"/>
      <c r="B71" s="153">
        <v>553</v>
      </c>
      <c r="C71" s="153" t="s">
        <v>1399</v>
      </c>
      <c r="D71" s="153" t="str">
        <f>_xll.BDP(C71,$D$3)</f>
        <v>USD</v>
      </c>
      <c r="E71" s="153" t="s">
        <v>1400</v>
      </c>
      <c r="F71" s="174">
        <f>_xll.BDP(C71,$F$3)</f>
        <v>12.19</v>
      </c>
      <c r="G71" s="174">
        <f>_xll.BDP(C71,$G$3)</f>
        <v>12.19</v>
      </c>
      <c r="H71" s="170">
        <f t="shared" si="7"/>
        <v>0</v>
      </c>
      <c r="I71" s="171">
        <f t="shared" si="8"/>
        <v>0</v>
      </c>
      <c r="J71" s="175">
        <v>6868</v>
      </c>
      <c r="K71" s="153" t="str">
        <f>CONCATENATE(D75,D71, " Curncy")</f>
        <v>EURUSD Curncy</v>
      </c>
      <c r="L71" s="153">
        <f>IF(D71 = D75,1,_xll.BDP(K71,$L$3))</f>
        <v>1</v>
      </c>
      <c r="M71" s="325">
        <f>IF(D71 = D75,1,_xll.BDP(K71,$M$3)*L71)</f>
        <v>1.1882999999999999</v>
      </c>
      <c r="N71" s="175">
        <f t="shared" si="9"/>
        <v>0</v>
      </c>
      <c r="O71" s="330">
        <f>N71 / U75</f>
        <v>0</v>
      </c>
      <c r="P71" s="176">
        <f t="shared" si="10"/>
        <v>70454.363376251786</v>
      </c>
      <c r="Q71" s="335">
        <f>P71 / U75*100</f>
        <v>0.40637824535901101</v>
      </c>
      <c r="R71" s="153">
        <f t="shared" si="11"/>
        <v>1</v>
      </c>
      <c r="S71" s="153">
        <v>0</v>
      </c>
      <c r="T71" s="153">
        <v>1</v>
      </c>
      <c r="U71" s="153"/>
      <c r="V71" s="172">
        <f>_xll.BDH(C71,$V$3,$D$1,$D$1)</f>
        <v>12.05</v>
      </c>
      <c r="W71" s="172">
        <f t="shared" si="12"/>
        <v>0.13999999999999879</v>
      </c>
      <c r="X71" s="173">
        <f t="shared" si="13"/>
        <v>1.1618257261410687</v>
      </c>
      <c r="Y71" s="177">
        <v>6868</v>
      </c>
      <c r="Z71" s="178">
        <f>IF(D71 = D75,1,_xll.BDP(K71,$Z$3)*L71)</f>
        <v>1.1873</v>
      </c>
      <c r="AA71" s="340">
        <f>W71*Y71*R71/Z71 / AB75</f>
        <v>4.6550996630424692E-5</v>
      </c>
      <c r="AB71" s="168"/>
    </row>
    <row r="72" spans="1:28" x14ac:dyDescent="0.2">
      <c r="A72" s="153"/>
      <c r="B72" s="153">
        <v>25072</v>
      </c>
      <c r="C72" s="153" t="s">
        <v>28</v>
      </c>
      <c r="D72" s="153" t="str">
        <f>_xll.BDP(C72,$D$3)</f>
        <v>USD</v>
      </c>
      <c r="E72" s="153" t="s">
        <v>234</v>
      </c>
      <c r="F72" s="174">
        <f>_xll.BDP(C72,$F$3)</f>
        <v>36.68</v>
      </c>
      <c r="G72" s="174">
        <f>_xll.BDP(C72,$G$3)</f>
        <v>36.68</v>
      </c>
      <c r="H72" s="170">
        <f t="shared" si="7"/>
        <v>0</v>
      </c>
      <c r="I72" s="171">
        <f t="shared" si="8"/>
        <v>0</v>
      </c>
      <c r="J72" s="175">
        <v>2832</v>
      </c>
      <c r="K72" s="153" t="str">
        <f>CONCATENATE(D75,D72, " Curncy")</f>
        <v>EURUSD Curncy</v>
      </c>
      <c r="L72" s="153">
        <f>IF(D72 = D75,1,_xll.BDP(K72,$L$3))</f>
        <v>1</v>
      </c>
      <c r="M72" s="325">
        <f>IF(D72 = D75,1,_xll.BDP(K72,$M$3)*L72)</f>
        <v>1.1882999999999999</v>
      </c>
      <c r="N72" s="175">
        <f t="shared" si="9"/>
        <v>0</v>
      </c>
      <c r="O72" s="330">
        <f>N72 / U75</f>
        <v>0</v>
      </c>
      <c r="P72" s="176">
        <f t="shared" si="10"/>
        <v>87417.116889674333</v>
      </c>
      <c r="Q72" s="335">
        <f>P72 / U75*100</f>
        <v>0.50421880027864552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35.659999999999997</v>
      </c>
      <c r="W72" s="172">
        <f t="shared" si="12"/>
        <v>1.0200000000000031</v>
      </c>
      <c r="X72" s="173">
        <f t="shared" si="13"/>
        <v>2.860347728547401</v>
      </c>
      <c r="Y72" s="177">
        <v>2832</v>
      </c>
      <c r="Z72" s="178">
        <f>IF(D72 = D75,1,_xll.BDP(K72,$Z$3)*L72)</f>
        <v>1.1873</v>
      </c>
      <c r="AA72" s="340">
        <f>W72*Y72*R72/Z72 / AB75</f>
        <v>1.3985051887273439E-4</v>
      </c>
      <c r="AB72" s="168"/>
    </row>
    <row r="73" spans="1:28" x14ac:dyDescent="0.2">
      <c r="A73" s="187" t="s">
        <v>1703</v>
      </c>
      <c r="B73" s="187"/>
      <c r="C73" s="187"/>
      <c r="D73" s="187"/>
      <c r="E73" s="187" t="s">
        <v>26</v>
      </c>
      <c r="F73" s="232"/>
      <c r="G73" s="232"/>
      <c r="H73" s="233"/>
      <c r="I73" s="234"/>
      <c r="J73" s="235"/>
      <c r="K73" s="187"/>
      <c r="L73" s="187"/>
      <c r="M73" s="326"/>
      <c r="N73" s="235">
        <f xml:space="preserve"> SUM(N64:N72)</f>
        <v>0</v>
      </c>
      <c r="O73" s="331">
        <f xml:space="preserve"> SUM(O64:O72)</f>
        <v>0</v>
      </c>
      <c r="P73" s="236">
        <f xml:space="preserve"> SUM(P64:P72)</f>
        <v>2865503.2483379617</v>
      </c>
      <c r="Q73" s="336">
        <f xml:space="preserve"> SUM(Q64:Q72)</f>
        <v>16.528120138016046</v>
      </c>
      <c r="R73" s="187"/>
      <c r="S73" s="187"/>
      <c r="T73" s="187"/>
      <c r="U73" s="187"/>
      <c r="V73" s="237"/>
      <c r="W73" s="237"/>
      <c r="X73" s="238"/>
      <c r="Y73" s="239"/>
      <c r="Z73" s="240"/>
      <c r="AA73" s="341">
        <f xml:space="preserve"> SUM(AA64:AA72)</f>
        <v>2.6142723467620504E-3</v>
      </c>
      <c r="AB73" s="212"/>
    </row>
    <row r="74" spans="1:28" x14ac:dyDescent="0.2">
      <c r="A74" s="153"/>
      <c r="B74" s="153"/>
      <c r="C74" s="153"/>
      <c r="D74" s="153"/>
      <c r="E74" s="153"/>
      <c r="F74" s="174"/>
      <c r="G74" s="174"/>
      <c r="H74" s="170"/>
      <c r="I74" s="171"/>
      <c r="J74" s="175"/>
      <c r="K74" s="153"/>
      <c r="L74" s="153"/>
      <c r="M74" s="325"/>
      <c r="N74" s="175"/>
      <c r="O74" s="330"/>
      <c r="P74" s="176"/>
      <c r="Q74" s="335"/>
      <c r="R74" s="153"/>
      <c r="S74" s="153"/>
      <c r="T74" s="153"/>
      <c r="U74" s="153"/>
      <c r="V74" s="172"/>
      <c r="W74" s="172"/>
      <c r="X74" s="173"/>
      <c r="Y74" s="177"/>
      <c r="Z74" s="178"/>
      <c r="AA74" s="340"/>
      <c r="AB74" s="168"/>
    </row>
    <row r="75" spans="1:28" ht="12.75" thickBot="1" x14ac:dyDescent="0.25">
      <c r="A75" s="274" t="s">
        <v>1704</v>
      </c>
      <c r="B75" s="274"/>
      <c r="C75" s="274"/>
      <c r="D75" s="274" t="s">
        <v>6</v>
      </c>
      <c r="E75" s="274" t="s">
        <v>1243</v>
      </c>
      <c r="F75" s="275"/>
      <c r="G75" s="275"/>
      <c r="H75" s="276"/>
      <c r="I75" s="277"/>
      <c r="J75" s="278"/>
      <c r="K75" s="274"/>
      <c r="L75" s="274"/>
      <c r="M75" s="328"/>
      <c r="N75" s="280">
        <f>N63+N39+N73+N32+N16+N36+N24+N20+N10+N7+N27+N13</f>
        <v>-121771.71443569142</v>
      </c>
      <c r="O75" s="334">
        <f>O63+O39+O73+O32+O16+O36+O24+O20+O10+O7+O27+O13</f>
        <v>-7.0237488886905446E-3</v>
      </c>
      <c r="P75" s="281">
        <f>P63+P39+P73+P32+P16+P36+P24+P20+P10+P7+P27+P13</f>
        <v>13912847.370456107</v>
      </c>
      <c r="Q75" s="339">
        <f>Q63+Q39+Q73+Q32+Q16+Q36+Q24+Q20+Q10+Q7+Q27+Q13</f>
        <v>80.248805487886202</v>
      </c>
      <c r="R75" s="274"/>
      <c r="S75" s="274"/>
      <c r="T75" s="274"/>
      <c r="U75" s="274">
        <v>17337139.51986026</v>
      </c>
      <c r="V75" s="275"/>
      <c r="W75" s="275"/>
      <c r="X75" s="277"/>
      <c r="Y75" s="278"/>
      <c r="Z75" s="279"/>
      <c r="AA75" s="334">
        <f>AA63+AA39+AA73+AA32+AA16+AA36+AA24+AA20+AA10+AA7+AA27+AA13</f>
        <v>2.3436432619038182E-2</v>
      </c>
      <c r="AB75" s="274">
        <v>17396779.981665261</v>
      </c>
    </row>
    <row r="76" spans="1:28" ht="12.75" thickTop="1" x14ac:dyDescent="0.2"/>
    <row r="81" spans="29:39" x14ac:dyDescent="0.2"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</row>
    <row r="82" spans="29:39" x14ac:dyDescent="0.2"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</row>
    <row r="83" spans="29:39" x14ac:dyDescent="0.2"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</row>
    <row r="84" spans="29:39" x14ac:dyDescent="0.2"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</row>
    <row r="85" spans="29:39" x14ac:dyDescent="0.2"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</row>
  </sheetData>
  <customSheetViews>
    <customSheetView guid="{444EA61C-69FF-425D-9CFF-48F84524037B}" scale="115" zeroValues="0" hiddenRows="1" hiddenColumns="1" topLeftCell="E40">
      <selection activeCell="A40" sqref="A1: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showZeros="0" topLeftCell="E1" zoomScale="115" zoomScaleNormal="115" workbookViewId="0">
      <pane xSplit="1" ySplit="4" topLeftCell="F55" activePane="bottomRight" state="frozen"/>
      <selection activeCell="E1" sqref="E1"/>
      <selection pane="topRight" activeCell="F1" sqref="F1"/>
      <selection pane="bottomLeft" activeCell="E5" sqref="E5"/>
      <selection pane="bottomRight" activeCell="O83" sqref="O83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44159</v>
      </c>
      <c r="E1" s="272">
        <v>44160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225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227</v>
      </c>
      <c r="G3" s="112" t="s">
        <v>22</v>
      </c>
      <c r="L3" s="111" t="s">
        <v>23</v>
      </c>
      <c r="M3" s="323" t="s">
        <v>22</v>
      </c>
      <c r="O3" s="329"/>
      <c r="Q3" s="329"/>
      <c r="V3" s="120" t="s">
        <v>228</v>
      </c>
      <c r="Z3" s="123" t="s">
        <v>227</v>
      </c>
      <c r="AA3" s="329"/>
    </row>
    <row r="4" spans="1:28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15</v>
      </c>
      <c r="S4" s="186" t="s">
        <v>1225</v>
      </c>
      <c r="T4" s="186" t="s">
        <v>24</v>
      </c>
      <c r="U4" s="186" t="s">
        <v>230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24" t="s">
        <v>1221</v>
      </c>
      <c r="AB4" s="186" t="s">
        <v>230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153"/>
      <c r="S5" s="153"/>
      <c r="T5" s="153"/>
      <c r="U5" s="153"/>
      <c r="V5" s="172"/>
      <c r="W5" s="172"/>
      <c r="X5" s="173"/>
      <c r="Y5" s="177"/>
      <c r="Z5" s="178"/>
      <c r="AA5" s="340"/>
      <c r="AB5" s="168"/>
    </row>
    <row r="6" spans="1:28" x14ac:dyDescent="0.2">
      <c r="A6" s="153"/>
      <c r="B6" s="153">
        <v>27631</v>
      </c>
      <c r="C6" s="153" t="s">
        <v>1428</v>
      </c>
      <c r="D6" s="153" t="str">
        <f>_xll.BDP(C6,$D$3)</f>
        <v>EUR</v>
      </c>
      <c r="E6" s="153" t="s">
        <v>1429</v>
      </c>
      <c r="F6" s="174">
        <f>_xll.BDP(C6,$F$3)</f>
        <v>7.1050000000000004</v>
      </c>
      <c r="G6" s="174">
        <f>_xll.BDP(C6,$G$3)</f>
        <v>6.94</v>
      </c>
      <c r="H6" s="170">
        <f>IF(OR(OR(G6="#N/A N/A",G6="#N/A Real Time"),OR(F6="#N/A N/A",F6="#N/A Real Time")),0,  G6 - F6)</f>
        <v>-0.16500000000000004</v>
      </c>
      <c r="I6" s="171">
        <f>IF(OR(F6=0,F6="#N/A N/A"),0,H6 / F6*100)</f>
        <v>-2.3223082336382834</v>
      </c>
      <c r="J6" s="175">
        <v>214797</v>
      </c>
      <c r="K6" s="153" t="str">
        <f>CONCATENATE(D83,D6, " Curncy")</f>
        <v>GBPEUR Curncy</v>
      </c>
      <c r="L6" s="153">
        <f>IF(D6 = D83,1,_xll.BDP(K6,$L$3))</f>
        <v>1</v>
      </c>
      <c r="M6" s="325">
        <f>IF(D6 = D83,1,_xll.BDP(K6,$M$3)*L6)</f>
        <v>1.1214999999999999</v>
      </c>
      <c r="N6" s="175">
        <f>H6*J6*R6/M6</f>
        <v>-31601.876950512713</v>
      </c>
      <c r="O6" s="330">
        <f>N6 / U83</f>
        <v>-2.6199499581313382E-4</v>
      </c>
      <c r="P6" s="176">
        <f>IF(OR(OR(J6=0,G6 = "#N/A N/A"),G6="#N/A Real Time"),0,G6*J6*R6/M6)</f>
        <v>1329194.0971912618</v>
      </c>
      <c r="Q6" s="335">
        <f>P6 / U83*100</f>
        <v>1.1019668308746355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6.9050000000000002</v>
      </c>
      <c r="W6" s="172">
        <f>IF(OR(OR(F6="#N/A N/A",F6="#N/A Real Time"),OR(V6="#N/A N/A",V6="#N/A Real Time")),0,  F6 - V6)</f>
        <v>0.20000000000000018</v>
      </c>
      <c r="X6" s="173">
        <f>IF(OR(V6=0,V6="#N/A N/A"),0,W6 / V6*100)</f>
        <v>2.8964518464880546</v>
      </c>
      <c r="Y6" s="177">
        <v>214797</v>
      </c>
      <c r="Z6" s="178">
        <f>IF(D6 = D83,1,_xll.BDP(K6,$Z$3)*L6)</f>
        <v>1.1238999999999999</v>
      </c>
      <c r="AA6" s="340">
        <f>W6*Y6*R6/Z6 / AB83</f>
        <v>3.1729171663898739E-4</v>
      </c>
      <c r="AB6" s="168"/>
    </row>
    <row r="7" spans="1:28" x14ac:dyDescent="0.2">
      <c r="A7" s="187" t="s">
        <v>1705</v>
      </c>
      <c r="B7" s="187"/>
      <c r="C7" s="187"/>
      <c r="D7" s="187"/>
      <c r="E7" s="187" t="s">
        <v>187</v>
      </c>
      <c r="F7" s="232"/>
      <c r="G7" s="232"/>
      <c r="H7" s="233"/>
      <c r="I7" s="234"/>
      <c r="J7" s="235"/>
      <c r="K7" s="187"/>
      <c r="L7" s="187"/>
      <c r="M7" s="326"/>
      <c r="N7" s="235">
        <f xml:space="preserve"> SUM(N5:N6)</f>
        <v>-31601.876950512713</v>
      </c>
      <c r="O7" s="331">
        <f xml:space="preserve"> SUM(O5:O6)</f>
        <v>-2.6199499581313382E-4</v>
      </c>
      <c r="P7" s="236">
        <f xml:space="preserve"> SUM(P5:P6)</f>
        <v>1329194.0971912618</v>
      </c>
      <c r="Q7" s="336">
        <f xml:space="preserve"> SUM(Q5:Q6)</f>
        <v>1.1019668308746355</v>
      </c>
      <c r="R7" s="187"/>
      <c r="S7" s="187"/>
      <c r="T7" s="187"/>
      <c r="U7" s="187"/>
      <c r="V7" s="237"/>
      <c r="W7" s="237"/>
      <c r="X7" s="238"/>
      <c r="Y7" s="239"/>
      <c r="Z7" s="240"/>
      <c r="AA7" s="341">
        <f xml:space="preserve"> SUM(AA5:AA6)</f>
        <v>3.1729171663898739E-4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25"/>
      <c r="N8" s="175"/>
      <c r="O8" s="330"/>
      <c r="P8" s="176"/>
      <c r="Q8" s="335"/>
      <c r="R8" s="153"/>
      <c r="S8" s="153"/>
      <c r="T8" s="153"/>
      <c r="U8" s="153"/>
      <c r="V8" s="172"/>
      <c r="W8" s="172"/>
      <c r="X8" s="173"/>
      <c r="Y8" s="177"/>
      <c r="Z8" s="178"/>
      <c r="AA8" s="340"/>
      <c r="AB8" s="168"/>
    </row>
    <row r="9" spans="1:28" x14ac:dyDescent="0.2">
      <c r="A9" s="153"/>
      <c r="B9" s="153">
        <v>1895</v>
      </c>
      <c r="C9" s="153" t="s">
        <v>186</v>
      </c>
      <c r="D9" s="153" t="str">
        <f>_xll.BDP(C9,$D$3)</f>
        <v>BRL</v>
      </c>
      <c r="E9" s="153" t="s">
        <v>357</v>
      </c>
      <c r="F9" s="174">
        <f>_xll.BDP(C9,$F$3)</f>
        <v>25.3</v>
      </c>
      <c r="G9" s="174">
        <f>_xll.BDP(C9,$G$3)</f>
        <v>25.3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1021409</v>
      </c>
      <c r="K9" s="153" t="str">
        <f>CONCATENATE(D83,D9, " Curncy")</f>
        <v>GBPBRL Curncy</v>
      </c>
      <c r="L9" s="153">
        <f>IF(D9 = D83,1,_xll.BDP(K9,$L$3))</f>
        <v>1</v>
      </c>
      <c r="M9" s="325">
        <f>IF(D9 = D83,1,_xll.BDP(K9,$M$3)*L9)</f>
        <v>7.1749000000000001</v>
      </c>
      <c r="N9" s="175">
        <f>H9*J9*R9/M9</f>
        <v>0</v>
      </c>
      <c r="O9" s="330">
        <f>N9 / U83</f>
        <v>0</v>
      </c>
      <c r="P9" s="176">
        <f>IF(OR(OR(J9=0,G9 = "#N/A N/A"),G9="#N/A Real Time"),0,G9*J9*R9/M9)</f>
        <v>3601673.5703633497</v>
      </c>
      <c r="Q9" s="335">
        <f>P9 / U83*100</f>
        <v>2.9859633130819816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25.61</v>
      </c>
      <c r="W9" s="172">
        <f>IF(OR(OR(F9="#N/A N/A",F9="#N/A Real Time"),OR(V9="#N/A N/A",V9="#N/A Real Time")),0,  F9 - V9)</f>
        <v>-0.30999999999999872</v>
      </c>
      <c r="X9" s="173">
        <f>IF(OR(V9=0,V9="#N/A N/A"),0,W9 / V9*100)</f>
        <v>-1.2104646622413071</v>
      </c>
      <c r="Y9" s="177">
        <v>1021409</v>
      </c>
      <c r="Z9" s="178">
        <f>IF(D9 = D83,1,_xll.BDP(K9,$Z$3)*L9)</f>
        <v>7.1893000000000002</v>
      </c>
      <c r="AA9" s="340">
        <f>W9*Y9*R9/Z9 / AB83</f>
        <v>-3.6559728849077777E-4</v>
      </c>
      <c r="AB9" s="168"/>
    </row>
    <row r="10" spans="1:28" x14ac:dyDescent="0.2">
      <c r="A10" s="187" t="s">
        <v>1706</v>
      </c>
      <c r="B10" s="187"/>
      <c r="C10" s="187"/>
      <c r="D10" s="187"/>
      <c r="E10" s="187" t="s">
        <v>185</v>
      </c>
      <c r="F10" s="232"/>
      <c r="G10" s="232"/>
      <c r="H10" s="233"/>
      <c r="I10" s="234"/>
      <c r="J10" s="235"/>
      <c r="K10" s="187"/>
      <c r="L10" s="187"/>
      <c r="M10" s="326"/>
      <c r="N10" s="235">
        <f xml:space="preserve"> SUM(N8:N9)</f>
        <v>0</v>
      </c>
      <c r="O10" s="331">
        <f xml:space="preserve"> SUM(O8:O9)</f>
        <v>0</v>
      </c>
      <c r="P10" s="236">
        <f xml:space="preserve"> SUM(P8:P9)</f>
        <v>3601673.5703633497</v>
      </c>
      <c r="Q10" s="336">
        <f xml:space="preserve"> SUM(Q8:Q9)</f>
        <v>2.9859633130819816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41">
        <f xml:space="preserve"> SUM(AA8:AA9)</f>
        <v>-3.6559728849077777E-4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25"/>
      <c r="N11" s="175"/>
      <c r="O11" s="330"/>
      <c r="P11" s="176"/>
      <c r="Q11" s="335"/>
      <c r="R11" s="153"/>
      <c r="S11" s="153"/>
      <c r="T11" s="153"/>
      <c r="U11" s="153"/>
      <c r="V11" s="172"/>
      <c r="W11" s="172"/>
      <c r="X11" s="173"/>
      <c r="Y11" s="177"/>
      <c r="Z11" s="178"/>
      <c r="AA11" s="340"/>
      <c r="AB11" s="168"/>
    </row>
    <row r="12" spans="1:28" x14ac:dyDescent="0.2">
      <c r="A12" s="153"/>
      <c r="B12" s="153">
        <v>26234</v>
      </c>
      <c r="C12" s="153" t="s">
        <v>1377</v>
      </c>
      <c r="D12" s="153" t="str">
        <f>_xll.BDP(C12,$D$3)</f>
        <v>CAD</v>
      </c>
      <c r="E12" s="153" t="s">
        <v>1378</v>
      </c>
      <c r="F12" s="174">
        <f>_xll.BDP(C12,$F$3)</f>
        <v>29.59</v>
      </c>
      <c r="G12" s="174">
        <f>_xll.BDP(C12,$G$3)</f>
        <v>29.59</v>
      </c>
      <c r="H12" s="170">
        <f>IF(OR(OR(G12="#N/A N/A",G12="#N/A Real Time"),OR(F12="#N/A N/A",F12="#N/A Real Time")),0,  G12 - F12)</f>
        <v>0</v>
      </c>
      <c r="I12" s="171">
        <f>IF(OR(F12=0,F12="#N/A N/A"),0,H12 / F12*100)</f>
        <v>0</v>
      </c>
      <c r="J12" s="175">
        <v>91474</v>
      </c>
      <c r="K12" s="153" t="str">
        <f>CONCATENATE(D83,D12, " Curncy")</f>
        <v>GBPCAD Curncy</v>
      </c>
      <c r="L12" s="153">
        <f>IF(D12 = D83,1,_xll.BDP(K12,$L$3))</f>
        <v>1</v>
      </c>
      <c r="M12" s="325">
        <f>IF(D12 = D83,1,_xll.BDP(K12,$M$3)*L12)</f>
        <v>1.7353000000000001</v>
      </c>
      <c r="N12" s="175">
        <f>H12*J12*R12/M12</f>
        <v>0</v>
      </c>
      <c r="O12" s="330">
        <f>N12 / U83</f>
        <v>0</v>
      </c>
      <c r="P12" s="176">
        <f>IF(OR(OR(J12=0,G12 = "#N/A N/A"),G12="#N/A Real Time"),0,G12*J12*R12/M12)</f>
        <v>1559796.9572984499</v>
      </c>
      <c r="Q12" s="335">
        <f>P12 / U83*100</f>
        <v>1.2931478656685174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30.38</v>
      </c>
      <c r="W12" s="172">
        <f>IF(OR(OR(F12="#N/A N/A",F12="#N/A Real Time"),OR(V12="#N/A N/A",V12="#N/A Real Time")),0,  F12 - V12)</f>
        <v>-0.78999999999999915</v>
      </c>
      <c r="X12" s="173">
        <f>IF(OR(V12=0,V12="#N/A N/A"),0,W12 / V12*100)</f>
        <v>-2.6003949967083582</v>
      </c>
      <c r="Y12" s="177">
        <v>91474</v>
      </c>
      <c r="Z12" s="178">
        <f>IF(D12 = D83,1,_xll.BDP(K12,$Z$3)*L12)</f>
        <v>1.738</v>
      </c>
      <c r="AA12" s="340">
        <f>W12*Y12*R12/Z12 / AB83</f>
        <v>-3.4514627301462003E-4</v>
      </c>
      <c r="AB12" s="168"/>
    </row>
    <row r="13" spans="1:28" x14ac:dyDescent="0.2">
      <c r="A13" s="153"/>
      <c r="B13" s="153">
        <v>8481</v>
      </c>
      <c r="C13" s="153"/>
      <c r="D13" s="153" t="s">
        <v>1248</v>
      </c>
      <c r="E13" s="153" t="s">
        <v>1247</v>
      </c>
      <c r="F13" s="174">
        <v>0</v>
      </c>
      <c r="G13" s="174">
        <v>0</v>
      </c>
      <c r="H13" s="170">
        <f>IF(OR(OR(G13="#N/A N/A",G13="#N/A Real Time"),OR(F13="#N/A N/A",F13="#N/A Real Time")),0,  G13 - F13)</f>
        <v>0</v>
      </c>
      <c r="I13" s="171">
        <f>IF(OR(F13=0,F13="#N/A N/A"),0,H13 / F13*100)</f>
        <v>0</v>
      </c>
      <c r="J13" s="175">
        <v>882000</v>
      </c>
      <c r="K13" s="153" t="str">
        <f>CONCATENATE(D83,D13, " Curncy")</f>
        <v>GBPCAD Curncy</v>
      </c>
      <c r="L13" s="153">
        <f>IF(D13 = D83,1,_xll.BDP(K13,$L$3))</f>
        <v>1</v>
      </c>
      <c r="M13" s="325">
        <f>IF(D13 = D83,1,_xll.BDP(K13,$M$3)*L13)</f>
        <v>1.7353000000000001</v>
      </c>
      <c r="N13" s="175">
        <f>H13*J13*R13/M13</f>
        <v>0</v>
      </c>
      <c r="O13" s="330">
        <f>N13 / U83</f>
        <v>0</v>
      </c>
      <c r="P13" s="176">
        <f>IF(OR(OR(J13=0,G13 = "#N/A N/A"),G13="#N/A Real Time"),0,G13*J13*R13/M13)</f>
        <v>0</v>
      </c>
      <c r="Q13" s="335">
        <f>P13 / U83*100</f>
        <v>0</v>
      </c>
      <c r="R13" s="153">
        <f>IF(EXACT(D13,UPPER(D13)),1,0.01)/T13</f>
        <v>1</v>
      </c>
      <c r="S13" s="153">
        <v>1</v>
      </c>
      <c r="T13" s="153">
        <v>1</v>
      </c>
      <c r="U13" s="153"/>
      <c r="V13" s="172">
        <v>0</v>
      </c>
      <c r="W13" s="172">
        <f>IF(OR(OR(F13="#N/A N/A",F13="#N/A Real Time"),OR(V13="#N/A N/A",V13="#N/A Real Time")),0,  F13 - V13)</f>
        <v>0</v>
      </c>
      <c r="X13" s="173">
        <f>IF(OR(V13=0,V13="#N/A N/A"),0,W13 / V13*100)</f>
        <v>0</v>
      </c>
      <c r="Y13" s="177">
        <v>882000</v>
      </c>
      <c r="Z13" s="178">
        <f>IF(D13 = D83,1,_xll.BDP(K13,$Z$3)*L13)</f>
        <v>1.738</v>
      </c>
      <c r="AA13" s="340">
        <f>W13*Y13*R13/Z13 / AB83</f>
        <v>0</v>
      </c>
      <c r="AB13" s="168"/>
    </row>
    <row r="14" spans="1:28" x14ac:dyDescent="0.2">
      <c r="A14" s="187" t="s">
        <v>1707</v>
      </c>
      <c r="B14" s="187"/>
      <c r="C14" s="187"/>
      <c r="D14" s="187"/>
      <c r="E14" s="187" t="s">
        <v>183</v>
      </c>
      <c r="F14" s="232"/>
      <c r="G14" s="232"/>
      <c r="H14" s="233"/>
      <c r="I14" s="234"/>
      <c r="J14" s="235"/>
      <c r="K14" s="187"/>
      <c r="L14" s="187"/>
      <c r="M14" s="326"/>
      <c r="N14" s="235">
        <f xml:space="preserve"> SUM(N11:N13)</f>
        <v>0</v>
      </c>
      <c r="O14" s="331">
        <f xml:space="preserve"> SUM(O11:O13)</f>
        <v>0</v>
      </c>
      <c r="P14" s="236">
        <f xml:space="preserve"> SUM(P11:P13)</f>
        <v>1559796.9572984499</v>
      </c>
      <c r="Q14" s="336">
        <f xml:space="preserve"> SUM(Q11:Q13)</f>
        <v>1.2931478656685174</v>
      </c>
      <c r="R14" s="187"/>
      <c r="S14" s="187"/>
      <c r="T14" s="187"/>
      <c r="U14" s="187"/>
      <c r="V14" s="237"/>
      <c r="W14" s="237"/>
      <c r="X14" s="238"/>
      <c r="Y14" s="239"/>
      <c r="Z14" s="240"/>
      <c r="AA14" s="341">
        <f xml:space="preserve"> SUM(AA11:AA13)</f>
        <v>-3.4514627301462003E-4</v>
      </c>
      <c r="AB14" s="212"/>
    </row>
    <row r="15" spans="1:28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325"/>
      <c r="N15" s="175"/>
      <c r="O15" s="330"/>
      <c r="P15" s="176"/>
      <c r="Q15" s="335"/>
      <c r="R15" s="153"/>
      <c r="S15" s="153"/>
      <c r="T15" s="153"/>
      <c r="U15" s="153"/>
      <c r="V15" s="172"/>
      <c r="W15" s="172"/>
      <c r="X15" s="173"/>
      <c r="Y15" s="177"/>
      <c r="Z15" s="178"/>
      <c r="AA15" s="340"/>
      <c r="AB15" s="168"/>
    </row>
    <row r="16" spans="1:28" x14ac:dyDescent="0.2">
      <c r="A16" s="153"/>
      <c r="B16" s="153">
        <v>29106</v>
      </c>
      <c r="C16" s="153" t="s">
        <v>1447</v>
      </c>
      <c r="D16" s="153" t="str">
        <f>_xll.BDP(C16,$D$3)</f>
        <v>DKK</v>
      </c>
      <c r="E16" s="153" t="s">
        <v>1448</v>
      </c>
      <c r="F16" s="174">
        <f>_xll.BDP(C16,$F$3)</f>
        <v>194.1</v>
      </c>
      <c r="G16" s="174">
        <f>_xll.BDP(C16,$G$3)</f>
        <v>188.1</v>
      </c>
      <c r="H16" s="170">
        <f>IF(OR(OR(G16="#N/A N/A",G16="#N/A Real Time"),OR(F16="#N/A N/A",F16="#N/A Real Time")),0,  G16 - F16)</f>
        <v>-6</v>
      </c>
      <c r="I16" s="171">
        <f>IF(OR(F16=0,F16="#N/A N/A"),0,H16 / F16*100)</f>
        <v>-3.091190108191654</v>
      </c>
      <c r="J16" s="175">
        <v>55188</v>
      </c>
      <c r="K16" s="153" t="str">
        <f>CONCATENATE(D83,D16, " Curncy")</f>
        <v>GBPDKK Curncy</v>
      </c>
      <c r="L16" s="153">
        <f>IF(D16 = D83,1,_xll.BDP(K16,$L$3))</f>
        <v>1</v>
      </c>
      <c r="M16" s="325">
        <f>IF(D16 = D83,1,_xll.BDP(K16,$M$3)*L16)</f>
        <v>8.3457000000000008</v>
      </c>
      <c r="N16" s="175">
        <f>H16*J16*R16/M16</f>
        <v>-39676.480103526366</v>
      </c>
      <c r="O16" s="330">
        <f>N16 / U83</f>
        <v>-3.2893739998043464E-4</v>
      </c>
      <c r="P16" s="176">
        <f>IF(OR(OR(J16=0,G16 = "#N/A N/A"),G16="#N/A Real Time"),0,G16*J16*R16/M16)</f>
        <v>1243857.6512455514</v>
      </c>
      <c r="Q16" s="335">
        <f>P16 / U83*100</f>
        <v>1.0312187489386624</v>
      </c>
      <c r="R16" s="153">
        <f>IF(EXACT(D16,UPPER(D16)),1,0.01)/T16</f>
        <v>1</v>
      </c>
      <c r="S16" s="153">
        <v>0</v>
      </c>
      <c r="T16" s="153">
        <v>1</v>
      </c>
      <c r="U16" s="153"/>
      <c r="V16" s="172">
        <f>_xll.BDH(C16,$V$3,$D$1,$D$1)</f>
        <v>178</v>
      </c>
      <c r="W16" s="172">
        <f>IF(OR(OR(F16="#N/A N/A",F16="#N/A Real Time"),OR(V16="#N/A N/A",V16="#N/A Real Time")),0,  F16 - V16)</f>
        <v>16.099999999999994</v>
      </c>
      <c r="X16" s="173">
        <f>IF(OR(V16=0,V16="#N/A N/A"),0,W16 / V16*100)</f>
        <v>9.0449438202247165</v>
      </c>
      <c r="Y16" s="177">
        <v>55188</v>
      </c>
      <c r="Z16" s="178">
        <f>IF(D16 = D83,1,_xll.BDP(K16,$Z$3)*L16)</f>
        <v>8.3646999999999991</v>
      </c>
      <c r="AA16" s="340">
        <f>W16*Y16*R16/Z16 / AB83</f>
        <v>8.8175587206849241E-4</v>
      </c>
      <c r="AB16" s="168"/>
    </row>
    <row r="17" spans="1:28" x14ac:dyDescent="0.2">
      <c r="A17" s="187" t="s">
        <v>1708</v>
      </c>
      <c r="B17" s="187"/>
      <c r="C17" s="187"/>
      <c r="D17" s="187"/>
      <c r="E17" s="187" t="s">
        <v>181</v>
      </c>
      <c r="F17" s="232"/>
      <c r="G17" s="232"/>
      <c r="H17" s="233"/>
      <c r="I17" s="234"/>
      <c r="J17" s="235"/>
      <c r="K17" s="187"/>
      <c r="L17" s="187"/>
      <c r="M17" s="326"/>
      <c r="N17" s="235">
        <f xml:space="preserve"> SUM(N15:N16)</f>
        <v>-39676.480103526366</v>
      </c>
      <c r="O17" s="331">
        <f xml:space="preserve"> SUM(O15:O16)</f>
        <v>-3.2893739998043464E-4</v>
      </c>
      <c r="P17" s="236">
        <f xml:space="preserve"> SUM(P15:P16)</f>
        <v>1243857.6512455514</v>
      </c>
      <c r="Q17" s="336">
        <f xml:space="preserve"> SUM(Q15:Q16)</f>
        <v>1.0312187489386624</v>
      </c>
      <c r="R17" s="187"/>
      <c r="S17" s="187"/>
      <c r="T17" s="187"/>
      <c r="U17" s="187"/>
      <c r="V17" s="237"/>
      <c r="W17" s="237"/>
      <c r="X17" s="238"/>
      <c r="Y17" s="239"/>
      <c r="Z17" s="240"/>
      <c r="AA17" s="341">
        <f xml:space="preserve"> SUM(AA15:AA16)</f>
        <v>8.8175587206849241E-4</v>
      </c>
      <c r="AB17" s="212"/>
    </row>
    <row r="18" spans="1:28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325"/>
      <c r="N18" s="175"/>
      <c r="O18" s="330"/>
      <c r="P18" s="176"/>
      <c r="Q18" s="335"/>
      <c r="R18" s="153"/>
      <c r="S18" s="153"/>
      <c r="T18" s="153"/>
      <c r="U18" s="153"/>
      <c r="V18" s="172"/>
      <c r="W18" s="172"/>
      <c r="X18" s="173"/>
      <c r="Y18" s="177"/>
      <c r="Z18" s="178"/>
      <c r="AA18" s="340"/>
      <c r="AB18" s="168"/>
    </row>
    <row r="19" spans="1:28" x14ac:dyDescent="0.2">
      <c r="A19" s="153"/>
      <c r="B19" s="153">
        <v>26542</v>
      </c>
      <c r="C19" s="153" t="s">
        <v>139</v>
      </c>
      <c r="D19" s="153" t="str">
        <f>_xll.BDP(C19,$D$3)</f>
        <v>USD</v>
      </c>
      <c r="E19" s="153" t="s">
        <v>308</v>
      </c>
      <c r="F19" s="174">
        <v>40</v>
      </c>
      <c r="G19" s="174">
        <v>40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660000</v>
      </c>
      <c r="K19" s="153" t="str">
        <f>CONCATENATE(D83,D19, " Curncy")</f>
        <v>GBPUSD Curncy</v>
      </c>
      <c r="L19" s="153">
        <f>IF(D19 = D83,1,_xll.BDP(K19,$L$3))</f>
        <v>1</v>
      </c>
      <c r="M19" s="325">
        <f>IF(D19 = D83,1,_xll.BDP(K19,$M$3)*L19)</f>
        <v>1.3327</v>
      </c>
      <c r="N19" s="175">
        <f>H19*J19*R19/M19</f>
        <v>0</v>
      </c>
      <c r="O19" s="330">
        <f>N19 / U83</f>
        <v>0</v>
      </c>
      <c r="P19" s="176">
        <f>IF(OR(OR(J19=0,G19 = "#N/A N/A"),G19="#N/A Real Time"),0,G19*J19*R19/M19)</f>
        <v>198094.09469498013</v>
      </c>
      <c r="Q19" s="335">
        <f>P19 / U83*100</f>
        <v>0.16422968038098074</v>
      </c>
      <c r="R19" s="153">
        <f>IF(EXACT(D19,UPPER(D19)),1,0.01)/T19</f>
        <v>0.01</v>
      </c>
      <c r="S19" s="153">
        <v>4</v>
      </c>
      <c r="T19" s="153">
        <v>100</v>
      </c>
      <c r="U19" s="153"/>
      <c r="V19" s="172">
        <v>40</v>
      </c>
      <c r="W19" s="172">
        <f>IF(OR(OR(F19="#N/A N/A",F19="#N/A Real Time"),OR(V19="#N/A N/A",V19="#N/A Real Time")),0,  F19 - V19)</f>
        <v>0</v>
      </c>
      <c r="X19" s="173">
        <f>IF(OR(V19=0,V19="#N/A N/A"),0,W19 / V19*100)</f>
        <v>0</v>
      </c>
      <c r="Y19" s="177">
        <v>660000</v>
      </c>
      <c r="Z19" s="178">
        <f>IF(D19 = D83,1,_xll.BDP(K19,$Z$3)*L19)</f>
        <v>1.3343</v>
      </c>
      <c r="AA19" s="340">
        <f>W19*Y19*R19/Z19 / AB83</f>
        <v>0</v>
      </c>
      <c r="AB19" s="168"/>
    </row>
    <row r="20" spans="1:28" x14ac:dyDescent="0.2">
      <c r="A20" s="187" t="s">
        <v>1709</v>
      </c>
      <c r="B20" s="187"/>
      <c r="C20" s="187"/>
      <c r="D20" s="187"/>
      <c r="E20" s="187" t="s">
        <v>151</v>
      </c>
      <c r="F20" s="232"/>
      <c r="G20" s="232"/>
      <c r="H20" s="233"/>
      <c r="I20" s="234"/>
      <c r="J20" s="235"/>
      <c r="K20" s="187"/>
      <c r="L20" s="187"/>
      <c r="M20" s="326"/>
      <c r="N20" s="235">
        <f xml:space="preserve"> SUM(N18:N19)</f>
        <v>0</v>
      </c>
      <c r="O20" s="331">
        <f xml:space="preserve"> SUM(O18:O19)</f>
        <v>0</v>
      </c>
      <c r="P20" s="236">
        <f xml:space="preserve"> SUM(P18:P19)</f>
        <v>198094.09469498013</v>
      </c>
      <c r="Q20" s="336">
        <f xml:space="preserve"> SUM(Q18:Q19)</f>
        <v>0.16422968038098074</v>
      </c>
      <c r="R20" s="187"/>
      <c r="S20" s="187"/>
      <c r="T20" s="187"/>
      <c r="U20" s="187"/>
      <c r="V20" s="237"/>
      <c r="W20" s="237"/>
      <c r="X20" s="238"/>
      <c r="Y20" s="239"/>
      <c r="Z20" s="240"/>
      <c r="AA20" s="341">
        <f xml:space="preserve"> SUM(AA18:AA19)</f>
        <v>0</v>
      </c>
      <c r="AB20" s="212"/>
    </row>
    <row r="21" spans="1:28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325"/>
      <c r="N21" s="175"/>
      <c r="O21" s="330"/>
      <c r="P21" s="176"/>
      <c r="Q21" s="335"/>
      <c r="R21" s="153"/>
      <c r="S21" s="153"/>
      <c r="T21" s="153"/>
      <c r="U21" s="153"/>
      <c r="V21" s="172"/>
      <c r="W21" s="172"/>
      <c r="X21" s="173"/>
      <c r="Y21" s="177"/>
      <c r="Z21" s="178"/>
      <c r="AA21" s="340"/>
      <c r="AB21" s="168"/>
    </row>
    <row r="22" spans="1:28" x14ac:dyDescent="0.2">
      <c r="A22" s="153"/>
      <c r="B22" s="153">
        <v>6944</v>
      </c>
      <c r="C22" s="153" t="s">
        <v>1614</v>
      </c>
      <c r="D22" s="153" t="str">
        <f>_xll.BDP(C22,$D$3)</f>
        <v>EUR</v>
      </c>
      <c r="E22" s="153" t="s">
        <v>1615</v>
      </c>
      <c r="F22" s="174">
        <f>_xll.BDP(C22,$F$3)</f>
        <v>35.76</v>
      </c>
      <c r="G22" s="174">
        <f>_xll.BDP(C22,$G$3)</f>
        <v>35.4</v>
      </c>
      <c r="H22" s="170">
        <f>IF(OR(OR(G22="#N/A N/A",G22="#N/A Real Time"),OR(F22="#N/A N/A",F22="#N/A Real Time")),0,  G22 - F22)</f>
        <v>-0.35999999999999943</v>
      </c>
      <c r="I22" s="171">
        <f>IF(OR(F22=0,F22="#N/A N/A"),0,H22 / F22*100)</f>
        <v>-1.0067114093959717</v>
      </c>
      <c r="J22" s="175">
        <v>31902</v>
      </c>
      <c r="K22" s="153" t="str">
        <f>CONCATENATE(D83,D22, " Curncy")</f>
        <v>GBPEUR Curncy</v>
      </c>
      <c r="L22" s="153">
        <f>IF(D22 = D83,1,_xll.BDP(K22,$L$3))</f>
        <v>1</v>
      </c>
      <c r="M22" s="325">
        <f>IF(D22 = D83,1,_xll.BDP(K22,$M$3)*L22)</f>
        <v>1.1214999999999999</v>
      </c>
      <c r="N22" s="175">
        <f>H22*J22*R22/M22</f>
        <v>-10240.499331252769</v>
      </c>
      <c r="O22" s="330">
        <f>N22 / U83</f>
        <v>-8.4898741413915938E-5</v>
      </c>
      <c r="P22" s="176">
        <f>IF(OR(OR(J22=0,G22 = "#N/A N/A"),G22="#N/A Real Time"),0,G22*J22*R22/M22)</f>
        <v>1006982.4342398575</v>
      </c>
      <c r="Q22" s="335">
        <f>P22 / U83*100</f>
        <v>0.83483762390350813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35.9</v>
      </c>
      <c r="W22" s="172">
        <f>IF(OR(OR(F22="#N/A N/A",F22="#N/A Real Time"),OR(V22="#N/A N/A",V22="#N/A Real Time")),0,  F22 - V22)</f>
        <v>-0.14000000000000057</v>
      </c>
      <c r="X22" s="173">
        <f>IF(OR(V22=0,V22="#N/A N/A"),0,W22 / V22*100)</f>
        <v>-0.38997214484679826</v>
      </c>
      <c r="Y22" s="177">
        <v>31902</v>
      </c>
      <c r="Z22" s="178">
        <f>IF(D22 = D83,1,_xll.BDP(K22,$Z$3)*L22)</f>
        <v>1.1238999999999999</v>
      </c>
      <c r="AA22" s="340">
        <f>W22*Y22*R22/Z22 / AB83</f>
        <v>-3.2987277480374054E-5</v>
      </c>
      <c r="AB22" s="168"/>
    </row>
    <row r="23" spans="1:28" x14ac:dyDescent="0.2">
      <c r="A23" s="187" t="s">
        <v>1710</v>
      </c>
      <c r="B23" s="187"/>
      <c r="C23" s="187"/>
      <c r="D23" s="187"/>
      <c r="E23" s="187" t="s">
        <v>144</v>
      </c>
      <c r="F23" s="232"/>
      <c r="G23" s="232"/>
      <c r="H23" s="233"/>
      <c r="I23" s="234"/>
      <c r="J23" s="235"/>
      <c r="K23" s="187"/>
      <c r="L23" s="187"/>
      <c r="M23" s="326"/>
      <c r="N23" s="235">
        <f xml:space="preserve"> SUM(N21:N22)</f>
        <v>-10240.499331252769</v>
      </c>
      <c r="O23" s="331">
        <f xml:space="preserve"> SUM(O21:O22)</f>
        <v>-8.4898741413915938E-5</v>
      </c>
      <c r="P23" s="236">
        <f xml:space="preserve"> SUM(P21:P22)</f>
        <v>1006982.4342398575</v>
      </c>
      <c r="Q23" s="336">
        <f xml:space="preserve"> SUM(Q21:Q22)</f>
        <v>0.83483762390350813</v>
      </c>
      <c r="R23" s="187"/>
      <c r="S23" s="187"/>
      <c r="T23" s="187"/>
      <c r="U23" s="187"/>
      <c r="V23" s="237"/>
      <c r="W23" s="237"/>
      <c r="X23" s="238"/>
      <c r="Y23" s="239"/>
      <c r="Z23" s="240"/>
      <c r="AA23" s="341">
        <f xml:space="preserve"> SUM(AA21:AA22)</f>
        <v>-3.2987277480374054E-5</v>
      </c>
      <c r="AB23" s="212"/>
    </row>
    <row r="24" spans="1:28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325"/>
      <c r="N24" s="175"/>
      <c r="O24" s="330"/>
      <c r="P24" s="176"/>
      <c r="Q24" s="335"/>
      <c r="R24" s="153"/>
      <c r="S24" s="153"/>
      <c r="T24" s="153"/>
      <c r="U24" s="153"/>
      <c r="V24" s="172"/>
      <c r="W24" s="172"/>
      <c r="X24" s="173"/>
      <c r="Y24" s="177"/>
      <c r="Z24" s="178"/>
      <c r="AA24" s="340"/>
      <c r="AB24" s="168"/>
    </row>
    <row r="25" spans="1:28" s="108" customFormat="1" ht="12" customHeight="1" x14ac:dyDescent="0.2">
      <c r="A25" s="111"/>
      <c r="B25" s="111">
        <v>19435</v>
      </c>
      <c r="C25" s="111" t="s">
        <v>649</v>
      </c>
      <c r="D25" s="111" t="str">
        <f>_xll.BDP(C25,$D$3)</f>
        <v>EUR</v>
      </c>
      <c r="E25" s="111" t="s">
        <v>678</v>
      </c>
      <c r="F25" s="112">
        <f>_xll.BDP(C25,$F$3)</f>
        <v>9.4719999999999995</v>
      </c>
      <c r="G25" s="112">
        <f>_xll.BDP(C25,$G$3)</f>
        <v>9.4700000000000006</v>
      </c>
      <c r="H25" s="113">
        <f>IF(OR(OR(G25="#N/A N/A",G25="#N/A Real Time"),OR(F25="#N/A N/A",F25="#N/A Real Time")),0,  G25 - F25)</f>
        <v>-1.9999999999988916E-3</v>
      </c>
      <c r="I25" s="114">
        <f>IF(OR(F25=0,F25="#N/A N/A"),0,H25 / F25*100)</f>
        <v>-2.1114864864853165E-2</v>
      </c>
      <c r="J25" s="115">
        <v>333569</v>
      </c>
      <c r="K25" s="111" t="str">
        <f>CONCATENATE(D83,D25, " Curncy")</f>
        <v>GBPEUR Curncy</v>
      </c>
      <c r="L25" s="111">
        <f>IF(D25 = D83,1,_xll.BDP(K25,$L$3))</f>
        <v>1</v>
      </c>
      <c r="M25" s="323">
        <f>IF(D25 = D83,1,_xll.BDP(K25,$M$3)*L25)</f>
        <v>1.1214999999999999</v>
      </c>
      <c r="N25" s="117">
        <f>H25*J25*R25/M25</f>
        <v>-594.86223807367833</v>
      </c>
      <c r="O25" s="332">
        <f>N25 / U83</f>
        <v>-4.9316985132737887E-6</v>
      </c>
      <c r="P25" s="294">
        <f>IF(OR(OR(J25=0,G25 = "#N/A N/A"),G25="#N/A Real Time"),0,G25*J25*R25/M25)</f>
        <v>2816672.6972804284</v>
      </c>
      <c r="Q25" s="337">
        <f>P25 / U83*100</f>
        <v>2.3351592460364334</v>
      </c>
      <c r="R25" s="111">
        <f>IF(EXACT(D25,UPPER(D25)),1,0.01)/T25</f>
        <v>1</v>
      </c>
      <c r="S25" s="111">
        <v>0</v>
      </c>
      <c r="T25" s="111">
        <v>1</v>
      </c>
      <c r="U25" s="111"/>
      <c r="V25" s="120">
        <f>_xll.BDH(C25,$V$3,$D$1,$D$1)</f>
        <v>9.06</v>
      </c>
      <c r="W25" s="120">
        <f>IF(OR(OR(F25="#N/A N/A",F25="#N/A Real Time"),OR(V25="#N/A N/A",V25="#N/A Real Time")),0,  F25 - V25)</f>
        <v>0.41199999999999903</v>
      </c>
      <c r="X25" s="130">
        <f>IF(OR(V25=0,V25="#N/A N/A"),0,W25 / V25*100)</f>
        <v>4.5474613686534102</v>
      </c>
      <c r="Y25" s="122">
        <v>333569</v>
      </c>
      <c r="Z25" s="123">
        <f>IF(D25 = D83,1,_xll.BDP(K25,$Z$3)*L25)</f>
        <v>1.1238999999999999</v>
      </c>
      <c r="AA25" s="342">
        <f>W25*Y25*R25/Z25 / AB83</f>
        <v>1.0150406294908824E-3</v>
      </c>
      <c r="AB25" s="124"/>
    </row>
    <row r="26" spans="1:28" x14ac:dyDescent="0.2">
      <c r="A26" s="153"/>
      <c r="B26" s="153">
        <v>6885</v>
      </c>
      <c r="C26" s="153" t="s">
        <v>1306</v>
      </c>
      <c r="D26" s="153" t="str">
        <f>_xll.BDP(C26,$D$3)</f>
        <v>EUR</v>
      </c>
      <c r="E26" s="153" t="s">
        <v>1307</v>
      </c>
      <c r="F26" s="174">
        <f>_xll.BDP(C26,$F$3)</f>
        <v>0.59499999999999997</v>
      </c>
      <c r="G26" s="174">
        <f>_xll.BDP(C26,$G$3)</f>
        <v>0.59150000000000003</v>
      </c>
      <c r="H26" s="170">
        <f>IF(OR(OR(G26="#N/A N/A",G26="#N/A Real Time"),OR(F26="#N/A N/A",F26="#N/A Real Time")),0,  G26 - F26)</f>
        <v>-3.4999999999999476E-3</v>
      </c>
      <c r="I26" s="171">
        <f>IF(OR(F26=0,F26="#N/A N/A"),0,H26 / F26*100)</f>
        <v>-0.58823529411763831</v>
      </c>
      <c r="J26" s="175">
        <v>2146612</v>
      </c>
      <c r="K26" s="153" t="str">
        <f>CONCATENATE(D83,D26, " Curncy")</f>
        <v>GBPEUR Curncy</v>
      </c>
      <c r="L26" s="153">
        <f>IF(D26 = D83,1,_xll.BDP(K26,$L$3))</f>
        <v>1</v>
      </c>
      <c r="M26" s="325">
        <f>IF(D26 = D83,1,_xll.BDP(K26,$M$3)*L26)</f>
        <v>1.1214999999999999</v>
      </c>
      <c r="N26" s="175">
        <f>H26*J26*R26/M26</f>
        <v>-6699.1903700400253</v>
      </c>
      <c r="O26" s="330">
        <f>N26 / U83</f>
        <v>-5.5539560377965051E-5</v>
      </c>
      <c r="P26" s="176">
        <f>IF(OR(OR(J26=0,G26 = "#N/A N/A"),G26="#N/A Real Time"),0,G26*J26*R26/M26)</f>
        <v>1132163.1725367813</v>
      </c>
      <c r="Q26" s="335">
        <f>P26 / U83*100</f>
        <v>0.93861857038762353</v>
      </c>
      <c r="R26" s="153">
        <f>IF(EXACT(D26,UPPER(D26)),1,0.01)/T26</f>
        <v>1</v>
      </c>
      <c r="S26" s="153">
        <v>0</v>
      </c>
      <c r="T26" s="153">
        <v>1</v>
      </c>
      <c r="U26" s="153"/>
      <c r="V26" s="172">
        <f>_xll.BDH(C26,$V$3,$D$1,$D$1)</f>
        <v>0.56599999999999995</v>
      </c>
      <c r="W26" s="172">
        <f>IF(OR(OR(F26="#N/A N/A",F26="#N/A Real Time"),OR(V26="#N/A N/A",V26="#N/A Real Time")),0,  F26 - V26)</f>
        <v>2.9000000000000026E-2</v>
      </c>
      <c r="X26" s="173">
        <f>IF(OR(V26=0,V26="#N/A N/A"),0,W26 / V26*100)</f>
        <v>5.1236749116607827</v>
      </c>
      <c r="Y26" s="177">
        <v>2146612</v>
      </c>
      <c r="Z26" s="178">
        <f>IF(D26 = D83,1,_xll.BDP(K26,$Z$3)*L26)</f>
        <v>1.1238999999999999</v>
      </c>
      <c r="AA26" s="340">
        <f>W26*Y26*R26/Z26 / AB83</f>
        <v>4.5978211955235992E-4</v>
      </c>
      <c r="AB26" s="168"/>
    </row>
    <row r="27" spans="1:28" x14ac:dyDescent="0.2">
      <c r="A27" s="295" t="s">
        <v>1711</v>
      </c>
      <c r="B27" s="295"/>
      <c r="C27" s="295"/>
      <c r="D27" s="295"/>
      <c r="E27" s="295" t="s">
        <v>141</v>
      </c>
      <c r="F27" s="296"/>
      <c r="G27" s="296"/>
      <c r="H27" s="297"/>
      <c r="I27" s="298"/>
      <c r="J27" s="299"/>
      <c r="K27" s="295"/>
      <c r="L27" s="295"/>
      <c r="M27" s="327"/>
      <c r="N27" s="300">
        <f xml:space="preserve"> SUM(N24:N26)</f>
        <v>-7294.0526081137032</v>
      </c>
      <c r="O27" s="333">
        <f xml:space="preserve"> SUM(O24:O26)</f>
        <v>-6.0471258891238841E-5</v>
      </c>
      <c r="P27" s="301">
        <f xml:space="preserve"> SUM(P24:P26)</f>
        <v>3948835.8698172094</v>
      </c>
      <c r="Q27" s="338">
        <f xml:space="preserve"> SUM(Q24:Q26)</f>
        <v>3.2737778164240572</v>
      </c>
      <c r="R27" s="295"/>
      <c r="S27" s="295"/>
      <c r="T27" s="295"/>
      <c r="U27" s="295"/>
      <c r="V27" s="304"/>
      <c r="W27" s="304"/>
      <c r="X27" s="305"/>
      <c r="Y27" s="306"/>
      <c r="Z27" s="307"/>
      <c r="AA27" s="343">
        <f xml:space="preserve"> SUM(AA24:AA26)</f>
        <v>1.4748227490432423E-3</v>
      </c>
      <c r="AB27" s="308"/>
    </row>
    <row r="28" spans="1:28" x14ac:dyDescent="0.2">
      <c r="A28" s="153"/>
      <c r="B28" s="153"/>
      <c r="C28" s="153"/>
      <c r="D28" s="153"/>
      <c r="E28" s="153"/>
      <c r="F28" s="174"/>
      <c r="G28" s="174"/>
      <c r="H28" s="170"/>
      <c r="I28" s="171"/>
      <c r="J28" s="175"/>
      <c r="K28" s="153"/>
      <c r="L28" s="153"/>
      <c r="M28" s="325"/>
      <c r="N28" s="175"/>
      <c r="O28" s="330"/>
      <c r="P28" s="176"/>
      <c r="Q28" s="335"/>
      <c r="R28" s="153"/>
      <c r="S28" s="153"/>
      <c r="T28" s="153"/>
      <c r="U28" s="153"/>
      <c r="V28" s="172"/>
      <c r="W28" s="172"/>
      <c r="X28" s="173"/>
      <c r="Y28" s="177"/>
      <c r="Z28" s="178"/>
      <c r="AA28" s="340"/>
      <c r="AB28" s="168"/>
    </row>
    <row r="29" spans="1:28" x14ac:dyDescent="0.2">
      <c r="A29" s="153"/>
      <c r="B29" s="153">
        <v>20260</v>
      </c>
      <c r="C29" s="153" t="s">
        <v>1616</v>
      </c>
      <c r="D29" s="153" t="str">
        <f>_xll.BDP(C29,$D$3)</f>
        <v>JPY</v>
      </c>
      <c r="E29" s="153" t="s">
        <v>1617</v>
      </c>
      <c r="F29" s="174">
        <f>_xll.BDP(C29,$F$3)</f>
        <v>2828</v>
      </c>
      <c r="G29" s="174">
        <f>_xll.BDP(C29,$G$3)</f>
        <v>2829</v>
      </c>
      <c r="H29" s="170">
        <f>IF(OR(OR(G29="#N/A N/A",G29="#N/A Real Time"),OR(F29="#N/A N/A",F29="#N/A Real Time")),0,  G29 - F29)</f>
        <v>1</v>
      </c>
      <c r="I29" s="171">
        <f>IF(OR(F29=0,F29="#N/A N/A"),0,H29 / F29*100)</f>
        <v>3.536067892503536E-2</v>
      </c>
      <c r="J29" s="175">
        <v>64100</v>
      </c>
      <c r="K29" s="153" t="str">
        <f>CONCATENATE(D83,D29, " Curncy")</f>
        <v>GBPJPY Curncy</v>
      </c>
      <c r="L29" s="153">
        <f>IF(D29 = D83,1,_xll.BDP(K29,$L$3))</f>
        <v>1</v>
      </c>
      <c r="M29" s="325">
        <f>IF(D29 = D83,1,_xll.BDP(K29,$M$3)*L29)</f>
        <v>139.262</v>
      </c>
      <c r="N29" s="175">
        <f>H29*J29*R29/M29</f>
        <v>460.28349442058851</v>
      </c>
      <c r="O29" s="330">
        <f>N29 / U83</f>
        <v>3.8159749935872147E-6</v>
      </c>
      <c r="P29" s="176">
        <f>IF(OR(OR(J29=0,G29 = "#N/A N/A"),G29="#N/A Real Time"),0,G29*J29*R29/M29)</f>
        <v>1302142.0057158449</v>
      </c>
      <c r="Q29" s="335">
        <f>P29 / U83*100</f>
        <v>1.079539325685823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2764.5</v>
      </c>
      <c r="W29" s="172">
        <f>IF(OR(OR(F29="#N/A N/A",F29="#N/A Real Time"),OR(V29="#N/A N/A",V29="#N/A Real Time")),0,  F29 - V29)</f>
        <v>63.5</v>
      </c>
      <c r="X29" s="173">
        <f>IF(OR(V29=0,V29="#N/A N/A"),0,W29 / V29*100)</f>
        <v>2.2969795623078317</v>
      </c>
      <c r="Y29" s="177">
        <v>64100</v>
      </c>
      <c r="Z29" s="178">
        <f>IF(D29 = D83,1,_xll.BDP(K29,$Z$3)*L29)</f>
        <v>139.60499999999999</v>
      </c>
      <c r="AA29" s="340">
        <f>W29*Y29*R29/Z29 / AB83</f>
        <v>2.4202430425429542E-4</v>
      </c>
      <c r="AB29" s="168"/>
    </row>
    <row r="30" spans="1:28" x14ac:dyDescent="0.2">
      <c r="A30" s="153"/>
      <c r="B30" s="153">
        <v>27628</v>
      </c>
      <c r="C30" s="153" t="s">
        <v>719</v>
      </c>
      <c r="D30" s="153" t="str">
        <f>_xll.BDP(C30,$D$3)</f>
        <v>JPY</v>
      </c>
      <c r="E30" s="153" t="s">
        <v>764</v>
      </c>
      <c r="F30" s="174">
        <f>_xll.BDP(C30,$F$3)</f>
        <v>161</v>
      </c>
      <c r="G30" s="174">
        <f>_xll.BDP(C30,$G$3)</f>
        <v>158</v>
      </c>
      <c r="H30" s="170">
        <f>IF(OR(OR(G30="#N/A N/A",G30="#N/A Real Time"),OR(F30="#N/A N/A",F30="#N/A Real Time")),0,  G30 - F30)</f>
        <v>-3</v>
      </c>
      <c r="I30" s="171">
        <f>IF(OR(F30=0,F30="#N/A N/A"),0,H30 / F30*100)</f>
        <v>-1.8633540372670807</v>
      </c>
      <c r="J30" s="175">
        <v>2641580</v>
      </c>
      <c r="K30" s="153" t="str">
        <f>CONCATENATE(D83,D30, " Curncy")</f>
        <v>GBPJPY Curncy</v>
      </c>
      <c r="L30" s="153">
        <f>IF(D30 = D83,1,_xll.BDP(K30,$L$3))</f>
        <v>1</v>
      </c>
      <c r="M30" s="325">
        <f>IF(D30 = D83,1,_xll.BDP(K30,$M$3)*L30)</f>
        <v>139.262</v>
      </c>
      <c r="N30" s="175">
        <f>H30*J30*R30/M30</f>
        <v>-56905.257715672618</v>
      </c>
      <c r="O30" s="330">
        <f>N30 / U83</f>
        <v>-4.7177238175788368E-4</v>
      </c>
      <c r="P30" s="176">
        <f>IF(OR(OR(J30=0,G30 = "#N/A N/A"),G30="#N/A Real Time"),0,G30*J30*R30/M30)</f>
        <v>2997010.239692091</v>
      </c>
      <c r="Q30" s="335">
        <f>P30 / U83*100</f>
        <v>2.4846678772581869</v>
      </c>
      <c r="R30" s="153">
        <f>IF(EXACT(D30,UPPER(D30)),1,0.01)/T30</f>
        <v>1</v>
      </c>
      <c r="S30" s="153">
        <v>0</v>
      </c>
      <c r="T30" s="153">
        <v>1</v>
      </c>
      <c r="U30" s="153"/>
      <c r="V30" s="172">
        <f>_xll.BDH(C30,$V$3,$D$1,$D$1)</f>
        <v>158</v>
      </c>
      <c r="W30" s="172">
        <f>IF(OR(OR(F30="#N/A N/A",F30="#N/A Real Time"),OR(V30="#N/A N/A",V30="#N/A Real Time")),0,  F30 - V30)</f>
        <v>3</v>
      </c>
      <c r="X30" s="173">
        <f>IF(OR(V30=0,V30="#N/A N/A"),0,W30 / V30*100)</f>
        <v>1.89873417721519</v>
      </c>
      <c r="Y30" s="177">
        <v>2641580</v>
      </c>
      <c r="Z30" s="178">
        <f>IF(D30 = D83,1,_xll.BDP(K30,$Z$3)*L30)</f>
        <v>139.60499999999999</v>
      </c>
      <c r="AA30" s="340">
        <f>W30*Y30*R30/Z30 / AB83</f>
        <v>4.712075582925756E-4</v>
      </c>
      <c r="AB30" s="168"/>
    </row>
    <row r="31" spans="1:28" x14ac:dyDescent="0.2">
      <c r="A31" s="187" t="s">
        <v>1712</v>
      </c>
      <c r="B31" s="187"/>
      <c r="C31" s="187"/>
      <c r="D31" s="187"/>
      <c r="E31" s="187" t="s">
        <v>21</v>
      </c>
      <c r="F31" s="232"/>
      <c r="G31" s="232"/>
      <c r="H31" s="233"/>
      <c r="I31" s="234"/>
      <c r="J31" s="235"/>
      <c r="K31" s="187"/>
      <c r="L31" s="187"/>
      <c r="M31" s="326"/>
      <c r="N31" s="235">
        <f xml:space="preserve"> SUM(N28:N30)</f>
        <v>-56444.974221252029</v>
      </c>
      <c r="O31" s="331">
        <f xml:space="preserve"> SUM(O28:O30)</f>
        <v>-4.6795640676429646E-4</v>
      </c>
      <c r="P31" s="236">
        <f xml:space="preserve"> SUM(P28:P30)</f>
        <v>4299152.2454079362</v>
      </c>
      <c r="Q31" s="336">
        <f xml:space="preserve"> SUM(Q28:Q30)</f>
        <v>3.5642072029440097</v>
      </c>
      <c r="R31" s="187"/>
      <c r="S31" s="187"/>
      <c r="T31" s="187"/>
      <c r="U31" s="187"/>
      <c r="V31" s="237"/>
      <c r="W31" s="237"/>
      <c r="X31" s="238"/>
      <c r="Y31" s="239"/>
      <c r="Z31" s="240"/>
      <c r="AA31" s="341">
        <f xml:space="preserve"> SUM(AA28:AA30)</f>
        <v>7.1323186254687099E-4</v>
      </c>
      <c r="AB31" s="212"/>
    </row>
    <row r="32" spans="1:28" x14ac:dyDescent="0.2">
      <c r="A32" s="153"/>
      <c r="B32" s="153"/>
      <c r="C32" s="153"/>
      <c r="D32" s="153"/>
      <c r="E32" s="153"/>
      <c r="F32" s="174"/>
      <c r="G32" s="174"/>
      <c r="H32" s="170"/>
      <c r="I32" s="171"/>
      <c r="J32" s="175"/>
      <c r="K32" s="153"/>
      <c r="L32" s="153"/>
      <c r="M32" s="325"/>
      <c r="N32" s="175"/>
      <c r="O32" s="330"/>
      <c r="P32" s="176"/>
      <c r="Q32" s="335"/>
      <c r="R32" s="153"/>
      <c r="S32" s="153"/>
      <c r="T32" s="153"/>
      <c r="U32" s="153"/>
      <c r="V32" s="172"/>
      <c r="W32" s="172"/>
      <c r="X32" s="173"/>
      <c r="Y32" s="177"/>
      <c r="Z32" s="178"/>
      <c r="AA32" s="340"/>
      <c r="AB32" s="168"/>
    </row>
    <row r="33" spans="1:28" x14ac:dyDescent="0.2">
      <c r="A33" s="153"/>
      <c r="B33" s="153">
        <v>2011</v>
      </c>
      <c r="C33" s="153" t="s">
        <v>130</v>
      </c>
      <c r="D33" s="153" t="str">
        <f>_xll.BDP(C33,$D$3)</f>
        <v>EUR</v>
      </c>
      <c r="E33" s="153" t="s">
        <v>302</v>
      </c>
      <c r="F33" s="174">
        <f>_xll.BDP(C33,$F$3)</f>
        <v>15.364000000000001</v>
      </c>
      <c r="G33" s="174">
        <f>_xll.BDP(C33,$G$3)</f>
        <v>15.321999999999999</v>
      </c>
      <c r="H33" s="170">
        <f>IF(OR(OR(G33="#N/A N/A",G33="#N/A Real Time"),OR(F33="#N/A N/A",F33="#N/A Real Time")),0,  G33 - F33)</f>
        <v>-4.2000000000001592E-2</v>
      </c>
      <c r="I33" s="171">
        <f>IF(OR(F33=0,F33="#N/A N/A"),0,H33 / F33*100)</f>
        <v>-0.27336631085655816</v>
      </c>
      <c r="J33" s="175">
        <v>236076</v>
      </c>
      <c r="K33" s="153" t="str">
        <f>CONCATENATE(D83,D33, " Curncy")</f>
        <v>GBPEUR Curncy</v>
      </c>
      <c r="L33" s="153">
        <f>IF(D33 = D83,1,_xll.BDP(K33,$L$3))</f>
        <v>1</v>
      </c>
      <c r="M33" s="325">
        <f>IF(D33 = D83,1,_xll.BDP(K33,$M$3)*L33)</f>
        <v>1.1214999999999999</v>
      </c>
      <c r="N33" s="175">
        <f>H33*J33*R33/M33</f>
        <v>-8841.0093624613255</v>
      </c>
      <c r="O33" s="330">
        <f>N33 / U83</f>
        <v>-7.3296285993682157E-5</v>
      </c>
      <c r="P33" s="176">
        <f>IF(OR(OR(J33=0,G33 = "#N/A N/A"),G33="#N/A Real Time"),0,G33*J33*R33/M33)</f>
        <v>3225284.4155149353</v>
      </c>
      <c r="Q33" s="335">
        <f>P33 / U83*100</f>
        <v>2.6739183190360842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14.36</v>
      </c>
      <c r="W33" s="172">
        <f>IF(OR(OR(F33="#N/A N/A",F33="#N/A Real Time"),OR(V33="#N/A N/A",V33="#N/A Real Time")),0,  F33 - V33)</f>
        <v>1.0040000000000013</v>
      </c>
      <c r="X33" s="173">
        <f>IF(OR(V33=0,V33="#N/A N/A"),0,W33 / V33*100)</f>
        <v>6.9916434540390062</v>
      </c>
      <c r="Y33" s="177">
        <v>236076</v>
      </c>
      <c r="Z33" s="178">
        <f>IF(D33 = D83,1,_xll.BDP(K33,$Z$3)*L33)</f>
        <v>1.1238999999999999</v>
      </c>
      <c r="AA33" s="340">
        <f>W33*Y33*R33/Z33 / AB83</f>
        <v>1.7505965896743132E-3</v>
      </c>
      <c r="AB33" s="168"/>
    </row>
    <row r="34" spans="1:28" x14ac:dyDescent="0.2">
      <c r="A34" s="187" t="s">
        <v>1713</v>
      </c>
      <c r="B34" s="187"/>
      <c r="C34" s="187"/>
      <c r="D34" s="187"/>
      <c r="E34" s="187" t="s">
        <v>127</v>
      </c>
      <c r="F34" s="232"/>
      <c r="G34" s="232"/>
      <c r="H34" s="233"/>
      <c r="I34" s="234"/>
      <c r="J34" s="235"/>
      <c r="K34" s="187"/>
      <c r="L34" s="187"/>
      <c r="M34" s="326"/>
      <c r="N34" s="235">
        <f xml:space="preserve"> SUM(N32:N33)</f>
        <v>-8841.0093624613255</v>
      </c>
      <c r="O34" s="331">
        <f xml:space="preserve"> SUM(O32:O33)</f>
        <v>-7.3296285993682157E-5</v>
      </c>
      <c r="P34" s="236">
        <f xml:space="preserve"> SUM(P32:P33)</f>
        <v>3225284.4155149353</v>
      </c>
      <c r="Q34" s="336">
        <f xml:space="preserve"> SUM(Q32:Q33)</f>
        <v>2.6739183190360842</v>
      </c>
      <c r="R34" s="187"/>
      <c r="S34" s="187"/>
      <c r="T34" s="187"/>
      <c r="U34" s="187"/>
      <c r="V34" s="237"/>
      <c r="W34" s="237"/>
      <c r="X34" s="238"/>
      <c r="Y34" s="239"/>
      <c r="Z34" s="240"/>
      <c r="AA34" s="341">
        <f xml:space="preserve"> SUM(AA32:AA33)</f>
        <v>1.7505965896743132E-3</v>
      </c>
      <c r="AB34" s="212"/>
    </row>
    <row r="35" spans="1:28" x14ac:dyDescent="0.2">
      <c r="A35" s="153"/>
      <c r="B35" s="153"/>
      <c r="C35" s="153"/>
      <c r="D35" s="153"/>
      <c r="E35" s="153"/>
      <c r="F35" s="174"/>
      <c r="G35" s="174"/>
      <c r="H35" s="170"/>
      <c r="I35" s="171"/>
      <c r="J35" s="175"/>
      <c r="K35" s="153"/>
      <c r="L35" s="153"/>
      <c r="M35" s="325"/>
      <c r="N35" s="175"/>
      <c r="O35" s="330"/>
      <c r="P35" s="176"/>
      <c r="Q35" s="335"/>
      <c r="R35" s="153"/>
      <c r="S35" s="153"/>
      <c r="T35" s="153"/>
      <c r="U35" s="153"/>
      <c r="V35" s="172"/>
      <c r="W35" s="172"/>
      <c r="X35" s="173"/>
      <c r="Y35" s="177"/>
      <c r="Z35" s="178"/>
      <c r="AA35" s="340"/>
      <c r="AB35" s="168"/>
    </row>
    <row r="36" spans="1:28" x14ac:dyDescent="0.2">
      <c r="A36" s="153"/>
      <c r="B36" s="153">
        <v>24498</v>
      </c>
      <c r="C36" s="153" t="s">
        <v>126</v>
      </c>
      <c r="D36" s="153" t="str">
        <f>_xll.BDP(C36,$D$3)</f>
        <v>NOK</v>
      </c>
      <c r="E36" s="153" t="s">
        <v>265</v>
      </c>
      <c r="F36" s="174">
        <f>_xll.BDP(C36,$F$3)</f>
        <v>210.8</v>
      </c>
      <c r="G36" s="174">
        <f>_xll.BDP(C36,$G$3)</f>
        <v>205.5</v>
      </c>
      <c r="H36" s="170">
        <f>IF(OR(OR(G36="#N/A N/A",G36="#N/A Real Time"),OR(F36="#N/A N/A",F36="#N/A Real Time")),0,  G36 - F36)</f>
        <v>-5.3000000000000114</v>
      </c>
      <c r="I36" s="171">
        <f>IF(OR(F36=0,F36="#N/A N/A"),0,H36 / F36*100)</f>
        <v>-2.5142314990512387</v>
      </c>
      <c r="J36" s="175">
        <v>315726</v>
      </c>
      <c r="K36" s="153" t="str">
        <f>CONCATENATE(D83,D36, " Curncy")</f>
        <v>GBPNOK Curncy</v>
      </c>
      <c r="L36" s="153">
        <f>IF(D36 = D83,1,_xll.BDP(K36,$L$3))</f>
        <v>1</v>
      </c>
      <c r="M36" s="325">
        <f>IF(D36 = D83,1,_xll.BDP(K36,$M$3)*L36)</f>
        <v>11.849600000000001</v>
      </c>
      <c r="N36" s="175">
        <f>H36*J36*R36/M36</f>
        <v>-141215.55157980046</v>
      </c>
      <c r="O36" s="330">
        <f>N36 / U83</f>
        <v>-1.1707458991387202E-3</v>
      </c>
      <c r="P36" s="176">
        <f>IF(OR(OR(J36=0,G36 = "#N/A N/A"),G36="#N/A Real Time"),0,G36*J36*R36/M36)</f>
        <v>5475433.1791790435</v>
      </c>
      <c r="Q36" s="335">
        <f>P36 / U83*100</f>
        <v>4.5394015523208768</v>
      </c>
      <c r="R36" s="153">
        <f>IF(EXACT(D36,UPPER(D36)),1,0.01)/T36</f>
        <v>1</v>
      </c>
      <c r="S36" s="153">
        <v>0</v>
      </c>
      <c r="T36" s="153">
        <v>1</v>
      </c>
      <c r="U36" s="153"/>
      <c r="V36" s="172">
        <f>_xll.BDH(C36,$V$3,$D$1,$D$1)</f>
        <v>201.2</v>
      </c>
      <c r="W36" s="172">
        <f>IF(OR(OR(F36="#N/A N/A",F36="#N/A Real Time"),OR(V36="#N/A N/A",V36="#N/A Real Time")),0,  F36 - V36)</f>
        <v>9.6000000000000227</v>
      </c>
      <c r="X36" s="173">
        <f>IF(OR(V36=0,V36="#N/A N/A"),0,W36 / V36*100)</f>
        <v>4.7713717693837099</v>
      </c>
      <c r="Y36" s="177">
        <v>315726</v>
      </c>
      <c r="Z36" s="178">
        <f>IF(D36 = D83,1,_xll.BDP(K36,$Z$3)*L36)</f>
        <v>11.916499999999999</v>
      </c>
      <c r="AA36" s="340">
        <f>W36*Y36*R36/Z36 / AB83</f>
        <v>2.1113540306686176E-3</v>
      </c>
      <c r="AB36" s="168"/>
    </row>
    <row r="37" spans="1:28" x14ac:dyDescent="0.2">
      <c r="A37" s="153"/>
      <c r="B37" s="153">
        <v>26989</v>
      </c>
      <c r="C37" s="153" t="s">
        <v>123</v>
      </c>
      <c r="D37" s="153" t="str">
        <f>_xll.BDP(C37,$D$3)</f>
        <v>NOK</v>
      </c>
      <c r="E37" s="153" t="s">
        <v>242</v>
      </c>
      <c r="F37" s="174">
        <f>_xll.BDP(C37,$F$3)</f>
        <v>6.55</v>
      </c>
      <c r="G37" s="174">
        <f>_xll.BDP(C37,$G$3)</f>
        <v>6.23</v>
      </c>
      <c r="H37" s="170">
        <f>IF(OR(OR(G37="#N/A N/A",G37="#N/A Real Time"),OR(F37="#N/A N/A",F37="#N/A Real Time")),0,  G37 - F37)</f>
        <v>-0.3199999999999994</v>
      </c>
      <c r="I37" s="171">
        <f>IF(OR(F37=0,F37="#N/A N/A"),0,H37 / F37*100)</f>
        <v>-4.8854961832060981</v>
      </c>
      <c r="J37" s="175">
        <v>2392</v>
      </c>
      <c r="K37" s="153" t="str">
        <f>CONCATENATE(D83,D37, " Curncy")</f>
        <v>GBPNOK Curncy</v>
      </c>
      <c r="L37" s="153">
        <f>IF(D37 = D83,1,_xll.BDP(K37,$L$3))</f>
        <v>1</v>
      </c>
      <c r="M37" s="325">
        <f>IF(D37 = D83,1,_xll.BDP(K37,$M$3)*L37)</f>
        <v>11.849600000000001</v>
      </c>
      <c r="N37" s="175">
        <f>H37*J37*R37/M37</f>
        <v>-64.596273291925343</v>
      </c>
      <c r="O37" s="330">
        <f>N37 / U83</f>
        <v>-5.3553465755101149E-7</v>
      </c>
      <c r="P37" s="176">
        <f>IF(OR(OR(J37=0,G37 = "#N/A N/A"),G37="#N/A Real Time"),0,G37*J37*R37/M37)</f>
        <v>1257.608695652174</v>
      </c>
      <c r="Q37" s="335">
        <f>P37 / U83*100</f>
        <v>1.0426190364196274E-3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5.4</v>
      </c>
      <c r="W37" s="172">
        <f>IF(OR(OR(F37="#N/A N/A",F37="#N/A Real Time"),OR(V37="#N/A N/A",V37="#N/A Real Time")),0,  F37 - V37)</f>
        <v>1.1499999999999995</v>
      </c>
      <c r="X37" s="173">
        <f>IF(OR(V37=0,V37="#N/A N/A"),0,W37 / V37*100)</f>
        <v>21.296296296296287</v>
      </c>
      <c r="Y37" s="177">
        <v>2392</v>
      </c>
      <c r="Z37" s="178">
        <f>IF(D37 = D83,1,_xll.BDP(K37,$Z$3)*L37)</f>
        <v>11.916499999999999</v>
      </c>
      <c r="AA37" s="340">
        <f>W37*Y37*R37/Z37 / AB83</f>
        <v>1.9161896798843569E-6</v>
      </c>
      <c r="AB37" s="168"/>
    </row>
    <row r="38" spans="1:28" x14ac:dyDescent="0.2">
      <c r="A38" s="153"/>
      <c r="B38" s="153">
        <v>2014</v>
      </c>
      <c r="C38" s="153" t="s">
        <v>121</v>
      </c>
      <c r="D38" s="153" t="str">
        <f>_xll.BDP(C38,$D$3)</f>
        <v>NOK</v>
      </c>
      <c r="E38" s="153" t="s">
        <v>299</v>
      </c>
      <c r="F38" s="174">
        <f>_xll.BDP(C38,$F$3)</f>
        <v>2.2400000000000002</v>
      </c>
      <c r="G38" s="174">
        <f>_xll.BDP(C38,$G$3)</f>
        <v>2.19</v>
      </c>
      <c r="H38" s="170">
        <f>IF(OR(OR(G38="#N/A N/A",G38="#N/A Real Time"),OR(F38="#N/A N/A",F38="#N/A Real Time")),0,  G38 - F38)</f>
        <v>-5.0000000000000266E-2</v>
      </c>
      <c r="I38" s="171">
        <f>IF(OR(F38=0,F38="#N/A N/A"),0,H38 / F38*100)</f>
        <v>-2.2321428571428692</v>
      </c>
      <c r="J38" s="175">
        <v>281607</v>
      </c>
      <c r="K38" s="153" t="str">
        <f>CONCATENATE(D83,D38, " Curncy")</f>
        <v>GBPNOK Curncy</v>
      </c>
      <c r="L38" s="153">
        <f>IF(D38 = D83,1,_xll.BDP(K38,$L$3))</f>
        <v>1</v>
      </c>
      <c r="M38" s="325">
        <f>IF(D38 = D83,1,_xll.BDP(K38,$M$3)*L38)</f>
        <v>11.849600000000001</v>
      </c>
      <c r="N38" s="175">
        <f>H38*J38*R38/M38</f>
        <v>-1188.2552997569601</v>
      </c>
      <c r="O38" s="330">
        <f>N38 / U83</f>
        <v>-9.8512168366540004E-6</v>
      </c>
      <c r="P38" s="176">
        <f>IF(OR(OR(J38=0,G38 = "#N/A N/A"),G38="#N/A Real Time"),0,G38*J38*R38/M38)</f>
        <v>52045.582129354574</v>
      </c>
      <c r="Q38" s="335">
        <f>P38 / U83*100</f>
        <v>4.3148329744544293E-2</v>
      </c>
      <c r="R38" s="153">
        <f>IF(EXACT(D38,UPPER(D38)),1,0.01)/T38</f>
        <v>1</v>
      </c>
      <c r="S38" s="153">
        <v>0</v>
      </c>
      <c r="T38" s="153">
        <v>1</v>
      </c>
      <c r="U38" s="153"/>
      <c r="V38" s="172">
        <f>_xll.BDH(C38,$V$3,$D$1,$D$1)</f>
        <v>2.0459999999999998</v>
      </c>
      <c r="W38" s="172">
        <f>IF(OR(OR(F38="#N/A N/A",F38="#N/A Real Time"),OR(V38="#N/A N/A",V38="#N/A Real Time")),0,  F38 - V38)</f>
        <v>0.19400000000000039</v>
      </c>
      <c r="X38" s="173">
        <f>IF(OR(V38=0,V38="#N/A N/A"),0,W38 / V38*100)</f>
        <v>9.4819159335288568</v>
      </c>
      <c r="Y38" s="177">
        <v>281607</v>
      </c>
      <c r="Z38" s="178">
        <f>IF(D38 = D83,1,_xll.BDP(K38,$Z$3)*L38)</f>
        <v>11.916499999999999</v>
      </c>
      <c r="AA38" s="340">
        <f>W38*Y38*R38/Z38 / AB83</f>
        <v>3.8056133078937006E-5</v>
      </c>
      <c r="AB38" s="168"/>
    </row>
    <row r="39" spans="1:28" x14ac:dyDescent="0.2">
      <c r="A39" s="187" t="s">
        <v>1714</v>
      </c>
      <c r="B39" s="187"/>
      <c r="C39" s="187"/>
      <c r="D39" s="187"/>
      <c r="E39" s="187" t="s">
        <v>120</v>
      </c>
      <c r="F39" s="232"/>
      <c r="G39" s="232"/>
      <c r="H39" s="233"/>
      <c r="I39" s="234"/>
      <c r="J39" s="235"/>
      <c r="K39" s="187"/>
      <c r="L39" s="187"/>
      <c r="M39" s="326"/>
      <c r="N39" s="235">
        <f xml:space="preserve"> SUM(N35:N38)</f>
        <v>-142468.40315284935</v>
      </c>
      <c r="O39" s="331">
        <f xml:space="preserve"> SUM(O35:O38)</f>
        <v>-1.1811326506329252E-3</v>
      </c>
      <c r="P39" s="236">
        <f xml:space="preserve"> SUM(P35:P38)</f>
        <v>5528736.3700040504</v>
      </c>
      <c r="Q39" s="336">
        <f xml:space="preserve"> SUM(Q35:Q38)</f>
        <v>4.5835925011018404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41">
        <f xml:space="preserve"> SUM(AA35:AA38)</f>
        <v>2.1513263534274391E-3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25"/>
      <c r="N40" s="175"/>
      <c r="O40" s="330"/>
      <c r="P40" s="176"/>
      <c r="Q40" s="335"/>
      <c r="R40" s="153"/>
      <c r="S40" s="153"/>
      <c r="T40" s="153"/>
      <c r="U40" s="153"/>
      <c r="V40" s="172"/>
      <c r="W40" s="172"/>
      <c r="X40" s="173"/>
      <c r="Y40" s="177"/>
      <c r="Z40" s="178"/>
      <c r="AA40" s="340"/>
      <c r="AB40" s="168"/>
    </row>
    <row r="41" spans="1:28" x14ac:dyDescent="0.2">
      <c r="A41" s="153"/>
      <c r="B41" s="153">
        <v>924</v>
      </c>
      <c r="C41" s="153" t="s">
        <v>372</v>
      </c>
      <c r="D41" s="153" t="str">
        <f>_xll.BDP(C41,$D$3)</f>
        <v>ZAr</v>
      </c>
      <c r="E41" s="153" t="s">
        <v>373</v>
      </c>
      <c r="F41" s="174">
        <f>_xll.BDP(C41,$F$3)</f>
        <v>31375</v>
      </c>
      <c r="G41" s="174">
        <f>_xll.BDP(C41,$G$3)</f>
        <v>31583</v>
      </c>
      <c r="H41" s="170">
        <f>IF(OR(OR(G41="#N/A N/A",G41="#N/A Real Time"),OR(F41="#N/A N/A",F41="#N/A Real Time")),0,  G41 - F41)</f>
        <v>208</v>
      </c>
      <c r="I41" s="171">
        <f>IF(OR(F41=0,F41="#N/A N/A"),0,H41 / F41*100)</f>
        <v>0.66294820717131475</v>
      </c>
      <c r="J41" s="175">
        <v>43667</v>
      </c>
      <c r="K41" s="153" t="str">
        <f>CONCATENATE(D83,D41, " Curncy")</f>
        <v>GBPZAr Curncy</v>
      </c>
      <c r="L41" s="153">
        <f>IF(D41 = D83,1,_xll.BDP(K41,$L$3))</f>
        <v>1</v>
      </c>
      <c r="M41" s="325">
        <f>IF(D41 = D83,1,_xll.BDP(K41,$M$3)*L41)</f>
        <v>20.318300000000001</v>
      </c>
      <c r="N41" s="175">
        <f>H41*J41*R41/M41</f>
        <v>4470.2243790080865</v>
      </c>
      <c r="O41" s="330">
        <f>N41 / U83</f>
        <v>3.7060343576933994E-5</v>
      </c>
      <c r="P41" s="176">
        <f>IF(OR(OR(J41=0,G41 = "#N/A N/A"),G41="#N/A Real Time"),0,G41*J41*R41/M41)</f>
        <v>678764.88731832872</v>
      </c>
      <c r="Q41" s="335">
        <f>P41 / U83*100</f>
        <v>0.56272924576457029</v>
      </c>
      <c r="R41" s="153">
        <f>IF(EXACT(D41,UPPER(D41)),1,0.01)/T41</f>
        <v>0.01</v>
      </c>
      <c r="S41" s="153">
        <v>0</v>
      </c>
      <c r="T41" s="153">
        <v>1</v>
      </c>
      <c r="U41" s="153"/>
      <c r="V41" s="172">
        <f>_xll.BDH(C41,$V$3,$D$1,$D$1)</f>
        <v>32700</v>
      </c>
      <c r="W41" s="172">
        <f>IF(OR(OR(F41="#N/A N/A",F41="#N/A Real Time"),OR(V41="#N/A N/A",V41="#N/A Real Time")),0,  F41 - V41)</f>
        <v>-1325</v>
      </c>
      <c r="X41" s="173">
        <f>IF(OR(V41=0,V41="#N/A N/A"),0,W41 / V41*100)</f>
        <v>-4.0519877675840981</v>
      </c>
      <c r="Y41" s="177">
        <v>43667</v>
      </c>
      <c r="Z41" s="178">
        <f>IF(D41 = D83,1,_xll.BDP(K41,$Z$3)*L41)</f>
        <v>20.3079</v>
      </c>
      <c r="AA41" s="340">
        <f>W41*Y41*R41/Z41 / AB83</f>
        <v>-2.3650069249287159E-4</v>
      </c>
      <c r="AB41" s="168"/>
    </row>
    <row r="42" spans="1:28" x14ac:dyDescent="0.2">
      <c r="A42" s="153"/>
      <c r="B42" s="153">
        <v>19942</v>
      </c>
      <c r="C42" s="153" t="s">
        <v>1540</v>
      </c>
      <c r="D42" s="153" t="str">
        <f>_xll.BDP(C42,$D$3)</f>
        <v>ZAr</v>
      </c>
      <c r="E42" s="153" t="s">
        <v>1541</v>
      </c>
      <c r="F42" s="174">
        <f>_xll.BDP(C42,$F$3)</f>
        <v>4869</v>
      </c>
      <c r="G42" s="174">
        <f>_xll.BDP(C42,$G$3)</f>
        <v>4983</v>
      </c>
      <c r="H42" s="170">
        <f>IF(OR(OR(G42="#N/A N/A",G42="#N/A Real Time"),OR(F42="#N/A N/A",F42="#N/A Real Time")),0,  G42 - F42)</f>
        <v>114</v>
      </c>
      <c r="I42" s="171">
        <f>IF(OR(F42=0,F42="#N/A N/A"),0,H42 / F42*100)</f>
        <v>2.3413431916204557</v>
      </c>
      <c r="J42" s="175">
        <v>675704</v>
      </c>
      <c r="K42" s="153" t="str">
        <f>CONCATENATE(D83,D42, " Curncy")</f>
        <v>GBPZAr Curncy</v>
      </c>
      <c r="L42" s="153">
        <f>IF(D42 = D83,1,_xll.BDP(K42,$L$3))</f>
        <v>1</v>
      </c>
      <c r="M42" s="325">
        <f>IF(D42 = D83,1,_xll.BDP(K42,$M$3)*L42)</f>
        <v>20.318300000000001</v>
      </c>
      <c r="N42" s="175">
        <f>H42*J42*R42/M42</f>
        <v>37911.762302948577</v>
      </c>
      <c r="O42" s="330">
        <f>N42 / U83</f>
        <v>3.1430702743965932E-4</v>
      </c>
      <c r="P42" s="176">
        <f>IF(OR(OR(J42=0,G42 = "#N/A N/A"),G42="#N/A Real Time"),0,G42*J42*R42/M42)</f>
        <v>1657143.0838209889</v>
      </c>
      <c r="Q42" s="335">
        <f>P42 / U83*100</f>
        <v>1.3738525594138791</v>
      </c>
      <c r="R42" s="153">
        <f>IF(EXACT(D42,UPPER(D42)),1,0.01)/T42</f>
        <v>0.01</v>
      </c>
      <c r="S42" s="153">
        <v>0</v>
      </c>
      <c r="T42" s="153">
        <v>1</v>
      </c>
      <c r="U42" s="153"/>
      <c r="V42" s="172">
        <f>_xll.BDH(C42,$V$3,$D$1,$D$1)</f>
        <v>5181</v>
      </c>
      <c r="W42" s="172">
        <f>IF(OR(OR(F42="#N/A N/A",F42="#N/A Real Time"),OR(V42="#N/A N/A",V42="#N/A Real Time")),0,  F42 - V42)</f>
        <v>-312</v>
      </c>
      <c r="X42" s="173">
        <f>IF(OR(V42=0,V42="#N/A N/A"),0,W42 / V42*100)</f>
        <v>-6.0220034742327737</v>
      </c>
      <c r="Y42" s="177">
        <v>675704</v>
      </c>
      <c r="Z42" s="178">
        <f>IF(D42 = D83,1,_xll.BDP(K42,$Z$3)*L42)</f>
        <v>20.3079</v>
      </c>
      <c r="AA42" s="340">
        <f>W42*Y42*R42/Z42 / AB83</f>
        <v>-8.6173605893148327E-4</v>
      </c>
      <c r="AB42" s="168"/>
    </row>
    <row r="43" spans="1:28" x14ac:dyDescent="0.2">
      <c r="A43" s="187" t="s">
        <v>1715</v>
      </c>
      <c r="B43" s="187"/>
      <c r="C43" s="187"/>
      <c r="D43" s="187"/>
      <c r="E43" s="187" t="s">
        <v>118</v>
      </c>
      <c r="F43" s="232"/>
      <c r="G43" s="232"/>
      <c r="H43" s="233"/>
      <c r="I43" s="234"/>
      <c r="J43" s="235"/>
      <c r="K43" s="187"/>
      <c r="L43" s="187"/>
      <c r="M43" s="326"/>
      <c r="N43" s="235">
        <f xml:space="preserve"> SUM(N40:N42)</f>
        <v>42381.986681956667</v>
      </c>
      <c r="O43" s="331">
        <f xml:space="preserve"> SUM(O40:O42)</f>
        <v>3.5136737101659331E-4</v>
      </c>
      <c r="P43" s="236">
        <f xml:space="preserve"> SUM(P40:P42)</f>
        <v>2335907.9711393174</v>
      </c>
      <c r="Q43" s="336">
        <f xml:space="preserve"> SUM(Q40:Q42)</f>
        <v>1.9365818051784494</v>
      </c>
      <c r="R43" s="187"/>
      <c r="S43" s="187"/>
      <c r="T43" s="187"/>
      <c r="U43" s="187"/>
      <c r="V43" s="237"/>
      <c r="W43" s="237"/>
      <c r="X43" s="238"/>
      <c r="Y43" s="239"/>
      <c r="Z43" s="240"/>
      <c r="AA43" s="341">
        <f xml:space="preserve"> SUM(AA40:AA42)</f>
        <v>-1.0982367514243549E-3</v>
      </c>
      <c r="AB43" s="212"/>
    </row>
    <row r="44" spans="1:28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325"/>
      <c r="N44" s="175"/>
      <c r="O44" s="330"/>
      <c r="P44" s="176"/>
      <c r="Q44" s="335"/>
      <c r="R44" s="153"/>
      <c r="S44" s="153"/>
      <c r="T44" s="153"/>
      <c r="U44" s="153"/>
      <c r="V44" s="172"/>
      <c r="W44" s="172"/>
      <c r="X44" s="173"/>
      <c r="Y44" s="177"/>
      <c r="Z44" s="178"/>
      <c r="AA44" s="340"/>
      <c r="AB44" s="168"/>
    </row>
    <row r="45" spans="1:28" x14ac:dyDescent="0.2">
      <c r="A45" s="153"/>
      <c r="B45" s="153">
        <v>113</v>
      </c>
      <c r="C45" s="153" t="s">
        <v>113</v>
      </c>
      <c r="D45" s="153" t="str">
        <f>_xll.BDP(C45,$D$3)</f>
        <v>SEK</v>
      </c>
      <c r="E45" s="153" t="s">
        <v>296</v>
      </c>
      <c r="F45" s="174">
        <f>_xll.BDP(C45,$F$3)</f>
        <v>104.6</v>
      </c>
      <c r="G45" s="174">
        <f>_xll.BDP(C45,$G$3)</f>
        <v>104.15</v>
      </c>
      <c r="H45" s="170">
        <f>IF(OR(OR(G45="#N/A N/A",G45="#N/A Real Time"),OR(F45="#N/A N/A",F45="#N/A Real Time")),0,  G45 - F45)</f>
        <v>-0.44999999999998863</v>
      </c>
      <c r="I45" s="171">
        <f>IF(OR(F45=0,F45="#N/A N/A"),0,H45 / F45*100)</f>
        <v>-0.43021032504779028</v>
      </c>
      <c r="J45" s="175">
        <v>202459</v>
      </c>
      <c r="K45" s="153" t="str">
        <f>CONCATENATE(D83,D45, " Curncy")</f>
        <v>GBPSEK Curncy</v>
      </c>
      <c r="L45" s="153">
        <f>IF(D45 = D83,1,_xll.BDP(K45,$L$3))</f>
        <v>1</v>
      </c>
      <c r="M45" s="325">
        <f>IF(D45 = D83,1,_xll.BDP(K45,$M$3)*L45)</f>
        <v>11.3765</v>
      </c>
      <c r="N45" s="175">
        <f>H45*J45*R45/M45</f>
        <v>-8008.3109919569024</v>
      </c>
      <c r="O45" s="330">
        <f>N45 / U83</f>
        <v>-6.6392809771825329E-5</v>
      </c>
      <c r="P45" s="176">
        <f>IF(OR(OR(J45=0,G45 = "#N/A N/A"),G45="#N/A Real Time"),0,G45*J45*R45/M45)</f>
        <v>1853479.0884718499</v>
      </c>
      <c r="Q45" s="335">
        <f>P45 / U83*100</f>
        <v>1.5366246972746185</v>
      </c>
      <c r="R45" s="153">
        <f>IF(EXACT(D45,UPPER(D45)),1,0.01)/T45</f>
        <v>1</v>
      </c>
      <c r="S45" s="153">
        <v>0</v>
      </c>
      <c r="T45" s="153">
        <v>1</v>
      </c>
      <c r="U45" s="153"/>
      <c r="V45" s="172">
        <f>_xll.BDH(C45,$V$3,$D$1,$D$1)</f>
        <v>103.65</v>
      </c>
      <c r="W45" s="172">
        <f>IF(OR(OR(F45="#N/A N/A",F45="#N/A Real Time"),OR(V45="#N/A N/A",V45="#N/A Real Time")),0,  F45 - V45)</f>
        <v>0.94999999999998863</v>
      </c>
      <c r="X45" s="173">
        <f>IF(OR(V45=0,V45="#N/A N/A"),0,W45 / V45*100)</f>
        <v>0.91654606849974773</v>
      </c>
      <c r="Y45" s="177">
        <v>202459</v>
      </c>
      <c r="Z45" s="178">
        <f>IF(D45 = D83,1,_xll.BDP(K45,$Z$3)*L45)</f>
        <v>11.434799999999999</v>
      </c>
      <c r="AA45" s="340">
        <f>W45*Y45*R45/Z45 / AB83</f>
        <v>1.3962407797140858E-4</v>
      </c>
      <c r="AB45" s="168"/>
    </row>
    <row r="46" spans="1:28" x14ac:dyDescent="0.2">
      <c r="A46" s="187" t="s">
        <v>1716</v>
      </c>
      <c r="B46" s="187"/>
      <c r="C46" s="187"/>
      <c r="D46" s="187"/>
      <c r="E46" s="187" t="s">
        <v>112</v>
      </c>
      <c r="F46" s="232"/>
      <c r="G46" s="232"/>
      <c r="H46" s="233"/>
      <c r="I46" s="234"/>
      <c r="J46" s="235"/>
      <c r="K46" s="187"/>
      <c r="L46" s="187"/>
      <c r="M46" s="326"/>
      <c r="N46" s="235">
        <f xml:space="preserve"> SUM(N44:N45)</f>
        <v>-8008.3109919569024</v>
      </c>
      <c r="O46" s="331">
        <f xml:space="preserve"> SUM(O44:O45)</f>
        <v>-6.6392809771825329E-5</v>
      </c>
      <c r="P46" s="236">
        <f xml:space="preserve"> SUM(P44:P45)</f>
        <v>1853479.0884718499</v>
      </c>
      <c r="Q46" s="336">
        <f xml:space="preserve"> SUM(Q44:Q45)</f>
        <v>1.5366246972746185</v>
      </c>
      <c r="R46" s="187"/>
      <c r="S46" s="187"/>
      <c r="T46" s="187"/>
      <c r="U46" s="187"/>
      <c r="V46" s="237"/>
      <c r="W46" s="237"/>
      <c r="X46" s="238"/>
      <c r="Y46" s="239"/>
      <c r="Z46" s="240"/>
      <c r="AA46" s="341">
        <f xml:space="preserve"> SUM(AA44:AA45)</f>
        <v>1.3962407797140858E-4</v>
      </c>
      <c r="AB46" s="212"/>
    </row>
    <row r="47" spans="1:28" x14ac:dyDescent="0.2">
      <c r="A47" s="153"/>
      <c r="B47" s="153"/>
      <c r="C47" s="153"/>
      <c r="D47" s="153"/>
      <c r="E47" s="153"/>
      <c r="F47" s="174"/>
      <c r="G47" s="174"/>
      <c r="H47" s="170"/>
      <c r="I47" s="171"/>
      <c r="J47" s="175"/>
      <c r="K47" s="153"/>
      <c r="L47" s="153"/>
      <c r="M47" s="325"/>
      <c r="N47" s="175"/>
      <c r="O47" s="330"/>
      <c r="P47" s="176"/>
      <c r="Q47" s="335"/>
      <c r="R47" s="153"/>
      <c r="S47" s="153"/>
      <c r="T47" s="153"/>
      <c r="U47" s="153"/>
      <c r="V47" s="172"/>
      <c r="W47" s="172"/>
      <c r="X47" s="173"/>
      <c r="Y47" s="177"/>
      <c r="Z47" s="178"/>
      <c r="AA47" s="340"/>
      <c r="AB47" s="168"/>
    </row>
    <row r="48" spans="1:28" x14ac:dyDescent="0.2">
      <c r="A48" s="153"/>
      <c r="B48" s="153">
        <v>10212</v>
      </c>
      <c r="C48" s="153" t="s">
        <v>979</v>
      </c>
      <c r="D48" s="153" t="str">
        <f>_xll.BDP(C48,$D$3)</f>
        <v>GBp</v>
      </c>
      <c r="E48" s="153" t="s">
        <v>1082</v>
      </c>
      <c r="F48" s="174">
        <f>_xll.BDP(C48,$F$3)</f>
        <v>1081</v>
      </c>
      <c r="G48" s="174">
        <f>_xll.BDP(C48,$G$3)</f>
        <v>1076.5</v>
      </c>
      <c r="H48" s="170">
        <f t="shared" ref="H48:H70" si="0">IF(OR(OR(G48="#N/A N/A",G48="#N/A Real Time"),OR(F48="#N/A N/A",F48="#N/A Real Time")),0,  G48 - F48)</f>
        <v>-4.5</v>
      </c>
      <c r="I48" s="171">
        <f t="shared" ref="I48:I70" si="1">IF(OR(F48=0,F48="#N/A N/A"),0,H48 / F48*100)</f>
        <v>-0.41628122109158189</v>
      </c>
      <c r="J48" s="175">
        <v>83490</v>
      </c>
      <c r="K48" s="153" t="str">
        <f>CONCATENATE(D83,D48, " Curncy")</f>
        <v>GBPGBp Curncy</v>
      </c>
      <c r="L48" s="153">
        <f>IF(D48 = D83,1,_xll.BDP(K48,$L$3))</f>
        <v>1</v>
      </c>
      <c r="M48" s="325">
        <f>IF(D48 = D83,1,_xll.BDP(K48,$M$3)*L48)</f>
        <v>1</v>
      </c>
      <c r="N48" s="175">
        <f t="shared" ref="N48:N70" si="2">H48*J48*R48/M48</f>
        <v>-3757.05</v>
      </c>
      <c r="O48" s="330">
        <f>N48 / U83</f>
        <v>-3.1147779625911259E-5</v>
      </c>
      <c r="P48" s="176">
        <f t="shared" ref="P48:P70" si="3">IF(OR(OR(J48=0,G48 = "#N/A N/A"),G48="#N/A Real Time"),0,G48*J48*R48/M48)</f>
        <v>898769.85</v>
      </c>
      <c r="Q48" s="335">
        <f>P48 / U83*100</f>
        <v>0.74512410593985479</v>
      </c>
      <c r="R48" s="153">
        <f t="shared" ref="R48:R70" si="4">IF(EXACT(D48,UPPER(D48)),1,0.01)/T48</f>
        <v>0.01</v>
      </c>
      <c r="S48" s="153">
        <v>0</v>
      </c>
      <c r="T48" s="153">
        <v>1</v>
      </c>
      <c r="U48" s="153"/>
      <c r="V48" s="172">
        <f>_xll.BDH(C48,$V$3,$D$1,$D$1)</f>
        <v>1089</v>
      </c>
      <c r="W48" s="172">
        <f t="shared" ref="W48:W70" si="5">IF(OR(OR(F48="#N/A N/A",F48="#N/A Real Time"),OR(V48="#N/A N/A",V48="#N/A Real Time")),0,  F48 - V48)</f>
        <v>-8</v>
      </c>
      <c r="X48" s="173">
        <f t="shared" ref="X48:X70" si="6">IF(OR(V48=0,V48="#N/A N/A"),0,W48 / V48*100)</f>
        <v>-0.7346189164370982</v>
      </c>
      <c r="Y48" s="177">
        <v>83490</v>
      </c>
      <c r="Z48" s="178">
        <f>IF(D48 = D83,1,_xll.BDP(K48,$Z$3)*L48)</f>
        <v>1</v>
      </c>
      <c r="AA48" s="340">
        <f>W48*Y48*R48/Z48 / AB83</f>
        <v>-5.5443756376482447E-5</v>
      </c>
      <c r="AB48" s="168"/>
    </row>
    <row r="49" spans="1:28" x14ac:dyDescent="0.2">
      <c r="A49" s="153"/>
      <c r="B49" s="153">
        <v>7274</v>
      </c>
      <c r="C49" s="153" t="s">
        <v>983</v>
      </c>
      <c r="D49" s="153" t="str">
        <f>_xll.BDP(C49,$D$3)</f>
        <v>GBp</v>
      </c>
      <c r="E49" s="153" t="s">
        <v>1086</v>
      </c>
      <c r="F49" s="174">
        <f>_xll.BDP(C49,$F$3)</f>
        <v>2128</v>
      </c>
      <c r="G49" s="174">
        <f>_xll.BDP(C49,$G$3)</f>
        <v>2129</v>
      </c>
      <c r="H49" s="170">
        <f t="shared" si="0"/>
        <v>1</v>
      </c>
      <c r="I49" s="171">
        <f t="shared" si="1"/>
        <v>4.6992481203007516E-2</v>
      </c>
      <c r="J49" s="175">
        <v>154130</v>
      </c>
      <c r="K49" s="153" t="str">
        <f>CONCATENATE(D83,D49, " Curncy")</f>
        <v>GBPGBp Curncy</v>
      </c>
      <c r="L49" s="153">
        <f>IF(D49 = D83,1,_xll.BDP(K49,$L$3))</f>
        <v>1</v>
      </c>
      <c r="M49" s="325">
        <f>IF(D49 = D83,1,_xll.BDP(K49,$M$3)*L49)</f>
        <v>1</v>
      </c>
      <c r="N49" s="175">
        <f t="shared" si="2"/>
        <v>1541.3</v>
      </c>
      <c r="O49" s="330">
        <f>N49 / U83</f>
        <v>1.277812984586764E-5</v>
      </c>
      <c r="P49" s="176">
        <f t="shared" si="3"/>
        <v>3281427.7</v>
      </c>
      <c r="Q49" s="335">
        <f>P49 / U83*100</f>
        <v>2.7204638441852209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2019</v>
      </c>
      <c r="W49" s="172">
        <f t="shared" si="5"/>
        <v>109</v>
      </c>
      <c r="X49" s="173">
        <f t="shared" si="6"/>
        <v>5.3987122337790989</v>
      </c>
      <c r="Y49" s="177">
        <v>154130</v>
      </c>
      <c r="Z49" s="178">
        <f>IF(D49 = D83,1,_xll.BDP(K49,$Z$3)*L49)</f>
        <v>1</v>
      </c>
      <c r="AA49" s="340">
        <f>W49*Y49*R49/Z49 / AB83</f>
        <v>1.3945749978492772E-3</v>
      </c>
      <c r="AB49" s="168"/>
    </row>
    <row r="50" spans="1:28" x14ac:dyDescent="0.2">
      <c r="A50" s="153"/>
      <c r="B50" s="153">
        <v>2204</v>
      </c>
      <c r="C50" s="153" t="s">
        <v>99</v>
      </c>
      <c r="D50" s="153" t="str">
        <f>_xll.BDP(C50,$D$3)</f>
        <v>GBp</v>
      </c>
      <c r="E50" s="153" t="s">
        <v>380</v>
      </c>
      <c r="F50" s="174">
        <f>_xll.BDP(C50,$F$3)</f>
        <v>150.19999999999999</v>
      </c>
      <c r="G50" s="174">
        <f>_xll.BDP(C50,$G$3)</f>
        <v>143.08000000000001</v>
      </c>
      <c r="H50" s="170">
        <f t="shared" si="0"/>
        <v>-7.1199999999999761</v>
      </c>
      <c r="I50" s="171">
        <f t="shared" si="1"/>
        <v>-4.7403462050599048</v>
      </c>
      <c r="J50" s="175">
        <v>6452671</v>
      </c>
      <c r="K50" s="153" t="str">
        <f>CONCATENATE(D83,D50, " Curncy")</f>
        <v>GBPGBp Curncy</v>
      </c>
      <c r="L50" s="153">
        <f>IF(D50 = D83,1,_xll.BDP(K50,$L$3))</f>
        <v>1</v>
      </c>
      <c r="M50" s="325">
        <f>IF(D50 = D83,1,_xll.BDP(K50,$M$3)*L50)</f>
        <v>1</v>
      </c>
      <c r="N50" s="175">
        <f t="shared" si="2"/>
        <v>-459430.17519999848</v>
      </c>
      <c r="O50" s="330">
        <f>N50 / U83</f>
        <v>-3.8089005604459219E-3</v>
      </c>
      <c r="P50" s="176">
        <f t="shared" si="3"/>
        <v>9232481.6668000016</v>
      </c>
      <c r="Q50" s="335">
        <f>P50 / U83*100</f>
        <v>7.6541782610759039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140.19999999999999</v>
      </c>
      <c r="W50" s="172">
        <f t="shared" si="5"/>
        <v>10</v>
      </c>
      <c r="X50" s="173">
        <f t="shared" si="6"/>
        <v>7.132667617689016</v>
      </c>
      <c r="Y50" s="177">
        <v>6452671</v>
      </c>
      <c r="Z50" s="178">
        <f>IF(D50 = D83,1,_xll.BDP(K50,$Z$3)*L50)</f>
        <v>1</v>
      </c>
      <c r="AA50" s="340">
        <f>W50*Y50*R50/Z50 / AB83</f>
        <v>5.3563348739608541E-3</v>
      </c>
      <c r="AB50" s="168"/>
    </row>
    <row r="51" spans="1:28" x14ac:dyDescent="0.2">
      <c r="A51" s="153"/>
      <c r="B51" s="153">
        <v>6116</v>
      </c>
      <c r="C51" s="153" t="s">
        <v>992</v>
      </c>
      <c r="D51" s="153" t="str">
        <f>_xll.BDP(C51,$D$3)</f>
        <v>GBp</v>
      </c>
      <c r="E51" s="153" t="s">
        <v>1096</v>
      </c>
      <c r="F51" s="174">
        <f>_xll.BDP(C51,$F$3)</f>
        <v>125.25</v>
      </c>
      <c r="G51" s="174">
        <f>_xll.BDP(C51,$G$3)</f>
        <v>124.1</v>
      </c>
      <c r="H51" s="170">
        <f t="shared" si="0"/>
        <v>-1.1500000000000057</v>
      </c>
      <c r="I51" s="171">
        <f t="shared" si="1"/>
        <v>-0.91816367265469512</v>
      </c>
      <c r="J51" s="175">
        <v>5862319</v>
      </c>
      <c r="K51" s="153" t="str">
        <f>CONCATENATE(D83,D51, " Curncy")</f>
        <v>GBPGBp Curncy</v>
      </c>
      <c r="L51" s="153">
        <f>IF(D51 = D83,1,_xll.BDP(K51,$L$3))</f>
        <v>1</v>
      </c>
      <c r="M51" s="325">
        <f>IF(D51 = D83,1,_xll.BDP(K51,$M$3)*L51)</f>
        <v>1</v>
      </c>
      <c r="N51" s="175">
        <f t="shared" si="2"/>
        <v>-67416.668500000334</v>
      </c>
      <c r="O51" s="330">
        <f>N51 / U83</f>
        <v>-5.5891711144411796E-4</v>
      </c>
      <c r="P51" s="176">
        <f t="shared" si="3"/>
        <v>7275137.8789999997</v>
      </c>
      <c r="Q51" s="335">
        <f>P51 / U83*100</f>
        <v>6.0314446548012786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120.25</v>
      </c>
      <c r="W51" s="172">
        <f t="shared" si="5"/>
        <v>5</v>
      </c>
      <c r="X51" s="173">
        <f t="shared" si="6"/>
        <v>4.1580041580041582</v>
      </c>
      <c r="Y51" s="177">
        <v>5862319</v>
      </c>
      <c r="Z51" s="178">
        <f>IF(D51 = D83,1,_xll.BDP(K51,$Z$3)*L51)</f>
        <v>1</v>
      </c>
      <c r="AA51" s="340">
        <f>W51*Y51*R51/Z51 / AB83</f>
        <v>2.4331430892713516E-3</v>
      </c>
      <c r="AB51" s="168"/>
    </row>
    <row r="52" spans="1:28" x14ac:dyDescent="0.2">
      <c r="A52" s="153"/>
      <c r="B52" s="153">
        <v>3746</v>
      </c>
      <c r="C52" s="153" t="s">
        <v>1004</v>
      </c>
      <c r="D52" s="153" t="str">
        <f>_xll.BDP(C52,$D$3)</f>
        <v>GBp</v>
      </c>
      <c r="E52" s="153" t="s">
        <v>1108</v>
      </c>
      <c r="F52" s="174">
        <f>_xll.BDP(C52,$F$3)</f>
        <v>117.6</v>
      </c>
      <c r="G52" s="174">
        <f>_xll.BDP(C52,$G$3)</f>
        <v>115.6</v>
      </c>
      <c r="H52" s="170">
        <f t="shared" si="0"/>
        <v>-2</v>
      </c>
      <c r="I52" s="171">
        <f t="shared" si="1"/>
        <v>-1.7006802721088436</v>
      </c>
      <c r="J52" s="175">
        <v>4333148</v>
      </c>
      <c r="K52" s="153" t="str">
        <f>CONCATENATE(D83,D52, " Curncy")</f>
        <v>GBPGBp Curncy</v>
      </c>
      <c r="L52" s="153">
        <f>IF(D52 = D83,1,_xll.BDP(K52,$L$3))</f>
        <v>1</v>
      </c>
      <c r="M52" s="325">
        <f>IF(D52 = D83,1,_xll.BDP(K52,$M$3)*L52)</f>
        <v>1</v>
      </c>
      <c r="N52" s="175">
        <f t="shared" si="2"/>
        <v>-86662.96</v>
      </c>
      <c r="O52" s="330">
        <f>N52 / U83</f>
        <v>-7.1847826880375892E-4</v>
      </c>
      <c r="P52" s="176">
        <f t="shared" si="3"/>
        <v>5009119.0879999995</v>
      </c>
      <c r="Q52" s="335">
        <f>P52 / U83*100</f>
        <v>4.1528043936857255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114</v>
      </c>
      <c r="W52" s="172">
        <f t="shared" si="5"/>
        <v>3.5999999999999943</v>
      </c>
      <c r="X52" s="173">
        <f t="shared" si="6"/>
        <v>3.1578947368421004</v>
      </c>
      <c r="Y52" s="177">
        <v>4333148</v>
      </c>
      <c r="Z52" s="178">
        <f>IF(D52 = D83,1,_xll.BDP(K52,$Z$3)*L52)</f>
        <v>1</v>
      </c>
      <c r="AA52" s="340">
        <f>W52*Y52*R52/Z52 / AB83</f>
        <v>1.294894010358831E-3</v>
      </c>
      <c r="AB52" s="168"/>
    </row>
    <row r="53" spans="1:28" x14ac:dyDescent="0.2">
      <c r="A53" s="153"/>
      <c r="B53" s="153">
        <v>23802</v>
      </c>
      <c r="C53" s="153" t="s">
        <v>1463</v>
      </c>
      <c r="D53" s="153" t="str">
        <f>_xll.BDP(C53,$D$3)</f>
        <v>GBp</v>
      </c>
      <c r="E53" s="153" t="s">
        <v>1464</v>
      </c>
      <c r="F53" s="174">
        <f>_xll.BDP(C53,$F$3)</f>
        <v>12940</v>
      </c>
      <c r="G53" s="174">
        <f>_xll.BDP(C53,$G$3)</f>
        <v>13335</v>
      </c>
      <c r="H53" s="170">
        <f t="shared" si="0"/>
        <v>395</v>
      </c>
      <c r="I53" s="171">
        <f t="shared" si="1"/>
        <v>3.0525502318392581</v>
      </c>
      <c r="J53" s="175">
        <v>28393</v>
      </c>
      <c r="K53" s="153" t="str">
        <f>CONCATENATE(D83,D53, " Curncy")</f>
        <v>GBPGBp Curncy</v>
      </c>
      <c r="L53" s="153">
        <f>IF(D53 = D83,1,_xll.BDP(K53,$L$3))</f>
        <v>1</v>
      </c>
      <c r="M53" s="325">
        <f>IF(D53 = D83,1,_xll.BDP(K53,$M$3)*L53)</f>
        <v>1</v>
      </c>
      <c r="N53" s="175">
        <f t="shared" si="2"/>
        <v>112152.35</v>
      </c>
      <c r="O53" s="330">
        <f>N53 / U83</f>
        <v>9.297977621612884E-4</v>
      </c>
      <c r="P53" s="176">
        <f t="shared" si="3"/>
        <v>3786206.5500000003</v>
      </c>
      <c r="Q53" s="335">
        <f>P53 / U83*100</f>
        <v>3.1389501666888053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12545</v>
      </c>
      <c r="W53" s="172">
        <f t="shared" si="5"/>
        <v>395</v>
      </c>
      <c r="X53" s="173">
        <f t="shared" si="6"/>
        <v>3.1486648066958942</v>
      </c>
      <c r="Y53" s="177">
        <v>28393</v>
      </c>
      <c r="Z53" s="178">
        <f>IF(D53 = D83,1,_xll.BDP(K53,$Z$3)*L53)</f>
        <v>1</v>
      </c>
      <c r="AA53" s="340">
        <f>W53*Y53*R53/Z53 / AB83</f>
        <v>9.3097190837974485E-4</v>
      </c>
      <c r="AB53" s="168"/>
    </row>
    <row r="54" spans="1:28" x14ac:dyDescent="0.2">
      <c r="A54" s="153"/>
      <c r="B54" s="153">
        <v>3528</v>
      </c>
      <c r="C54" s="153" t="s">
        <v>1519</v>
      </c>
      <c r="D54" s="153" t="str">
        <f>_xll.BDP(C54,$D$3)</f>
        <v>GBp</v>
      </c>
      <c r="E54" s="153" t="s">
        <v>1602</v>
      </c>
      <c r="F54" s="174">
        <f>_xll.BDP(C54,$F$3)</f>
        <v>451.2</v>
      </c>
      <c r="G54" s="174">
        <f>_xll.BDP(C54,$G$3)</f>
        <v>458.8</v>
      </c>
      <c r="H54" s="170">
        <f t="shared" si="0"/>
        <v>7.6000000000000227</v>
      </c>
      <c r="I54" s="171">
        <f t="shared" si="1"/>
        <v>1.6843971631205725</v>
      </c>
      <c r="J54" s="175">
        <v>101552</v>
      </c>
      <c r="K54" s="153" t="str">
        <f>CONCATENATE(D83,D54, " Curncy")</f>
        <v>GBPGBp Curncy</v>
      </c>
      <c r="L54" s="153">
        <f>IF(D54 = D83,1,_xll.BDP(K54,$L$3))</f>
        <v>1</v>
      </c>
      <c r="M54" s="325">
        <f>IF(D54 = D83,1,_xll.BDP(K54,$M$3)*L54)</f>
        <v>1</v>
      </c>
      <c r="N54" s="175">
        <f t="shared" si="2"/>
        <v>7717.952000000023</v>
      </c>
      <c r="O54" s="330">
        <f>N54 / U83</f>
        <v>6.3985591903052062E-5</v>
      </c>
      <c r="P54" s="176">
        <f t="shared" si="3"/>
        <v>465920.576</v>
      </c>
      <c r="Q54" s="335">
        <f>P54 / U83*100</f>
        <v>0.38627091533052893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473.6</v>
      </c>
      <c r="W54" s="172">
        <f t="shared" si="5"/>
        <v>-22.400000000000034</v>
      </c>
      <c r="X54" s="173">
        <f t="shared" si="6"/>
        <v>-4.7297297297297369</v>
      </c>
      <c r="Y54" s="177">
        <v>101552</v>
      </c>
      <c r="Z54" s="178">
        <f>IF(D54 = D83,1,_xll.BDP(K54,$Z$3)*L54)</f>
        <v>1</v>
      </c>
      <c r="AA54" s="340">
        <f>W54*Y54*R54/Z54 / AB83</f>
        <v>-1.8882726282338908E-4</v>
      </c>
      <c r="AB54" s="168"/>
    </row>
    <row r="55" spans="1:28" x14ac:dyDescent="0.2">
      <c r="A55" s="153"/>
      <c r="B55" s="153">
        <v>6295</v>
      </c>
      <c r="C55" s="153" t="s">
        <v>1016</v>
      </c>
      <c r="D55" s="153" t="str">
        <f>_xll.BDP(C55,$D$3)</f>
        <v>USD</v>
      </c>
      <c r="E55" s="153" t="s">
        <v>1119</v>
      </c>
      <c r="F55" s="174">
        <f>_xll.BDP(C55,$F$3)</f>
        <v>168.66</v>
      </c>
      <c r="G55" s="174">
        <f>_xll.BDP(C55,$G$3)</f>
        <v>169.17</v>
      </c>
      <c r="H55" s="170">
        <f t="shared" si="0"/>
        <v>0.50999999999999091</v>
      </c>
      <c r="I55" s="171">
        <f t="shared" si="1"/>
        <v>0.30238349341870679</v>
      </c>
      <c r="J55" s="175">
        <v>2727</v>
      </c>
      <c r="K55" s="153" t="str">
        <f>CONCATENATE(D83,D55, " Curncy")</f>
        <v>GBPUSD Curncy</v>
      </c>
      <c r="L55" s="153">
        <f>IF(D55 = D83,1,_xll.BDP(K55,$L$3))</f>
        <v>1</v>
      </c>
      <c r="M55" s="325">
        <f>IF(D55 = D83,1,_xll.BDP(K55,$M$3)*L55)</f>
        <v>1.3327</v>
      </c>
      <c r="N55" s="175">
        <f t="shared" si="2"/>
        <v>1043.573197268684</v>
      </c>
      <c r="O55" s="330">
        <f>N55 / U83</f>
        <v>8.651731537251989E-6</v>
      </c>
      <c r="P55" s="176">
        <f t="shared" si="3"/>
        <v>346159.3681998949</v>
      </c>
      <c r="Q55" s="335">
        <f>P55 / U83*100</f>
        <v>0.28698302434449896</v>
      </c>
      <c r="R55" s="153">
        <f t="shared" si="4"/>
        <v>1</v>
      </c>
      <c r="S55" s="153">
        <v>0</v>
      </c>
      <c r="T55" s="153">
        <v>1</v>
      </c>
      <c r="U55" s="153"/>
      <c r="V55" s="172">
        <f>_xll.BDH(C55,$V$3,$D$1,$D$1)</f>
        <v>171.27</v>
      </c>
      <c r="W55" s="172">
        <f t="shared" si="5"/>
        <v>-2.6100000000000136</v>
      </c>
      <c r="X55" s="173">
        <f t="shared" si="6"/>
        <v>-1.5239096163951735</v>
      </c>
      <c r="Y55" s="177">
        <v>2727</v>
      </c>
      <c r="Z55" s="178">
        <f>IF(D55 = D83,1,_xll.BDP(K55,$Z$3)*L55)</f>
        <v>1.3343</v>
      </c>
      <c r="AA55" s="340">
        <f>W55*Y55*R55/Z55 / AB83</f>
        <v>-4.427926035255376E-5</v>
      </c>
      <c r="AB55" s="168"/>
    </row>
    <row r="56" spans="1:28" x14ac:dyDescent="0.2">
      <c r="A56" s="153"/>
      <c r="B56" s="153">
        <v>10555</v>
      </c>
      <c r="C56" s="153" t="s">
        <v>92</v>
      </c>
      <c r="D56" s="153" t="str">
        <f>_xll.BDP(C56,$D$3)</f>
        <v>GBp</v>
      </c>
      <c r="E56" s="153" t="s">
        <v>403</v>
      </c>
      <c r="F56" s="174">
        <f>_xll.BDP(C56,$F$3)</f>
        <v>124</v>
      </c>
      <c r="G56" s="174">
        <f>_xll.BDP(C56,$G$3)</f>
        <v>118</v>
      </c>
      <c r="H56" s="170">
        <f t="shared" si="0"/>
        <v>-6</v>
      </c>
      <c r="I56" s="171">
        <f t="shared" si="1"/>
        <v>-4.838709677419355</v>
      </c>
      <c r="J56" s="175">
        <v>1066360</v>
      </c>
      <c r="K56" s="153" t="str">
        <f>CONCATENATE(D83,D56, " Curncy")</f>
        <v>GBPGBp Curncy</v>
      </c>
      <c r="L56" s="153">
        <f>IF(D56 = D83,1,_xll.BDP(K56,$L$3))</f>
        <v>1</v>
      </c>
      <c r="M56" s="325">
        <f>IF(D56 = D83,1,_xll.BDP(K56,$M$3)*L56)</f>
        <v>1</v>
      </c>
      <c r="N56" s="175">
        <f t="shared" si="2"/>
        <v>-63981.599999999999</v>
      </c>
      <c r="O56" s="330">
        <f>N56 / U83</f>
        <v>-5.3043871572462534E-4</v>
      </c>
      <c r="P56" s="176">
        <f t="shared" si="3"/>
        <v>1258304.8</v>
      </c>
      <c r="Q56" s="335">
        <f>P56 / U83*100</f>
        <v>1.0431961409250965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118.8</v>
      </c>
      <c r="W56" s="172">
        <f t="shared" si="5"/>
        <v>5.2000000000000028</v>
      </c>
      <c r="X56" s="173">
        <f t="shared" si="6"/>
        <v>4.3771043771043789</v>
      </c>
      <c r="Y56" s="177">
        <v>1066360</v>
      </c>
      <c r="Z56" s="178">
        <f>IF(D56 = D83,1,_xll.BDP(K56,$Z$3)*L56)</f>
        <v>1</v>
      </c>
      <c r="AA56" s="340">
        <f>W56*Y56*R56/Z56 / AB83</f>
        <v>4.6029407871908982E-4</v>
      </c>
      <c r="AB56" s="168"/>
    </row>
    <row r="57" spans="1:28" x14ac:dyDescent="0.2">
      <c r="A57" s="153"/>
      <c r="B57" s="153">
        <v>3574</v>
      </c>
      <c r="C57" s="153" t="s">
        <v>90</v>
      </c>
      <c r="D57" s="153" t="str">
        <f>_xll.BDP(C57,$D$3)</f>
        <v>GBp</v>
      </c>
      <c r="E57" s="153" t="s">
        <v>386</v>
      </c>
      <c r="F57" s="174">
        <f>_xll.BDP(C57,$F$3)</f>
        <v>628.6</v>
      </c>
      <c r="G57" s="174">
        <f>_xll.BDP(C57,$G$3)</f>
        <v>623.6</v>
      </c>
      <c r="H57" s="170">
        <f t="shared" si="0"/>
        <v>-5</v>
      </c>
      <c r="I57" s="171">
        <f t="shared" si="1"/>
        <v>-0.79541839007317838</v>
      </c>
      <c r="J57" s="175">
        <v>215483</v>
      </c>
      <c r="K57" s="153" t="str">
        <f>CONCATENATE(D83,D57, " Curncy")</f>
        <v>GBPGBp Curncy</v>
      </c>
      <c r="L57" s="153">
        <f>IF(D57 = D83,1,_xll.BDP(K57,$L$3))</f>
        <v>1</v>
      </c>
      <c r="M57" s="325">
        <f>IF(D57 = D83,1,_xll.BDP(K57,$M$3)*L57)</f>
        <v>1</v>
      </c>
      <c r="N57" s="175">
        <f t="shared" si="2"/>
        <v>-10774.15</v>
      </c>
      <c r="O57" s="330">
        <f>N57 / U83</f>
        <v>-8.9322966118766513E-5</v>
      </c>
      <c r="P57" s="176">
        <f t="shared" si="3"/>
        <v>1343751.9880000001</v>
      </c>
      <c r="Q57" s="335">
        <f>P57 / U83*100</f>
        <v>1.1140360334332562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645.6</v>
      </c>
      <c r="W57" s="172">
        <f t="shared" si="5"/>
        <v>-17</v>
      </c>
      <c r="X57" s="173">
        <f t="shared" si="6"/>
        <v>-2.6332094175960346</v>
      </c>
      <c r="Y57" s="177">
        <v>215483</v>
      </c>
      <c r="Z57" s="178">
        <f>IF(D57 = D83,1,_xll.BDP(K57,$Z$3)*L57)</f>
        <v>1</v>
      </c>
      <c r="AA57" s="340">
        <f>W57*Y57*R57/Z57 / AB83</f>
        <v>-3.0408159396282585E-4</v>
      </c>
      <c r="AB57" s="168"/>
    </row>
    <row r="58" spans="1:28" x14ac:dyDescent="0.2">
      <c r="A58" s="153"/>
      <c r="B58" s="153">
        <v>23999</v>
      </c>
      <c r="C58" s="153" t="s">
        <v>1581</v>
      </c>
      <c r="D58" s="153" t="str">
        <f>_xll.BDP(C58,$D$3)</f>
        <v>USD</v>
      </c>
      <c r="E58" s="153" t="s">
        <v>1582</v>
      </c>
      <c r="F58" s="174">
        <f>_xll.BDP(C58,$F$3)</f>
        <v>35.299999999999997</v>
      </c>
      <c r="G58" s="174">
        <f>_xll.BDP(C58,$G$3)</f>
        <v>35.384999999999998</v>
      </c>
      <c r="H58" s="170">
        <f t="shared" si="0"/>
        <v>8.5000000000000853E-2</v>
      </c>
      <c r="I58" s="171">
        <f t="shared" si="1"/>
        <v>0.24079320113314689</v>
      </c>
      <c r="J58" s="175">
        <v>71780</v>
      </c>
      <c r="K58" s="153" t="str">
        <f>CONCATENATE(D83,D58, " Curncy")</f>
        <v>GBPUSD Curncy</v>
      </c>
      <c r="L58" s="153">
        <f>IF(D58 = D83,1,_xll.BDP(K58,$L$3))</f>
        <v>1</v>
      </c>
      <c r="M58" s="325">
        <f>IF(D58 = D83,1,_xll.BDP(K58,$M$3)*L58)</f>
        <v>1.3327</v>
      </c>
      <c r="N58" s="175">
        <f t="shared" si="2"/>
        <v>4578.1496210700543</v>
      </c>
      <c r="O58" s="330">
        <f>N58 / U83</f>
        <v>3.7955096549563935E-5</v>
      </c>
      <c r="P58" s="176">
        <f t="shared" si="3"/>
        <v>1905856.7569595557</v>
      </c>
      <c r="Q58" s="335">
        <f>P58 / U83*100</f>
        <v>1.5800483428309486</v>
      </c>
      <c r="R58" s="153">
        <f t="shared" si="4"/>
        <v>1</v>
      </c>
      <c r="S58" s="153">
        <v>0</v>
      </c>
      <c r="T58" s="153">
        <v>1</v>
      </c>
      <c r="U58" s="153"/>
      <c r="V58" s="172">
        <f>_xll.BDH(C58,$V$3,$D$1,$D$1)</f>
        <v>35.8125</v>
      </c>
      <c r="W58" s="172">
        <f t="shared" si="5"/>
        <v>-0.51250000000000284</v>
      </c>
      <c r="X58" s="173">
        <f t="shared" si="6"/>
        <v>-1.4310645724258368</v>
      </c>
      <c r="Y58" s="177">
        <v>71780</v>
      </c>
      <c r="Z58" s="178">
        <f>IF(D58 = D83,1,_xll.BDP(K58,$Z$3)*L58)</f>
        <v>1.3343</v>
      </c>
      <c r="AA58" s="340">
        <f>W58*Y58*R58/Z58 / AB83</f>
        <v>-2.2886112908160957E-4</v>
      </c>
      <c r="AB58" s="168"/>
    </row>
    <row r="59" spans="1:28" x14ac:dyDescent="0.2">
      <c r="A59" s="153"/>
      <c r="B59" s="153">
        <v>28421</v>
      </c>
      <c r="C59" s="153" t="s">
        <v>1325</v>
      </c>
      <c r="D59" s="153" t="str">
        <f>_xll.BDP(C59,$D$3)</f>
        <v>GBp</v>
      </c>
      <c r="E59" s="153" t="s">
        <v>1322</v>
      </c>
      <c r="F59" s="174">
        <f>_xll.BDP(C59,$F$3)</f>
        <v>56</v>
      </c>
      <c r="G59" s="174">
        <f>_xll.BDP(C59,$G$3)</f>
        <v>57</v>
      </c>
      <c r="H59" s="170">
        <f t="shared" si="0"/>
        <v>1</v>
      </c>
      <c r="I59" s="171">
        <f t="shared" si="1"/>
        <v>1.7857142857142856</v>
      </c>
      <c r="J59" s="175">
        <v>7118213</v>
      </c>
      <c r="K59" s="153" t="str">
        <f>CONCATENATE(D83,D59, " Curncy")</f>
        <v>GBPGBp Curncy</v>
      </c>
      <c r="L59" s="153">
        <f>IF(D59 = D83,1,_xll.BDP(K59,$L$3))</f>
        <v>1</v>
      </c>
      <c r="M59" s="325">
        <f>IF(D59 = D83,1,_xll.BDP(K59,$M$3)*L59)</f>
        <v>1</v>
      </c>
      <c r="N59" s="175">
        <f t="shared" si="2"/>
        <v>71182.13</v>
      </c>
      <c r="O59" s="330">
        <f>N59 / U83</f>
        <v>5.9013462651361212E-4</v>
      </c>
      <c r="P59" s="176">
        <f t="shared" si="3"/>
        <v>4057381.41</v>
      </c>
      <c r="Q59" s="335">
        <f>P59 / U83*100</f>
        <v>3.3637673711275893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54</v>
      </c>
      <c r="W59" s="172">
        <f t="shared" si="5"/>
        <v>2</v>
      </c>
      <c r="X59" s="173">
        <f t="shared" si="6"/>
        <v>3.7037037037037033</v>
      </c>
      <c r="Y59" s="177">
        <v>7118213</v>
      </c>
      <c r="Z59" s="178">
        <f>IF(D59 = D83,1,_xll.BDP(K59,$Z$3)*L59)</f>
        <v>1</v>
      </c>
      <c r="AA59" s="340">
        <f>W59*Y59*R59/Z59 / AB83</f>
        <v>1.1817596939990129E-3</v>
      </c>
      <c r="AB59" s="168"/>
    </row>
    <row r="60" spans="1:28" x14ac:dyDescent="0.2">
      <c r="A60" s="153"/>
      <c r="B60" s="153">
        <v>3260</v>
      </c>
      <c r="C60" s="153" t="s">
        <v>79</v>
      </c>
      <c r="D60" s="153" t="str">
        <f>_xll.BDP(C60,$D$3)</f>
        <v>GBp</v>
      </c>
      <c r="E60" s="153" t="s">
        <v>393</v>
      </c>
      <c r="F60" s="174">
        <f>_xll.BDP(C60,$F$3)</f>
        <v>121.45</v>
      </c>
      <c r="G60" s="174">
        <f>_xll.BDP(C60,$G$3)</f>
        <v>122.75</v>
      </c>
      <c r="H60" s="170">
        <f t="shared" si="0"/>
        <v>1.2999999999999972</v>
      </c>
      <c r="I60" s="171">
        <f t="shared" si="1"/>
        <v>1.0703993412927109</v>
      </c>
      <c r="J60" s="175">
        <v>4597783</v>
      </c>
      <c r="K60" s="153" t="str">
        <f>CONCATENATE(D83,D60, " Curncy")</f>
        <v>GBPGBp Curncy</v>
      </c>
      <c r="L60" s="153">
        <f>IF(D60 = D83,1,_xll.BDP(K60,$L$3))</f>
        <v>1</v>
      </c>
      <c r="M60" s="325">
        <f>IF(D60 = D83,1,_xll.BDP(K60,$M$3)*L60)</f>
        <v>1</v>
      </c>
      <c r="N60" s="175">
        <f t="shared" si="2"/>
        <v>59771.178999999873</v>
      </c>
      <c r="O60" s="330">
        <f>N60 / U83</f>
        <v>4.9553226906027083E-4</v>
      </c>
      <c r="P60" s="176">
        <f t="shared" si="3"/>
        <v>5643778.6325000003</v>
      </c>
      <c r="Q60" s="335">
        <f>P60 / U83*100</f>
        <v>4.6789681559344913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117.9</v>
      </c>
      <c r="W60" s="172">
        <f t="shared" si="5"/>
        <v>3.5499999999999972</v>
      </c>
      <c r="X60" s="173">
        <f t="shared" si="6"/>
        <v>3.0110262934690391</v>
      </c>
      <c r="Y60" s="177">
        <v>4597783</v>
      </c>
      <c r="Z60" s="178">
        <f>IF(D60 = D83,1,_xll.BDP(K60,$Z$3)*L60)</f>
        <v>1</v>
      </c>
      <c r="AA60" s="340">
        <f>W60*Y60*R60/Z60 / AB83</f>
        <v>1.3548930708168045E-3</v>
      </c>
      <c r="AB60" s="168"/>
    </row>
    <row r="61" spans="1:28" x14ac:dyDescent="0.2">
      <c r="A61" s="153"/>
      <c r="B61" s="153">
        <v>6360</v>
      </c>
      <c r="C61" s="153" t="s">
        <v>1036</v>
      </c>
      <c r="D61" s="153" t="str">
        <f>_xll.BDP(C61,$D$3)</f>
        <v>GBp</v>
      </c>
      <c r="E61" s="153" t="s">
        <v>1138</v>
      </c>
      <c r="F61" s="174">
        <f>_xll.BDP(C61,$F$3)</f>
        <v>140.30000000000001</v>
      </c>
      <c r="G61" s="174">
        <f>_xll.BDP(C61,$G$3)</f>
        <v>134.15</v>
      </c>
      <c r="H61" s="170">
        <f t="shared" si="0"/>
        <v>-6.1500000000000057</v>
      </c>
      <c r="I61" s="171">
        <f t="shared" si="1"/>
        <v>-4.3834640057020708</v>
      </c>
      <c r="J61" s="175">
        <v>809927</v>
      </c>
      <c r="K61" s="153" t="str">
        <f>CONCATENATE(D83,D61, " Curncy")</f>
        <v>GBPGBp Curncy</v>
      </c>
      <c r="L61" s="153">
        <f>IF(D61 = D83,1,_xll.BDP(K61,$L$3))</f>
        <v>1</v>
      </c>
      <c r="M61" s="325">
        <f>IF(D61 = D83,1,_xll.BDP(K61,$M$3)*L61)</f>
        <v>1</v>
      </c>
      <c r="N61" s="175">
        <f t="shared" si="2"/>
        <v>-49810.510500000048</v>
      </c>
      <c r="O61" s="330">
        <f>N61 / U83</f>
        <v>-4.1295346192042696E-4</v>
      </c>
      <c r="P61" s="176">
        <f t="shared" si="3"/>
        <v>1086517.0705000001</v>
      </c>
      <c r="Q61" s="335">
        <f>P61 / U83*100</f>
        <v>0.90077572222154856</v>
      </c>
      <c r="R61" s="153">
        <f t="shared" si="4"/>
        <v>0.01</v>
      </c>
      <c r="S61" s="153">
        <v>0</v>
      </c>
      <c r="T61" s="153">
        <v>1</v>
      </c>
      <c r="U61" s="153"/>
      <c r="V61" s="172">
        <f>_xll.BDH(C61,$V$3,$D$1,$D$1)</f>
        <v>135.05000000000001</v>
      </c>
      <c r="W61" s="172">
        <f t="shared" si="5"/>
        <v>5.25</v>
      </c>
      <c r="X61" s="173">
        <f t="shared" si="6"/>
        <v>3.8874490929285446</v>
      </c>
      <c r="Y61" s="177">
        <v>809927</v>
      </c>
      <c r="Z61" s="178">
        <f>IF(D61 = D83,1,_xll.BDP(K61,$Z$3)*L61)</f>
        <v>1</v>
      </c>
      <c r="AA61" s="340">
        <f>W61*Y61*R61/Z61 / AB83</f>
        <v>3.5296641090454002E-4</v>
      </c>
      <c r="AB61" s="168"/>
    </row>
    <row r="62" spans="1:28" x14ac:dyDescent="0.2">
      <c r="A62" s="153"/>
      <c r="B62" s="153">
        <v>19483</v>
      </c>
      <c r="C62" s="153"/>
      <c r="D62" s="153" t="s">
        <v>70</v>
      </c>
      <c r="E62" s="153" t="s">
        <v>1236</v>
      </c>
      <c r="F62" s="174">
        <v>53</v>
      </c>
      <c r="G62" s="174">
        <v>53</v>
      </c>
      <c r="H62" s="170">
        <f t="shared" si="0"/>
        <v>0</v>
      </c>
      <c r="I62" s="171">
        <f t="shared" si="1"/>
        <v>0</v>
      </c>
      <c r="J62" s="175">
        <v>24019</v>
      </c>
      <c r="K62" s="153" t="str">
        <f>CONCATENATE(D83,D62, " Curncy")</f>
        <v>GBPGBP Curncy</v>
      </c>
      <c r="L62" s="153">
        <f>IF(D62 = D83,1,_xll.BDP(K62,$L$3))</f>
        <v>1</v>
      </c>
      <c r="M62" s="325">
        <f>IF(D62 = D83,1,_xll.BDP(K62,$M$3)*L62)</f>
        <v>1</v>
      </c>
      <c r="N62" s="175">
        <f t="shared" si="2"/>
        <v>0</v>
      </c>
      <c r="O62" s="330">
        <f>N62 / U83</f>
        <v>0</v>
      </c>
      <c r="P62" s="176">
        <f t="shared" si="3"/>
        <v>1273007</v>
      </c>
      <c r="Q62" s="335">
        <f>P62 / U83*100</f>
        <v>1.0553849828520356</v>
      </c>
      <c r="R62" s="153">
        <f t="shared" si="4"/>
        <v>1</v>
      </c>
      <c r="S62" s="153">
        <v>1</v>
      </c>
      <c r="T62" s="153">
        <v>1</v>
      </c>
      <c r="U62" s="153"/>
      <c r="V62" s="172">
        <v>53</v>
      </c>
      <c r="W62" s="172">
        <f t="shared" si="5"/>
        <v>0</v>
      </c>
      <c r="X62" s="173">
        <f t="shared" si="6"/>
        <v>0</v>
      </c>
      <c r="Y62" s="177">
        <v>24019</v>
      </c>
      <c r="Z62" s="178">
        <f>IF(D62 = D83,1,_xll.BDP(K62,$Z$3)*L62)</f>
        <v>1</v>
      </c>
      <c r="AA62" s="340">
        <f>W62*Y62*R62/Z62 / AB83</f>
        <v>0</v>
      </c>
      <c r="AB62" s="168"/>
    </row>
    <row r="63" spans="1:28" x14ac:dyDescent="0.2">
      <c r="A63" s="153"/>
      <c r="B63" s="153">
        <v>3404</v>
      </c>
      <c r="C63" s="153" t="s">
        <v>76</v>
      </c>
      <c r="D63" s="153" t="str">
        <f>_xll.BDP(C63,$D$3)</f>
        <v>GBp</v>
      </c>
      <c r="E63" s="153" t="s">
        <v>291</v>
      </c>
      <c r="F63" s="174">
        <f>_xll.BDP(C63,$F$3)</f>
        <v>14.12</v>
      </c>
      <c r="G63" s="174">
        <f>_xll.BDP(C63,$G$3)</f>
        <v>13.92</v>
      </c>
      <c r="H63" s="170">
        <f t="shared" si="0"/>
        <v>-0.19999999999999929</v>
      </c>
      <c r="I63" s="171">
        <f t="shared" si="1"/>
        <v>-1.4164305949008449</v>
      </c>
      <c r="J63" s="175">
        <v>25197956</v>
      </c>
      <c r="K63" s="153" t="str">
        <f>CONCATENATE(D83,D63, " Curncy")</f>
        <v>GBPGBp Curncy</v>
      </c>
      <c r="L63" s="153">
        <f>IF(D63 = D83,1,_xll.BDP(K63,$L$3))</f>
        <v>1</v>
      </c>
      <c r="M63" s="325">
        <f>IF(D63 = D83,1,_xll.BDP(K63,$M$3)*L63)</f>
        <v>1</v>
      </c>
      <c r="N63" s="175">
        <f t="shared" si="2"/>
        <v>-50395.911999999829</v>
      </c>
      <c r="O63" s="330">
        <f>N63 / U83</f>
        <v>-4.1780672629398362E-4</v>
      </c>
      <c r="P63" s="176">
        <f t="shared" si="3"/>
        <v>3507555.4751999998</v>
      </c>
      <c r="Q63" s="335">
        <f>P63 / U83*100</f>
        <v>2.9079348150061355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13.53</v>
      </c>
      <c r="W63" s="172">
        <f t="shared" si="5"/>
        <v>0.58999999999999986</v>
      </c>
      <c r="X63" s="173">
        <f t="shared" si="6"/>
        <v>4.3606799704360668</v>
      </c>
      <c r="Y63" s="177">
        <v>25197956</v>
      </c>
      <c r="Z63" s="178">
        <f>IF(D63 = D83,1,_xll.BDP(K63,$Z$3)*L63)</f>
        <v>1</v>
      </c>
      <c r="AA63" s="340">
        <f>W63*Y63*R63/Z63 / AB83</f>
        <v>1.2340862780768672E-3</v>
      </c>
      <c r="AB63" s="168"/>
    </row>
    <row r="64" spans="1:28" x14ac:dyDescent="0.2">
      <c r="A64" s="153"/>
      <c r="B64" s="153">
        <v>19183</v>
      </c>
      <c r="C64" s="153" t="s">
        <v>1262</v>
      </c>
      <c r="D64" s="153" t="str">
        <f>_xll.BDP(C64,$D$3)</f>
        <v>GBp</v>
      </c>
      <c r="E64" s="153" t="s">
        <v>1263</v>
      </c>
      <c r="F64" s="174">
        <f>_xll.BDP(C64,$F$3)</f>
        <v>1572</v>
      </c>
      <c r="G64" s="174">
        <f>_xll.BDP(C64,$G$3)</f>
        <v>1568</v>
      </c>
      <c r="H64" s="170">
        <f t="shared" si="0"/>
        <v>-4</v>
      </c>
      <c r="I64" s="171">
        <f t="shared" si="1"/>
        <v>-0.2544529262086514</v>
      </c>
      <c r="J64" s="175">
        <v>311363</v>
      </c>
      <c r="K64" s="153" t="str">
        <f>CONCATENATE(D83,D64, " Curncy")</f>
        <v>GBPGBp Curncy</v>
      </c>
      <c r="L64" s="153">
        <f>IF(D64 = D83,1,_xll.BDP(K64,$L$3))</f>
        <v>1</v>
      </c>
      <c r="M64" s="325">
        <f>IF(D64 = D83,1,_xll.BDP(K64,$M$3)*L64)</f>
        <v>1</v>
      </c>
      <c r="N64" s="175">
        <f t="shared" si="2"/>
        <v>-12454.52</v>
      </c>
      <c r="O64" s="330">
        <f>N64 / U83</f>
        <v>-1.0325405419318462E-4</v>
      </c>
      <c r="P64" s="176">
        <f t="shared" si="3"/>
        <v>4882171.84</v>
      </c>
      <c r="Q64" s="335">
        <f>P64 / U83*100</f>
        <v>4.0475589243728374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1586</v>
      </c>
      <c r="W64" s="172">
        <f t="shared" si="5"/>
        <v>-14</v>
      </c>
      <c r="X64" s="173">
        <f t="shared" si="6"/>
        <v>-0.88272383354350581</v>
      </c>
      <c r="Y64" s="177">
        <v>311363</v>
      </c>
      <c r="Z64" s="178">
        <f>IF(D64 = D83,1,_xll.BDP(K64,$Z$3)*L64)</f>
        <v>1</v>
      </c>
      <c r="AA64" s="340">
        <f>W64*Y64*R64/Z64 / AB83</f>
        <v>-3.6184555101375894E-4</v>
      </c>
      <c r="AB64" s="168"/>
    </row>
    <row r="65" spans="1:28" x14ac:dyDescent="0.2">
      <c r="A65" s="111"/>
      <c r="B65" s="111">
        <v>10205</v>
      </c>
      <c r="C65" s="111" t="s">
        <v>1049</v>
      </c>
      <c r="D65" s="111" t="str">
        <f>_xll.BDP(C65,$D$3)</f>
        <v>GBp</v>
      </c>
      <c r="E65" s="111" t="s">
        <v>1758</v>
      </c>
      <c r="F65" s="112">
        <f>_xll.BDP(C65,$F$3)</f>
        <v>299.39999999999998</v>
      </c>
      <c r="G65" s="112">
        <f>_xll.BDP(C65,$G$3)</f>
        <v>290</v>
      </c>
      <c r="H65" s="113">
        <f>IF(OR(OR(G65="#N/A N/A",G65="#N/A Real Time"),OR(F65="#N/A N/A",F65="#N/A Real Time")),0,  G65 - F65)</f>
        <v>-9.3999999999999773</v>
      </c>
      <c r="I65" s="114">
        <f>IF(OR(F65=0,F65="#N/A N/A"),0,H65 / F65*100)</f>
        <v>-3.1396125584502261</v>
      </c>
      <c r="J65" s="115">
        <v>79589</v>
      </c>
      <c r="K65" s="111" t="str">
        <f>CONCATENATE(D83,D65, " Curncy")</f>
        <v>GBPGBp Curncy</v>
      </c>
      <c r="L65" s="111">
        <f>IF(D65 = D83,1,_xll.BDP(K65,$L$3))</f>
        <v>1</v>
      </c>
      <c r="M65" s="323">
        <f>IF(D65 = D83,1,_xll.BDP(K65,$M$3)*L65)</f>
        <v>1</v>
      </c>
      <c r="N65" s="117">
        <f>H65*J65*R65/M65</f>
        <v>-7481.3659999999827</v>
      </c>
      <c r="O65" s="332">
        <f>N65 / U83</f>
        <v>-6.2024178402945033E-5</v>
      </c>
      <c r="P65" s="294">
        <f>IF(OR(OR(J65=0,G65 = "#N/A N/A"),G65="#N/A Real Time"),0,G65*J65*R65/M65)</f>
        <v>230808.1</v>
      </c>
      <c r="Q65" s="337">
        <f>P65 / U83*100</f>
        <v>0.19135118868993725</v>
      </c>
      <c r="R65" s="111">
        <f>IF(EXACT(D65,UPPER(D65)),1,0.01)/T65</f>
        <v>0.01</v>
      </c>
      <c r="S65" s="111">
        <v>0</v>
      </c>
      <c r="T65" s="111">
        <v>1</v>
      </c>
      <c r="U65" s="111"/>
      <c r="V65" s="120">
        <f>_xll.BDH(C65,$V$3,$D$1,$D$1)</f>
        <v>299.60000000000002</v>
      </c>
      <c r="W65" s="120">
        <f>IF(OR(OR(F65="#N/A N/A",F65="#N/A Real Time"),OR(V65="#N/A N/A",V65="#N/A Real Time")),0,  F65 - V65)</f>
        <v>-0.20000000000004547</v>
      </c>
      <c r="X65" s="130">
        <f>IF(OR(V65=0,V65="#N/A N/A"),0,W65 / V65*100)</f>
        <v>-6.6755674232324924E-2</v>
      </c>
      <c r="Y65" s="122">
        <v>79589</v>
      </c>
      <c r="Z65" s="123">
        <f>IF(D65 = D83,1,_xll.BDP(K65,$Z$3)*L65)</f>
        <v>1</v>
      </c>
      <c r="AA65" s="342">
        <f>W65*Y65*R65/Z65 / AB83</f>
        <v>-1.321329837779634E-6</v>
      </c>
      <c r="AB65" s="124"/>
    </row>
    <row r="66" spans="1:28" x14ac:dyDescent="0.2">
      <c r="A66" s="153"/>
      <c r="B66" s="153">
        <v>10257</v>
      </c>
      <c r="C66" s="153" t="s">
        <v>1066</v>
      </c>
      <c r="D66" s="153" t="str">
        <f>_xll.BDP(C66,$D$3)</f>
        <v>GBp</v>
      </c>
      <c r="E66" s="153" t="s">
        <v>1164</v>
      </c>
      <c r="F66" s="174">
        <f>_xll.BDP(C66,$F$3)</f>
        <v>121</v>
      </c>
      <c r="G66" s="174">
        <f>_xll.BDP(C66,$G$3)</f>
        <v>118.1</v>
      </c>
      <c r="H66" s="170">
        <f t="shared" si="0"/>
        <v>-2.9000000000000057</v>
      </c>
      <c r="I66" s="171">
        <f t="shared" si="1"/>
        <v>-2.3966942148760375</v>
      </c>
      <c r="J66" s="175">
        <v>151216</v>
      </c>
      <c r="K66" s="153" t="str">
        <f>CONCATENATE(D83,D66, " Curncy")</f>
        <v>GBPGBp Curncy</v>
      </c>
      <c r="L66" s="153">
        <f>IF(D66 = D83,1,_xll.BDP(K66,$L$3))</f>
        <v>1</v>
      </c>
      <c r="M66" s="325">
        <f>IF(D66 = D83,1,_xll.BDP(K66,$M$3)*L66)</f>
        <v>1</v>
      </c>
      <c r="N66" s="175">
        <f t="shared" si="2"/>
        <v>-4385.2640000000083</v>
      </c>
      <c r="O66" s="330">
        <f>N66 / U83</f>
        <v>-3.6355980536176613E-5</v>
      </c>
      <c r="P66" s="176">
        <f t="shared" si="3"/>
        <v>178586.09599999999</v>
      </c>
      <c r="Q66" s="335">
        <f>P66 / U83*100</f>
        <v>0.14805659659732587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117.1</v>
      </c>
      <c r="W66" s="172">
        <f t="shared" si="5"/>
        <v>3.9000000000000057</v>
      </c>
      <c r="X66" s="173">
        <f t="shared" si="6"/>
        <v>3.3304867634500477</v>
      </c>
      <c r="Y66" s="177">
        <v>151216</v>
      </c>
      <c r="Z66" s="178">
        <f>IF(D66 = D83,1,_xll.BDP(K66,$Z$3)*L66)</f>
        <v>1</v>
      </c>
      <c r="AA66" s="340">
        <f>W66*Y66*R66/Z66 / AB83</f>
        <v>4.8954266903943749E-5</v>
      </c>
      <c r="AB66" s="168"/>
    </row>
    <row r="67" spans="1:28" x14ac:dyDescent="0.2">
      <c r="A67" s="153"/>
      <c r="B67" s="153">
        <v>19530</v>
      </c>
      <c r="C67" s="153" t="s">
        <v>1369</v>
      </c>
      <c r="D67" s="153" t="str">
        <f>_xll.BDP(C67,$D$3)</f>
        <v>USD</v>
      </c>
      <c r="E67" s="153" t="s">
        <v>1370</v>
      </c>
      <c r="F67" s="174">
        <f>_xll.BDP(C67,$F$3)</f>
        <v>29.15</v>
      </c>
      <c r="G67" s="174">
        <f>_xll.BDP(C67,$G$3)</f>
        <v>30.15</v>
      </c>
      <c r="H67" s="170">
        <f t="shared" si="0"/>
        <v>1</v>
      </c>
      <c r="I67" s="171">
        <f t="shared" si="1"/>
        <v>3.4305317324185252</v>
      </c>
      <c r="J67" s="175">
        <v>35427</v>
      </c>
      <c r="K67" s="153" t="str">
        <f>CONCATENATE(D83,D67, " Curncy")</f>
        <v>GBPUSD Curncy</v>
      </c>
      <c r="L67" s="153">
        <f>IF(D67 = D83,1,_xll.BDP(K67,$L$3))</f>
        <v>1</v>
      </c>
      <c r="M67" s="325">
        <f>IF(D67 = D83,1,_xll.BDP(K67,$M$3)*L67)</f>
        <v>1.3327</v>
      </c>
      <c r="N67" s="175">
        <f t="shared" si="2"/>
        <v>26582.876866511593</v>
      </c>
      <c r="O67" s="330">
        <f>N67 / U83</f>
        <v>2.2038503359306835E-4</v>
      </c>
      <c r="P67" s="176">
        <f t="shared" si="3"/>
        <v>801473.73752532457</v>
      </c>
      <c r="Q67" s="335">
        <f>P67 / U83*100</f>
        <v>0.66446087628310113</v>
      </c>
      <c r="R67" s="153">
        <f t="shared" si="4"/>
        <v>1</v>
      </c>
      <c r="S67" s="153">
        <v>0</v>
      </c>
      <c r="T67" s="153">
        <v>1</v>
      </c>
      <c r="U67" s="153"/>
      <c r="V67" s="172">
        <f>_xll.BDH(C67,$V$3,$D$1,$D$1)</f>
        <v>29.05</v>
      </c>
      <c r="W67" s="172">
        <f t="shared" si="5"/>
        <v>9.9999999999997868E-2</v>
      </c>
      <c r="X67" s="173">
        <f t="shared" si="6"/>
        <v>0.34423407917383086</v>
      </c>
      <c r="Y67" s="177">
        <v>35427</v>
      </c>
      <c r="Z67" s="178">
        <f>IF(D67 = D83,1,_xll.BDP(K67,$Z$3)*L67)</f>
        <v>1.3343</v>
      </c>
      <c r="AA67" s="340">
        <f>W67*Y67*R67/Z67 / AB83</f>
        <v>2.2039873108139272E-5</v>
      </c>
      <c r="AB67" s="168"/>
    </row>
    <row r="68" spans="1:28" x14ac:dyDescent="0.2">
      <c r="A68" s="153"/>
      <c r="B68" s="153">
        <v>26475</v>
      </c>
      <c r="C68" s="153" t="s">
        <v>66</v>
      </c>
      <c r="D68" s="153" t="str">
        <f>_xll.BDP(C68,$D$3)</f>
        <v>GBp</v>
      </c>
      <c r="E68" s="153" t="s">
        <v>289</v>
      </c>
      <c r="F68" s="174">
        <f>_xll.BDP(C68,$F$3)</f>
        <v>4.5</v>
      </c>
      <c r="G68" s="174">
        <f>_xll.BDP(C68,$G$3)</f>
        <v>4.25</v>
      </c>
      <c r="H68" s="170">
        <f t="shared" si="0"/>
        <v>-0.25</v>
      </c>
      <c r="I68" s="171">
        <f t="shared" si="1"/>
        <v>-5.5555555555555554</v>
      </c>
      <c r="J68" s="175">
        <v>5468255</v>
      </c>
      <c r="K68" s="153" t="str">
        <f>CONCATENATE(D83,D68, " Curncy")</f>
        <v>GBPGBp Curncy</v>
      </c>
      <c r="L68" s="153">
        <f>IF(D68 = D83,1,_xll.BDP(K68,$L$3))</f>
        <v>1</v>
      </c>
      <c r="M68" s="325">
        <f>IF(D68 = D83,1,_xll.BDP(K68,$M$3)*L68)</f>
        <v>1</v>
      </c>
      <c r="N68" s="175">
        <f t="shared" si="2"/>
        <v>-13670.637500000001</v>
      </c>
      <c r="O68" s="330">
        <f>N68 / U83</f>
        <v>-1.1333626227910685E-4</v>
      </c>
      <c r="P68" s="176">
        <f t="shared" si="3"/>
        <v>232400.83749999999</v>
      </c>
      <c r="Q68" s="335">
        <f>P68 / U83*100</f>
        <v>0.19267164587448163</v>
      </c>
      <c r="R68" s="153">
        <f t="shared" si="4"/>
        <v>0.01</v>
      </c>
      <c r="S68" s="153">
        <v>0</v>
      </c>
      <c r="T68" s="153">
        <v>1</v>
      </c>
      <c r="U68" s="153"/>
      <c r="V68" s="172">
        <f>_xll.BDH(C68,$V$3,$D$1,$D$1)</f>
        <v>4</v>
      </c>
      <c r="W68" s="172">
        <f t="shared" si="5"/>
        <v>0.5</v>
      </c>
      <c r="X68" s="173">
        <f t="shared" si="6"/>
        <v>12.5</v>
      </c>
      <c r="Y68" s="177">
        <v>5468255</v>
      </c>
      <c r="Z68" s="178">
        <f>IF(D68 = D83,1,_xll.BDP(K68,$Z$3)*L68)</f>
        <v>1</v>
      </c>
      <c r="AA68" s="340">
        <f>W68*Y68*R68/Z68 / AB83</f>
        <v>2.269587660382097E-4</v>
      </c>
      <c r="AB68" s="168"/>
    </row>
    <row r="69" spans="1:28" s="108" customFormat="1" ht="12" customHeight="1" x14ac:dyDescent="0.2">
      <c r="A69" s="153"/>
      <c r="B69" s="153">
        <v>19477</v>
      </c>
      <c r="C69" s="153" t="s">
        <v>64</v>
      </c>
      <c r="D69" s="153" t="str">
        <f>_xll.BDP(C69,$D$3)</f>
        <v>GBp</v>
      </c>
      <c r="E69" s="153" t="s">
        <v>288</v>
      </c>
      <c r="F69" s="174">
        <f>_xll.BDP(C69,$F$3)</f>
        <v>30.2</v>
      </c>
      <c r="G69" s="174">
        <f>_xll.BDP(C69,$G$3)</f>
        <v>30</v>
      </c>
      <c r="H69" s="170">
        <f t="shared" si="0"/>
        <v>-0.19999999999999929</v>
      </c>
      <c r="I69" s="171">
        <f t="shared" si="1"/>
        <v>-0.66225165562913668</v>
      </c>
      <c r="J69" s="175">
        <v>2415058</v>
      </c>
      <c r="K69" s="153" t="str">
        <f>CONCATENATE(D83,D69, " Curncy")</f>
        <v>GBPGBp Curncy</v>
      </c>
      <c r="L69" s="153">
        <f>IF(D69 = D83,1,_xll.BDP(K69,$L$3))</f>
        <v>1</v>
      </c>
      <c r="M69" s="325">
        <f>IF(D69 = D83,1,_xll.BDP(K69,$M$3)*L69)</f>
        <v>1</v>
      </c>
      <c r="N69" s="175">
        <f t="shared" si="2"/>
        <v>-4830.1159999999827</v>
      </c>
      <c r="O69" s="330">
        <f>N69 / U83</f>
        <v>-4.0044020903524691E-5</v>
      </c>
      <c r="P69" s="176">
        <f t="shared" si="3"/>
        <v>724517.4</v>
      </c>
      <c r="Q69" s="335">
        <f>P69 / U83*100</f>
        <v>0.60066031355287242</v>
      </c>
      <c r="R69" s="153">
        <f t="shared" si="4"/>
        <v>0.01</v>
      </c>
      <c r="S69" s="153">
        <v>0</v>
      </c>
      <c r="T69" s="153">
        <v>1</v>
      </c>
      <c r="U69" s="153"/>
      <c r="V69" s="172">
        <f>_xll.BDH(C69,$V$3,$D$1,$D$1)</f>
        <v>32.1</v>
      </c>
      <c r="W69" s="172">
        <f t="shared" si="5"/>
        <v>-1.9000000000000021</v>
      </c>
      <c r="X69" s="173">
        <f t="shared" si="6"/>
        <v>-5.9190031152648039</v>
      </c>
      <c r="Y69" s="177">
        <v>2415058</v>
      </c>
      <c r="Z69" s="178">
        <f>IF(D69 = D83,1,_xll.BDP(K69,$Z$3)*L69)</f>
        <v>1</v>
      </c>
      <c r="AA69" s="340">
        <f>W69*Y69*R69/Z69 / AB83</f>
        <v>-3.8089858970451955E-4</v>
      </c>
      <c r="AB69" s="168"/>
    </row>
    <row r="70" spans="1:28" x14ac:dyDescent="0.2">
      <c r="A70" s="153"/>
      <c r="B70" s="153">
        <v>3419</v>
      </c>
      <c r="C70" s="153" t="s">
        <v>3</v>
      </c>
      <c r="D70" s="153" t="str">
        <f>_xll.BDP(C70,$D$3)</f>
        <v>GBp</v>
      </c>
      <c r="E70" s="153" t="s">
        <v>399</v>
      </c>
      <c r="F70" s="174">
        <f>_xll.BDP(C70,$F$3)</f>
        <v>125.32</v>
      </c>
      <c r="G70" s="174">
        <f>_xll.BDP(C70,$G$3)</f>
        <v>124.16</v>
      </c>
      <c r="H70" s="170">
        <f t="shared" si="0"/>
        <v>-1.1599999999999966</v>
      </c>
      <c r="I70" s="171">
        <f t="shared" si="1"/>
        <v>-0.92563038621129645</v>
      </c>
      <c r="J70" s="175">
        <v>907710</v>
      </c>
      <c r="K70" s="153" t="str">
        <f>CONCATENATE(D83,D70, " Curncy")</f>
        <v>GBPGBp Curncy</v>
      </c>
      <c r="L70" s="153">
        <f>IF(D70 = D83,1,_xll.BDP(K70,$L$3))</f>
        <v>1</v>
      </c>
      <c r="M70" s="325">
        <f>IF(D70 = D83,1,_xll.BDP(K70,$M$3)*L70)</f>
        <v>1</v>
      </c>
      <c r="N70" s="175">
        <f t="shared" si="2"/>
        <v>-10529.435999999969</v>
      </c>
      <c r="O70" s="330">
        <f>N70 / U83</f>
        <v>-8.7294167528549133E-5</v>
      </c>
      <c r="P70" s="176">
        <f t="shared" si="3"/>
        <v>1127012.736</v>
      </c>
      <c r="Q70" s="335">
        <f>P70 / U83*100</f>
        <v>0.93434860692626664</v>
      </c>
      <c r="R70" s="153">
        <f t="shared" si="4"/>
        <v>0.01</v>
      </c>
      <c r="S70" s="153">
        <v>0</v>
      </c>
      <c r="T70" s="153">
        <v>1</v>
      </c>
      <c r="U70" s="153"/>
      <c r="V70" s="172">
        <f>_xll.BDH(C70,$V$3,$D$1,$D$1)</f>
        <v>121.98</v>
      </c>
      <c r="W70" s="172">
        <f t="shared" si="5"/>
        <v>3.3399999999999892</v>
      </c>
      <c r="X70" s="173">
        <f t="shared" si="6"/>
        <v>2.7381537957042048</v>
      </c>
      <c r="Y70" s="177">
        <v>907710</v>
      </c>
      <c r="Z70" s="178">
        <f>IF(D70 = D83,1,_xll.BDP(K70,$Z$3)*L70)</f>
        <v>1</v>
      </c>
      <c r="AA70" s="340">
        <f>W70*Y70*R70/Z70 / AB83</f>
        <v>2.5166439995157958E-4</v>
      </c>
      <c r="AB70" s="168"/>
    </row>
    <row r="71" spans="1:28" x14ac:dyDescent="0.2">
      <c r="A71" s="295" t="s">
        <v>1717</v>
      </c>
      <c r="B71" s="295"/>
      <c r="C71" s="295"/>
      <c r="D71" s="295"/>
      <c r="E71" s="295" t="s">
        <v>19</v>
      </c>
      <c r="F71" s="296"/>
      <c r="G71" s="296"/>
      <c r="H71" s="297"/>
      <c r="I71" s="298"/>
      <c r="J71" s="299"/>
      <c r="K71" s="295"/>
      <c r="L71" s="295"/>
      <c r="M71" s="327"/>
      <c r="N71" s="300">
        <f xml:space="preserve"> SUM(N47:N70)</f>
        <v>-561010.85501514853</v>
      </c>
      <c r="O71" s="333">
        <f xml:space="preserve"> SUM(O47:O70)</f>
        <v>-4.651054013057025E-3</v>
      </c>
      <c r="P71" s="301">
        <f xml:space="preserve"> SUM(P47:P70)</f>
        <v>58548346.558184773</v>
      </c>
      <c r="Q71" s="338">
        <f xml:space="preserve"> SUM(Q47:Q70)</f>
        <v>48.539439082679735</v>
      </c>
      <c r="R71" s="295"/>
      <c r="S71" s="295"/>
      <c r="T71" s="295"/>
      <c r="U71" s="295"/>
      <c r="V71" s="304"/>
      <c r="W71" s="304"/>
      <c r="X71" s="305"/>
      <c r="Y71" s="306"/>
      <c r="Z71" s="307"/>
      <c r="AA71" s="343">
        <f xml:space="preserve"> SUM(AA47:AA70)</f>
        <v>1.4977977245185329E-2</v>
      </c>
      <c r="AB71" s="308"/>
    </row>
    <row r="72" spans="1:28" x14ac:dyDescent="0.2">
      <c r="A72" s="153"/>
      <c r="B72" s="153"/>
      <c r="C72" s="153"/>
      <c r="D72" s="153"/>
      <c r="E72" s="153"/>
      <c r="F72" s="174"/>
      <c r="G72" s="174"/>
      <c r="H72" s="170"/>
      <c r="I72" s="171"/>
      <c r="J72" s="175"/>
      <c r="K72" s="153"/>
      <c r="L72" s="153"/>
      <c r="M72" s="325"/>
      <c r="N72" s="175"/>
      <c r="O72" s="330"/>
      <c r="P72" s="176"/>
      <c r="Q72" s="335"/>
      <c r="R72" s="153"/>
      <c r="S72" s="153"/>
      <c r="T72" s="153"/>
      <c r="U72" s="153"/>
      <c r="V72" s="172"/>
      <c r="W72" s="172"/>
      <c r="X72" s="173"/>
      <c r="Y72" s="177"/>
      <c r="Z72" s="178"/>
      <c r="AA72" s="340"/>
      <c r="AB72" s="168"/>
    </row>
    <row r="73" spans="1:28" x14ac:dyDescent="0.2">
      <c r="A73" s="153"/>
      <c r="B73" s="153">
        <v>1462</v>
      </c>
      <c r="C73" s="153" t="s">
        <v>845</v>
      </c>
      <c r="D73" s="153" t="str">
        <f>_xll.BDP(C73,$D$3)</f>
        <v>USD</v>
      </c>
      <c r="E73" s="153" t="s">
        <v>913</v>
      </c>
      <c r="F73" s="174">
        <f>_xll.BDP(C73,$F$3)</f>
        <v>96.21</v>
      </c>
      <c r="G73" s="174">
        <f>_xll.BDP(C73,$G$3)</f>
        <v>96.21</v>
      </c>
      <c r="H73" s="170">
        <f t="shared" ref="H73:H80" si="7">IF(OR(OR(G73="#N/A N/A",G73="#N/A Real Time"),OR(F73="#N/A N/A",F73="#N/A Real Time")),0,  G73 - F73)</f>
        <v>0</v>
      </c>
      <c r="I73" s="171">
        <f t="shared" ref="I73:I80" si="8">IF(OR(F73=0,F73="#N/A N/A"),0,H73 / F73*100)</f>
        <v>0</v>
      </c>
      <c r="J73" s="175">
        <v>27400</v>
      </c>
      <c r="K73" s="153" t="str">
        <f>CONCATENATE(D83,D73, " Curncy")</f>
        <v>GBPUSD Curncy</v>
      </c>
      <c r="L73" s="153">
        <f>IF(D73 = D83,1,_xll.BDP(K73,$L$3))</f>
        <v>1</v>
      </c>
      <c r="M73" s="325">
        <f>IF(D73 = D83,1,_xll.BDP(K73,$M$3)*L73)</f>
        <v>1.3327</v>
      </c>
      <c r="N73" s="175">
        <f t="shared" ref="N73:N80" si="9">H73*J73*R73/M73</f>
        <v>0</v>
      </c>
      <c r="O73" s="330">
        <f>N73 / U83</f>
        <v>0</v>
      </c>
      <c r="P73" s="176">
        <f t="shared" ref="P73:P80" si="10">IF(OR(OR(J73=0,G73 = "#N/A N/A"),G73="#N/A Real Time"),0,G73*J73*R73/M73)</f>
        <v>1978055.0761611767</v>
      </c>
      <c r="Q73" s="335">
        <f>P73 / U83*100</f>
        <v>1.6399042759660754</v>
      </c>
      <c r="R73" s="153">
        <f t="shared" ref="R73:R80" si="11">IF(EXACT(D73,UPPER(D73)),1,0.01)/T73</f>
        <v>1</v>
      </c>
      <c r="S73" s="153">
        <v>0</v>
      </c>
      <c r="T73" s="153">
        <v>1</v>
      </c>
      <c r="U73" s="153"/>
      <c r="V73" s="172">
        <f>_xll.BDH(C73,$V$3,$D$1,$D$1)</f>
        <v>93.96</v>
      </c>
      <c r="W73" s="172">
        <f t="shared" ref="W73:W80" si="12">IF(OR(OR(F73="#N/A N/A",F73="#N/A Real Time"),OR(V73="#N/A N/A",V73="#N/A Real Time")),0,  F73 - V73)</f>
        <v>2.25</v>
      </c>
      <c r="X73" s="173">
        <f t="shared" ref="X73:X80" si="13">IF(OR(V73=0,V73="#N/A N/A"),0,W73 / V73*100)</f>
        <v>2.3946360153256707</v>
      </c>
      <c r="Y73" s="177">
        <v>27400</v>
      </c>
      <c r="Z73" s="178">
        <f>IF(D73 = D83,1,_xll.BDP(K73,$Z$3)*L73)</f>
        <v>1.3343</v>
      </c>
      <c r="AA73" s="340">
        <f>W73*Y73*R73/Z73 / AB83</f>
        <v>3.8353746496085333E-4</v>
      </c>
      <c r="AB73" s="168"/>
    </row>
    <row r="74" spans="1:28" x14ac:dyDescent="0.2">
      <c r="A74" s="153"/>
      <c r="B74" s="153">
        <v>19642</v>
      </c>
      <c r="C74" s="153" t="s">
        <v>57</v>
      </c>
      <c r="D74" s="153" t="str">
        <f>_xll.BDP(C74,$D$3)</f>
        <v>USD</v>
      </c>
      <c r="E74" s="153" t="s">
        <v>285</v>
      </c>
      <c r="F74" s="174">
        <f>_xll.BDP(C74,$F$3)</f>
        <v>16.489999999999998</v>
      </c>
      <c r="G74" s="174">
        <f>_xll.BDP(C74,$G$3)</f>
        <v>16.489999999999998</v>
      </c>
      <c r="H74" s="170">
        <f t="shared" si="7"/>
        <v>0</v>
      </c>
      <c r="I74" s="171">
        <f t="shared" si="8"/>
        <v>0</v>
      </c>
      <c r="J74" s="175">
        <v>326791</v>
      </c>
      <c r="K74" s="153" t="str">
        <f>CONCATENATE(D83,D74, " Curncy")</f>
        <v>GBPUSD Curncy</v>
      </c>
      <c r="L74" s="153">
        <f>IF(D74 = D83,1,_xll.BDP(K74,$L$3))</f>
        <v>1</v>
      </c>
      <c r="M74" s="325">
        <f>IF(D74 = D83,1,_xll.BDP(K74,$M$3)*L74)</f>
        <v>1.3327</v>
      </c>
      <c r="N74" s="175">
        <f t="shared" si="9"/>
        <v>0</v>
      </c>
      <c r="O74" s="330">
        <f>N74 / U83</f>
        <v>0</v>
      </c>
      <c r="P74" s="176">
        <f t="shared" si="10"/>
        <v>4043508.3589705108</v>
      </c>
      <c r="Q74" s="335">
        <f>P74 / U83*100</f>
        <v>3.3522659341968706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15.16</v>
      </c>
      <c r="W74" s="172">
        <f t="shared" si="12"/>
        <v>1.3299999999999983</v>
      </c>
      <c r="X74" s="173">
        <f t="shared" si="13"/>
        <v>8.773087071240095</v>
      </c>
      <c r="Y74" s="177">
        <v>326791</v>
      </c>
      <c r="Z74" s="178">
        <f>IF(D74 = D83,1,_xll.BDP(K74,$Z$3)*L74)</f>
        <v>1.3343</v>
      </c>
      <c r="AA74" s="340">
        <f>W74*Y74*R74/Z74 / AB83</f>
        <v>2.7039362040063154E-3</v>
      </c>
      <c r="AB74" s="168"/>
    </row>
    <row r="75" spans="1:28" x14ac:dyDescent="0.2">
      <c r="A75" s="153"/>
      <c r="B75" s="153">
        <v>4377</v>
      </c>
      <c r="C75" s="153" t="s">
        <v>1497</v>
      </c>
      <c r="D75" s="153" t="str">
        <f>_xll.BDP(C75,$D$3)</f>
        <v>USD</v>
      </c>
      <c r="E75" s="153" t="s">
        <v>1498</v>
      </c>
      <c r="F75" s="174">
        <f>_xll.BDP(C75,$F$3)</f>
        <v>118.24</v>
      </c>
      <c r="G75" s="174">
        <f>_xll.BDP(C75,$G$3)</f>
        <v>118.24</v>
      </c>
      <c r="H75" s="170">
        <f t="shared" si="7"/>
        <v>0</v>
      </c>
      <c r="I75" s="171">
        <f t="shared" si="8"/>
        <v>0</v>
      </c>
      <c r="J75" s="175">
        <v>9907</v>
      </c>
      <c r="K75" s="153" t="str">
        <f>CONCATENATE(D83,D75, " Curncy")</f>
        <v>GBPUSD Curncy</v>
      </c>
      <c r="L75" s="153">
        <f>IF(D75 = D83,1,_xll.BDP(K75,$L$3))</f>
        <v>1</v>
      </c>
      <c r="M75" s="325">
        <f>IF(D75 = D83,1,_xll.BDP(K75,$M$3)*L75)</f>
        <v>1.3327</v>
      </c>
      <c r="N75" s="175">
        <f t="shared" si="9"/>
        <v>0</v>
      </c>
      <c r="O75" s="330">
        <f>N75 / U83</f>
        <v>0</v>
      </c>
      <c r="P75" s="176">
        <f t="shared" si="10"/>
        <v>878970.27087866736</v>
      </c>
      <c r="Q75" s="335">
        <f>P75 / U83*100</f>
        <v>0.72870928774054788</v>
      </c>
      <c r="R75" s="153">
        <f t="shared" si="11"/>
        <v>1</v>
      </c>
      <c r="S75" s="153">
        <v>0</v>
      </c>
      <c r="T75" s="153">
        <v>1</v>
      </c>
      <c r="U75" s="153"/>
      <c r="V75" s="172">
        <f>_xll.BDH(C75,$V$3,$D$1,$D$1)</f>
        <v>116.06</v>
      </c>
      <c r="W75" s="172">
        <f t="shared" si="12"/>
        <v>2.1799999999999926</v>
      </c>
      <c r="X75" s="173">
        <f t="shared" si="13"/>
        <v>1.8783387902808826</v>
      </c>
      <c r="Y75" s="177">
        <v>9907</v>
      </c>
      <c r="Z75" s="178">
        <f>IF(D75 = D83,1,_xll.BDP(K75,$Z$3)*L75)</f>
        <v>1.3343</v>
      </c>
      <c r="AA75" s="340">
        <f>W75*Y75*R75/Z75 / AB83</f>
        <v>1.3436104380373741E-4</v>
      </c>
      <c r="AB75" s="168"/>
    </row>
    <row r="76" spans="1:28" x14ac:dyDescent="0.2">
      <c r="A76" s="153"/>
      <c r="B76" s="153">
        <v>24143</v>
      </c>
      <c r="C76" s="153" t="s">
        <v>47</v>
      </c>
      <c r="D76" s="153" t="str">
        <f>_xll.BDP(C76,$D$3)</f>
        <v>USD</v>
      </c>
      <c r="E76" s="153" t="s">
        <v>274</v>
      </c>
      <c r="F76" s="174">
        <f>_xll.BDP(C76,$F$3)</f>
        <v>6.98</v>
      </c>
      <c r="G76" s="174">
        <f>_xll.BDP(C76,$G$3)</f>
        <v>6.98</v>
      </c>
      <c r="H76" s="170">
        <f t="shared" si="7"/>
        <v>0</v>
      </c>
      <c r="I76" s="171">
        <f t="shared" si="8"/>
        <v>0</v>
      </c>
      <c r="J76" s="175">
        <v>171452</v>
      </c>
      <c r="K76" s="153" t="str">
        <f>CONCATENATE(D83,D76, " Curncy")</f>
        <v>GBPUSD Curncy</v>
      </c>
      <c r="L76" s="153">
        <f>IF(D76 = D83,1,_xll.BDP(K76,$L$3))</f>
        <v>1</v>
      </c>
      <c r="M76" s="325">
        <f>IF(D76 = D83,1,_xll.BDP(K76,$M$3)*L76)</f>
        <v>1.3327</v>
      </c>
      <c r="N76" s="175">
        <f t="shared" si="9"/>
        <v>0</v>
      </c>
      <c r="O76" s="330">
        <f>N76 / U83</f>
        <v>0</v>
      </c>
      <c r="P76" s="176">
        <f t="shared" si="10"/>
        <v>897977.75943573192</v>
      </c>
      <c r="Q76" s="335">
        <f>P76 / U83*100</f>
        <v>0.74446742417252176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7.17</v>
      </c>
      <c r="W76" s="172">
        <f t="shared" si="12"/>
        <v>-0.1899999999999995</v>
      </c>
      <c r="X76" s="173">
        <f t="shared" si="13"/>
        <v>-2.6499302649930194</v>
      </c>
      <c r="Y76" s="177">
        <v>171452</v>
      </c>
      <c r="Z76" s="178">
        <f>IF(D76 = D83,1,_xll.BDP(K76,$Z$3)*L76)</f>
        <v>1.3343</v>
      </c>
      <c r="AA76" s="340">
        <f>W76*Y76*R76/Z76 / AB83</f>
        <v>-2.0266132090947169E-4</v>
      </c>
      <c r="AB76" s="168"/>
    </row>
    <row r="77" spans="1:28" x14ac:dyDescent="0.2">
      <c r="A77" s="153"/>
      <c r="B77" s="153">
        <v>24161</v>
      </c>
      <c r="C77" s="153" t="s">
        <v>1244</v>
      </c>
      <c r="D77" s="153" t="str">
        <f>_xll.BDP(C77,$D$3)</f>
        <v>USD</v>
      </c>
      <c r="E77" s="153" t="s">
        <v>1245</v>
      </c>
      <c r="F77" s="174" t="str">
        <f>_xll.BDP(C77,$F$3)</f>
        <v>#N/A N/A</v>
      </c>
      <c r="G77" s="174">
        <f>_xll.BDP(C77,$G$3)</f>
        <v>4.72</v>
      </c>
      <c r="H77" s="170">
        <f t="shared" si="7"/>
        <v>0</v>
      </c>
      <c r="I77" s="171">
        <f t="shared" si="8"/>
        <v>0</v>
      </c>
      <c r="J77" s="175">
        <v>2068977</v>
      </c>
      <c r="K77" s="153" t="str">
        <f>CONCATENATE(D83,D77, " Curncy")</f>
        <v>GBPUSD Curncy</v>
      </c>
      <c r="L77" s="153">
        <f>IF(D77 = D83,1,_xll.BDP(K77,$L$3))</f>
        <v>1</v>
      </c>
      <c r="M77" s="325">
        <f>IF(D77 = D83,1,_xll.BDP(K77,$M$3)*L77)</f>
        <v>1.3327</v>
      </c>
      <c r="N77" s="175">
        <f t="shared" si="9"/>
        <v>0</v>
      </c>
      <c r="O77" s="330">
        <f>N77 / U83</f>
        <v>0</v>
      </c>
      <c r="P77" s="176">
        <f t="shared" si="10"/>
        <v>7327659.2181286104</v>
      </c>
      <c r="Q77" s="335">
        <f>P77 / U83*100</f>
        <v>6.0749874103364911</v>
      </c>
      <c r="R77" s="153">
        <f t="shared" si="11"/>
        <v>1</v>
      </c>
      <c r="S77" s="153">
        <v>0</v>
      </c>
      <c r="T77" s="153">
        <v>1</v>
      </c>
      <c r="U77" s="153"/>
      <c r="V77" s="172" t="str">
        <f>_xll.BDH(C77,$V$3,$D$1,$D$1)</f>
        <v>#N/A N/A</v>
      </c>
      <c r="W77" s="172">
        <f t="shared" si="12"/>
        <v>0</v>
      </c>
      <c r="X77" s="173">
        <f t="shared" si="13"/>
        <v>0</v>
      </c>
      <c r="Y77" s="177">
        <v>2068977</v>
      </c>
      <c r="Z77" s="178">
        <f>IF(D77 = D83,1,_xll.BDP(K77,$Z$3)*L77)</f>
        <v>1.3343</v>
      </c>
      <c r="AA77" s="340">
        <f>W77*Y77*R77/Z77 / AB83</f>
        <v>0</v>
      </c>
      <c r="AB77" s="168"/>
    </row>
    <row r="78" spans="1:28" x14ac:dyDescent="0.2">
      <c r="A78" s="153"/>
      <c r="B78" s="153">
        <v>29157</v>
      </c>
      <c r="C78" s="153" t="s">
        <v>1439</v>
      </c>
      <c r="D78" s="153" t="str">
        <f>_xll.BDP(C78,$D$3)</f>
        <v>USD</v>
      </c>
      <c r="E78" s="153" t="s">
        <v>1440</v>
      </c>
      <c r="F78" s="174">
        <f>_xll.BDP(C78,$F$3)</f>
        <v>90.8</v>
      </c>
      <c r="G78" s="174">
        <f>_xll.BDP(C78,$G$3)</f>
        <v>90.8</v>
      </c>
      <c r="H78" s="170">
        <f t="shared" si="7"/>
        <v>0</v>
      </c>
      <c r="I78" s="171">
        <f t="shared" si="8"/>
        <v>0</v>
      </c>
      <c r="J78" s="175">
        <v>21673</v>
      </c>
      <c r="K78" s="153" t="str">
        <f>CONCATENATE(D83,D78, " Curncy")</f>
        <v>GBPUSD Curncy</v>
      </c>
      <c r="L78" s="153">
        <f>IF(D78 = D83,1,_xll.BDP(K78,$L$3))</f>
        <v>1</v>
      </c>
      <c r="M78" s="325">
        <f>IF(D78 = D83,1,_xll.BDP(K78,$M$3)*L78)</f>
        <v>1.3327</v>
      </c>
      <c r="N78" s="175">
        <f t="shared" si="9"/>
        <v>0</v>
      </c>
      <c r="O78" s="330">
        <f>N78 / U83</f>
        <v>0</v>
      </c>
      <c r="P78" s="176">
        <f t="shared" si="10"/>
        <v>1476632.700532753</v>
      </c>
      <c r="Q78" s="335">
        <f>P78 / U83*100</f>
        <v>1.2242006346630574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89.79</v>
      </c>
      <c r="W78" s="172">
        <f t="shared" si="12"/>
        <v>1.0099999999999909</v>
      </c>
      <c r="X78" s="173">
        <f t="shared" si="13"/>
        <v>1.1248468649069949</v>
      </c>
      <c r="Y78" s="177">
        <v>21673</v>
      </c>
      <c r="Z78" s="178">
        <f>IF(D78 = D83,1,_xll.BDP(K78,$Z$3)*L78)</f>
        <v>1.3343</v>
      </c>
      <c r="AA78" s="340">
        <f>W78*Y78*R78/Z78 / AB83</f>
        <v>1.3618056046840982E-4</v>
      </c>
      <c r="AB78" s="168"/>
    </row>
    <row r="79" spans="1:28" x14ac:dyDescent="0.2">
      <c r="A79" s="153"/>
      <c r="B79" s="153">
        <v>553</v>
      </c>
      <c r="C79" s="153" t="s">
        <v>1399</v>
      </c>
      <c r="D79" s="153" t="str">
        <f>_xll.BDP(C79,$D$3)</f>
        <v>USD</v>
      </c>
      <c r="E79" s="153" t="s">
        <v>1400</v>
      </c>
      <c r="F79" s="174">
        <f>_xll.BDP(C79,$F$3)</f>
        <v>12.19</v>
      </c>
      <c r="G79" s="174">
        <f>_xll.BDP(C79,$G$3)</f>
        <v>12.19</v>
      </c>
      <c r="H79" s="170">
        <f t="shared" si="7"/>
        <v>0</v>
      </c>
      <c r="I79" s="171">
        <f t="shared" si="8"/>
        <v>0</v>
      </c>
      <c r="J79" s="175">
        <v>75476</v>
      </c>
      <c r="K79" s="153" t="str">
        <f>CONCATENATE(D83,D79, " Curncy")</f>
        <v>GBPUSD Curncy</v>
      </c>
      <c r="L79" s="153">
        <f>IF(D79 = D83,1,_xll.BDP(K79,$L$3))</f>
        <v>1</v>
      </c>
      <c r="M79" s="325">
        <f>IF(D79 = D83,1,_xll.BDP(K79,$M$3)*L79)</f>
        <v>1.3327</v>
      </c>
      <c r="N79" s="175">
        <f t="shared" si="9"/>
        <v>0</v>
      </c>
      <c r="O79" s="330">
        <f>N79 / U83</f>
        <v>0</v>
      </c>
      <c r="P79" s="176">
        <f t="shared" si="10"/>
        <v>690367.25444586179</v>
      </c>
      <c r="Q79" s="335">
        <f>P79 / U83*100</f>
        <v>0.57234817482932376</v>
      </c>
      <c r="R79" s="153">
        <f t="shared" si="11"/>
        <v>1</v>
      </c>
      <c r="S79" s="153">
        <v>0</v>
      </c>
      <c r="T79" s="153">
        <v>1</v>
      </c>
      <c r="U79" s="153"/>
      <c r="V79" s="172">
        <f>_xll.BDH(C79,$V$3,$D$1,$D$1)</f>
        <v>12.05</v>
      </c>
      <c r="W79" s="172">
        <f t="shared" si="12"/>
        <v>0.13999999999999879</v>
      </c>
      <c r="X79" s="173">
        <f t="shared" si="13"/>
        <v>1.1618257261410687</v>
      </c>
      <c r="Y79" s="177">
        <v>75476</v>
      </c>
      <c r="Z79" s="178">
        <f>IF(D79 = D83,1,_xll.BDP(K79,$Z$3)*L79)</f>
        <v>1.3343</v>
      </c>
      <c r="AA79" s="340">
        <f>W79*Y79*R79/Z79 / AB83</f>
        <v>6.5737263888952408E-5</v>
      </c>
      <c r="AB79" s="168"/>
    </row>
    <row r="80" spans="1:28" x14ac:dyDescent="0.2">
      <c r="A80" s="153"/>
      <c r="B80" s="153">
        <v>25072</v>
      </c>
      <c r="C80" s="153" t="s">
        <v>28</v>
      </c>
      <c r="D80" s="153" t="str">
        <f>_xll.BDP(C80,$D$3)</f>
        <v>USD</v>
      </c>
      <c r="E80" s="153" t="s">
        <v>234</v>
      </c>
      <c r="F80" s="174">
        <f>_xll.BDP(C80,$F$3)</f>
        <v>36.68</v>
      </c>
      <c r="G80" s="174">
        <f>_xll.BDP(C80,$G$3)</f>
        <v>36.68</v>
      </c>
      <c r="H80" s="170">
        <f t="shared" si="7"/>
        <v>0</v>
      </c>
      <c r="I80" s="171">
        <f t="shared" si="8"/>
        <v>0</v>
      </c>
      <c r="J80" s="175">
        <v>27050</v>
      </c>
      <c r="K80" s="153" t="str">
        <f>CONCATENATE(D83,D80, " Curncy")</f>
        <v>GBPUSD Curncy</v>
      </c>
      <c r="L80" s="153">
        <f>IF(D80 = D83,1,_xll.BDP(K80,$L$3))</f>
        <v>1</v>
      </c>
      <c r="M80" s="325">
        <f>IF(D80 = D83,1,_xll.BDP(K80,$M$3)*L80)</f>
        <v>1.3327</v>
      </c>
      <c r="N80" s="175">
        <f t="shared" si="9"/>
        <v>0</v>
      </c>
      <c r="O80" s="330">
        <f>N80 / U83</f>
        <v>0</v>
      </c>
      <c r="P80" s="176">
        <f t="shared" si="10"/>
        <v>744499.13709011779</v>
      </c>
      <c r="Q80" s="335">
        <f>P80 / U83*100</f>
        <v>0.61722614960578326</v>
      </c>
      <c r="R80" s="153">
        <f t="shared" si="11"/>
        <v>1</v>
      </c>
      <c r="S80" s="153">
        <v>0</v>
      </c>
      <c r="T80" s="153">
        <v>1</v>
      </c>
      <c r="U80" s="153"/>
      <c r="V80" s="172">
        <f>_xll.BDH(C80,$V$3,$D$1,$D$1)</f>
        <v>35.659999999999997</v>
      </c>
      <c r="W80" s="172">
        <f t="shared" si="12"/>
        <v>1.0200000000000031</v>
      </c>
      <c r="X80" s="173">
        <f t="shared" si="13"/>
        <v>2.860347728547401</v>
      </c>
      <c r="Y80" s="177">
        <v>27050</v>
      </c>
      <c r="Z80" s="178">
        <f>IF(D80 = D83,1,_xll.BDP(K80,$Z$3)*L80)</f>
        <v>1.3343</v>
      </c>
      <c r="AA80" s="340">
        <f>W80*Y80*R80/Z80 / AB83</f>
        <v>1.7164934624063158E-4</v>
      </c>
      <c r="AB80" s="168"/>
    </row>
    <row r="81" spans="1:28" x14ac:dyDescent="0.2">
      <c r="A81" s="187" t="s">
        <v>1718</v>
      </c>
      <c r="B81" s="187"/>
      <c r="C81" s="187"/>
      <c r="D81" s="187"/>
      <c r="E81" s="187" t="s">
        <v>26</v>
      </c>
      <c r="F81" s="232"/>
      <c r="G81" s="232"/>
      <c r="H81" s="233"/>
      <c r="I81" s="234"/>
      <c r="J81" s="235"/>
      <c r="K81" s="187"/>
      <c r="L81" s="187"/>
      <c r="M81" s="326"/>
      <c r="N81" s="235">
        <f xml:space="preserve"> SUM(N72:N80)</f>
        <v>0</v>
      </c>
      <c r="O81" s="331">
        <f xml:space="preserve"> SUM(O72:O80)</f>
        <v>0</v>
      </c>
      <c r="P81" s="236">
        <f xml:space="preserve"> SUM(P72:P80)</f>
        <v>18037669.775643427</v>
      </c>
      <c r="Q81" s="336">
        <f xml:space="preserve"> SUM(Q72:Q80)</f>
        <v>14.954109291510671</v>
      </c>
      <c r="R81" s="187"/>
      <c r="S81" s="187"/>
      <c r="T81" s="187"/>
      <c r="U81" s="187"/>
      <c r="V81" s="237"/>
      <c r="W81" s="237"/>
      <c r="X81" s="238"/>
      <c r="Y81" s="239"/>
      <c r="Z81" s="240"/>
      <c r="AA81" s="341">
        <f xml:space="preserve"> SUM(AA72:AA80)</f>
        <v>3.3927405624594289E-3</v>
      </c>
      <c r="AB81" s="212"/>
    </row>
    <row r="82" spans="1:28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325"/>
      <c r="N82" s="175"/>
      <c r="O82" s="330"/>
      <c r="P82" s="176"/>
      <c r="Q82" s="335"/>
      <c r="R82" s="153"/>
      <c r="S82" s="153"/>
      <c r="T82" s="153"/>
      <c r="U82" s="153"/>
      <c r="V82" s="172"/>
      <c r="W82" s="172"/>
      <c r="X82" s="173"/>
      <c r="Y82" s="177"/>
      <c r="Z82" s="178"/>
      <c r="AA82" s="340"/>
      <c r="AB82" s="168"/>
    </row>
    <row r="83" spans="1:28" ht="12.75" thickBot="1" x14ac:dyDescent="0.25">
      <c r="A83" s="274" t="s">
        <v>1719</v>
      </c>
      <c r="B83" s="274"/>
      <c r="C83" s="274"/>
      <c r="D83" s="274" t="s">
        <v>70</v>
      </c>
      <c r="E83" s="274" t="s">
        <v>1246</v>
      </c>
      <c r="F83" s="275"/>
      <c r="G83" s="275"/>
      <c r="H83" s="276"/>
      <c r="I83" s="277"/>
      <c r="J83" s="278"/>
      <c r="K83" s="274"/>
      <c r="L83" s="274"/>
      <c r="M83" s="328"/>
      <c r="N83" s="280">
        <f>N14+N71+N46+N81+N39+N10+N23+N43+N20+N31+N27+N7+N34+N17</f>
        <v>-823204.47505511704</v>
      </c>
      <c r="O83" s="334">
        <f>O14+O71+O46+O81+O39+O10+O23+O43+O20+O31+O27+O7+O34+O17</f>
        <v>-6.8247671913018847E-3</v>
      </c>
      <c r="P83" s="281">
        <f>P14+P71+P46+P81+P39+P10+P23+P43+P20+P31+P27+P7+P34+P17</f>
        <v>106717011.09921695</v>
      </c>
      <c r="Q83" s="339">
        <f>Q14+Q71+Q46+Q81+Q39+Q10+Q23+Q43+Q20+Q31+Q27+Q7+Q34+Q17</f>
        <v>88.473614778997757</v>
      </c>
      <c r="R83" s="274"/>
      <c r="S83" s="274"/>
      <c r="T83" s="274"/>
      <c r="U83" s="274">
        <v>120620154.7950654</v>
      </c>
      <c r="V83" s="275"/>
      <c r="W83" s="275"/>
      <c r="X83" s="277"/>
      <c r="Y83" s="278"/>
      <c r="Z83" s="279"/>
      <c r="AA83" s="334">
        <f>AA14+AA71+AA46+AA81+AA39+AA10+AA23+AA43+AA20+AA31+AA27+AA7+AA34+AA17</f>
        <v>2.3957399438605382E-2</v>
      </c>
      <c r="AB83" s="274">
        <v>120468028.07958937</v>
      </c>
    </row>
    <row r="84" spans="1:28" ht="12.75" thickTop="1" x14ac:dyDescent="0.2"/>
  </sheetData>
  <customSheetViews>
    <customSheetView guid="{444EA61C-69FF-425D-9CFF-48F84524037B}" scale="115" zeroValues="0" hiddenRows="1" hiddenColumns="1" topLeftCell="E1">
      <pane xSplit="1" ySplit="4" topLeftCell="F55" activePane="bottomRight" state="frozen"/>
      <selection pane="bottomRight" activeCell="O83" sqref="O8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showZeros="0" topLeftCell="E1" zoomScale="115" zoomScaleNormal="115" workbookViewId="0">
      <pane xSplit="1" ySplit="4" topLeftCell="F38" activePane="bottomRight" state="frozen"/>
      <selection activeCell="E1" sqref="E1"/>
      <selection pane="topRight" activeCell="F1" sqref="F1"/>
      <selection pane="bottomLeft" activeCell="E5" sqref="E5"/>
      <selection pane="bottomRight" activeCell="O65" sqref="O65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44159</v>
      </c>
      <c r="E1" s="272">
        <v>44160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225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227</v>
      </c>
      <c r="G3" s="112" t="s">
        <v>22</v>
      </c>
      <c r="L3" s="111" t="s">
        <v>23</v>
      </c>
      <c r="M3" s="323" t="s">
        <v>22</v>
      </c>
      <c r="O3" s="329"/>
      <c r="Q3" s="329"/>
      <c r="V3" s="120" t="s">
        <v>228</v>
      </c>
      <c r="Z3" s="123" t="s">
        <v>227</v>
      </c>
      <c r="AA3" s="329"/>
    </row>
    <row r="4" spans="1:28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15</v>
      </c>
      <c r="S4" s="186" t="s">
        <v>1225</v>
      </c>
      <c r="T4" s="186" t="s">
        <v>24</v>
      </c>
      <c r="U4" s="186" t="s">
        <v>230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24" t="s">
        <v>1221</v>
      </c>
      <c r="AB4" s="186" t="s">
        <v>230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153"/>
      <c r="S5" s="153"/>
      <c r="T5" s="153"/>
      <c r="U5" s="153"/>
      <c r="V5" s="172"/>
      <c r="W5" s="172"/>
      <c r="X5" s="173"/>
      <c r="Y5" s="177"/>
      <c r="Z5" s="178"/>
      <c r="AA5" s="340"/>
      <c r="AB5" s="168"/>
    </row>
    <row r="6" spans="1:28" x14ac:dyDescent="0.2">
      <c r="A6" s="153"/>
      <c r="B6" s="153">
        <v>27631</v>
      </c>
      <c r="C6" s="153" t="s">
        <v>1428</v>
      </c>
      <c r="D6" s="153" t="str">
        <f>_xll.BDP(C6,$D$3)</f>
        <v>EUR</v>
      </c>
      <c r="E6" s="153" t="s">
        <v>1429</v>
      </c>
      <c r="F6" s="174">
        <f>_xll.BDP(C6,$F$3)</f>
        <v>7.1050000000000004</v>
      </c>
      <c r="G6" s="174">
        <f>_xll.BDP(C6,$G$3)</f>
        <v>6.94</v>
      </c>
      <c r="H6" s="170">
        <f>IF(OR(OR(G6="#N/A N/A",G6="#N/A Real Time"),OR(F6="#N/A N/A",F6="#N/A Real Time")),0,  G6 - F6)</f>
        <v>-0.16500000000000004</v>
      </c>
      <c r="I6" s="171">
        <f>IF(OR(F6=0,F6="#N/A N/A"),0,H6 / F6*100)</f>
        <v>-2.3223082336382834</v>
      </c>
      <c r="J6" s="175">
        <v>13712</v>
      </c>
      <c r="K6" s="153" t="str">
        <f>CONCATENATE(D65,D6, " Curncy")</f>
        <v>EUREUR Curncy</v>
      </c>
      <c r="L6" s="153">
        <f>IF(D6 = D65,1,_xll.BDP(K6,$L$3))</f>
        <v>1</v>
      </c>
      <c r="M6" s="325">
        <f>IF(D6 = D65,1,_xll.BDP(K6,$M$3)*L6)</f>
        <v>1</v>
      </c>
      <c r="N6" s="175">
        <f>H6*J6*R6/M6</f>
        <v>-2262.4800000000005</v>
      </c>
      <c r="O6" s="330">
        <f>N6 / U65</f>
        <v>-2.6984382347597667E-4</v>
      </c>
      <c r="P6" s="176">
        <f>IF(OR(OR(J6=0,G6 = "#N/A N/A"),G6="#N/A Real Time"),0,G6*J6*R6/M6)</f>
        <v>95161.279999999999</v>
      </c>
      <c r="Q6" s="335">
        <f>P6 / U65*100</f>
        <v>1.1349794757110776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6.9050000000000002</v>
      </c>
      <c r="W6" s="172">
        <f>IF(OR(OR(F6="#N/A N/A",F6="#N/A Real Time"),OR(V6="#N/A N/A",V6="#N/A Real Time")),0,  F6 - V6)</f>
        <v>0.20000000000000018</v>
      </c>
      <c r="X6" s="173">
        <f>IF(OR(V6=0,V6="#N/A N/A"),0,W6 / V6*100)</f>
        <v>2.8964518464880546</v>
      </c>
      <c r="Y6" s="177">
        <v>13712</v>
      </c>
      <c r="Z6" s="178">
        <f>IF(D6 = D65,1,_xll.BDP(K6,$Z$3)*L6)</f>
        <v>1</v>
      </c>
      <c r="AA6" s="340">
        <f>W6*Y6*R6/Z6 / AB65</f>
        <v>3.2737234047369284E-4</v>
      </c>
      <c r="AB6" s="168"/>
    </row>
    <row r="7" spans="1:28" x14ac:dyDescent="0.2">
      <c r="A7" s="187" t="s">
        <v>1720</v>
      </c>
      <c r="B7" s="187"/>
      <c r="C7" s="187"/>
      <c r="D7" s="187"/>
      <c r="E7" s="187" t="s">
        <v>187</v>
      </c>
      <c r="F7" s="232"/>
      <c r="G7" s="232"/>
      <c r="H7" s="233"/>
      <c r="I7" s="234"/>
      <c r="J7" s="235"/>
      <c r="K7" s="187"/>
      <c r="L7" s="187"/>
      <c r="M7" s="326"/>
      <c r="N7" s="235">
        <f xml:space="preserve"> SUM(N5:N6)</f>
        <v>-2262.4800000000005</v>
      </c>
      <c r="O7" s="331">
        <f xml:space="preserve"> SUM(O5:O6)</f>
        <v>-2.6984382347597667E-4</v>
      </c>
      <c r="P7" s="236">
        <f xml:space="preserve"> SUM(P5:P6)</f>
        <v>95161.279999999999</v>
      </c>
      <c r="Q7" s="336">
        <f xml:space="preserve"> SUM(Q5:Q6)</f>
        <v>1.1349794757110776</v>
      </c>
      <c r="R7" s="187"/>
      <c r="S7" s="187"/>
      <c r="T7" s="187"/>
      <c r="U7" s="187"/>
      <c r="V7" s="237"/>
      <c r="W7" s="237"/>
      <c r="X7" s="238"/>
      <c r="Y7" s="239"/>
      <c r="Z7" s="240"/>
      <c r="AA7" s="341">
        <f xml:space="preserve"> SUM(AA5:AA6)</f>
        <v>3.2737234047369284E-4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25"/>
      <c r="N8" s="175"/>
      <c r="O8" s="330"/>
      <c r="P8" s="176"/>
      <c r="Q8" s="335"/>
      <c r="R8" s="153"/>
      <c r="S8" s="153"/>
      <c r="T8" s="153"/>
      <c r="U8" s="153"/>
      <c r="V8" s="172"/>
      <c r="W8" s="172"/>
      <c r="X8" s="173"/>
      <c r="Y8" s="177"/>
      <c r="Z8" s="178"/>
      <c r="AA8" s="340"/>
      <c r="AB8" s="168"/>
    </row>
    <row r="9" spans="1:28" x14ac:dyDescent="0.2">
      <c r="A9" s="153"/>
      <c r="B9" s="153">
        <v>29106</v>
      </c>
      <c r="C9" s="153" t="s">
        <v>1447</v>
      </c>
      <c r="D9" s="153" t="str">
        <f>_xll.BDP(C9,$D$3)</f>
        <v>DKK</v>
      </c>
      <c r="E9" s="153" t="s">
        <v>1448</v>
      </c>
      <c r="F9" s="174">
        <f>_xll.BDP(C9,$F$3)</f>
        <v>194.1</v>
      </c>
      <c r="G9" s="174">
        <f>_xll.BDP(C9,$G$3)</f>
        <v>188.1</v>
      </c>
      <c r="H9" s="170">
        <f>IF(OR(OR(G9="#N/A N/A",G9="#N/A Real Time"),OR(F9="#N/A N/A",F9="#N/A Real Time")),0,  G9 - F9)</f>
        <v>-6</v>
      </c>
      <c r="I9" s="171">
        <f>IF(OR(F9=0,F9="#N/A N/A"),0,H9 / F9*100)</f>
        <v>-3.091190108191654</v>
      </c>
      <c r="J9" s="175">
        <v>3450</v>
      </c>
      <c r="K9" s="153" t="str">
        <f>CONCATENATE(D65,D9, " Curncy")</f>
        <v>EURDKK Curncy</v>
      </c>
      <c r="L9" s="153">
        <f>IF(D9 = D65,1,_xll.BDP(K9,$L$3))</f>
        <v>1</v>
      </c>
      <c r="M9" s="325">
        <f>IF(D9 = D65,1,_xll.BDP(K9,$M$3)*L9)</f>
        <v>7.4416000000000002</v>
      </c>
      <c r="N9" s="175">
        <f>H9*J9*R9/M9</f>
        <v>-2781.6598580950331</v>
      </c>
      <c r="O9" s="330">
        <f>N9 / U65</f>
        <v>-3.3176590808228421E-4</v>
      </c>
      <c r="P9" s="176">
        <f>IF(OR(OR(J9=0,G9 = "#N/A N/A"),G9="#N/A Real Time"),0,G9*J9*R9/M9)</f>
        <v>87205.036551279292</v>
      </c>
      <c r="Q9" s="335">
        <f>P9 / U65*100</f>
        <v>1.0400861218379611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178</v>
      </c>
      <c r="W9" s="172">
        <f>IF(OR(OR(F9="#N/A N/A",F9="#N/A Real Time"),OR(V9="#N/A N/A",V9="#N/A Real Time")),0,  F9 - V9)</f>
        <v>16.099999999999994</v>
      </c>
      <c r="X9" s="173">
        <f>IF(OR(V9=0,V9="#N/A N/A"),0,W9 / V9*100)</f>
        <v>9.0449438202247165</v>
      </c>
      <c r="Y9" s="177">
        <v>3450</v>
      </c>
      <c r="Z9" s="178">
        <f>IF(D9 = D65,1,_xll.BDP(K9,$Z$3)*L9)</f>
        <v>7.4428000000000001</v>
      </c>
      <c r="AA9" s="340">
        <f>W9*Y9*R9/Z9 / AB65</f>
        <v>8.9088122248262959E-4</v>
      </c>
      <c r="AB9" s="168"/>
    </row>
    <row r="10" spans="1:28" x14ac:dyDescent="0.2">
      <c r="A10" s="187" t="s">
        <v>1721</v>
      </c>
      <c r="B10" s="187"/>
      <c r="C10" s="187"/>
      <c r="D10" s="187"/>
      <c r="E10" s="187" t="s">
        <v>181</v>
      </c>
      <c r="F10" s="232"/>
      <c r="G10" s="232"/>
      <c r="H10" s="233"/>
      <c r="I10" s="234"/>
      <c r="J10" s="235"/>
      <c r="K10" s="187"/>
      <c r="L10" s="187"/>
      <c r="M10" s="326"/>
      <c r="N10" s="235">
        <f xml:space="preserve"> SUM(N8:N9)</f>
        <v>-2781.6598580950331</v>
      </c>
      <c r="O10" s="331">
        <f xml:space="preserve"> SUM(O8:O9)</f>
        <v>-3.3176590808228421E-4</v>
      </c>
      <c r="P10" s="236">
        <f xml:space="preserve"> SUM(P8:P9)</f>
        <v>87205.036551279292</v>
      </c>
      <c r="Q10" s="336">
        <f xml:space="preserve"> SUM(Q8:Q9)</f>
        <v>1.0400861218379611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41">
        <f xml:space="preserve"> SUM(AA8:AA9)</f>
        <v>8.9088122248262959E-4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25"/>
      <c r="N11" s="175"/>
      <c r="O11" s="330"/>
      <c r="P11" s="176"/>
      <c r="Q11" s="335"/>
      <c r="R11" s="153"/>
      <c r="S11" s="153"/>
      <c r="T11" s="153"/>
      <c r="U11" s="153"/>
      <c r="V11" s="172"/>
      <c r="W11" s="172"/>
      <c r="X11" s="173"/>
      <c r="Y11" s="177"/>
      <c r="Z11" s="178"/>
      <c r="AA11" s="340"/>
      <c r="AB11" s="168"/>
    </row>
    <row r="12" spans="1:28" x14ac:dyDescent="0.2">
      <c r="A12" s="153"/>
      <c r="B12" s="153">
        <v>692</v>
      </c>
      <c r="C12" s="153" t="s">
        <v>467</v>
      </c>
      <c r="D12" s="153" t="str">
        <f>_xll.BDP(C12,$D$3)</f>
        <v>EUR</v>
      </c>
      <c r="E12" s="153" t="s">
        <v>506</v>
      </c>
      <c r="F12" s="174">
        <f>_xll.BDP(C12,$F$3)</f>
        <v>19.690000000000001</v>
      </c>
      <c r="G12" s="174">
        <f>_xll.BDP(C12,$G$3)</f>
        <v>19.724</v>
      </c>
      <c r="H12" s="170">
        <f>IF(OR(OR(G12="#N/A N/A",G12="#N/A Real Time"),OR(F12="#N/A N/A",F12="#N/A Real Time")),0,  G12 - F12)</f>
        <v>3.399999999999892E-2</v>
      </c>
      <c r="I12" s="171">
        <f>IF(OR(F12=0,F12="#N/A N/A"),0,H12 / F12*100)</f>
        <v>0.17267648552564205</v>
      </c>
      <c r="J12" s="175">
        <v>13594</v>
      </c>
      <c r="K12" s="153" t="str">
        <f>CONCATENATE(D65,D12, " Curncy")</f>
        <v>EUREUR Curncy</v>
      </c>
      <c r="L12" s="153">
        <f>IF(D12 = D65,1,_xll.BDP(K12,$L$3))</f>
        <v>1</v>
      </c>
      <c r="M12" s="325">
        <f>IF(D12 = D65,1,_xll.BDP(K12,$M$3)*L12)</f>
        <v>1</v>
      </c>
      <c r="N12" s="175">
        <f>H12*J12*R12/M12</f>
        <v>462.1959999999853</v>
      </c>
      <c r="O12" s="330">
        <f>N12 / U65</f>
        <v>5.5125674408303513E-5</v>
      </c>
      <c r="P12" s="176">
        <f>IF(OR(OR(J12=0,G12 = "#N/A N/A"),G12="#N/A Real Time"),0,G12*J12*R12/M12)</f>
        <v>268128.05599999998</v>
      </c>
      <c r="Q12" s="335">
        <f>P12 / U65*100</f>
        <v>3.1979376530276853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18.966000000000001</v>
      </c>
      <c r="W12" s="172">
        <f>IF(OR(OR(F12="#N/A N/A",F12="#N/A Real Time"),OR(V12="#N/A N/A",V12="#N/A Real Time")),0,  F12 - V12)</f>
        <v>0.7240000000000002</v>
      </c>
      <c r="X12" s="173">
        <f>IF(OR(V12=0,V12="#N/A N/A"),0,W12 / V12*100)</f>
        <v>3.8173573763576933</v>
      </c>
      <c r="Y12" s="177">
        <v>13594</v>
      </c>
      <c r="Z12" s="178">
        <f>IF(D12 = D65,1,_xll.BDP(K12,$Z$3)*L12)</f>
        <v>1</v>
      </c>
      <c r="AA12" s="340">
        <f>W12*Y12*R12/Z12 / AB65</f>
        <v>1.1748894792127879E-3</v>
      </c>
      <c r="AB12" s="168"/>
    </row>
    <row r="13" spans="1:28" x14ac:dyDescent="0.2">
      <c r="A13" s="187" t="s">
        <v>1722</v>
      </c>
      <c r="B13" s="187"/>
      <c r="C13" s="187"/>
      <c r="D13" s="187"/>
      <c r="E13" s="187" t="s">
        <v>165</v>
      </c>
      <c r="F13" s="232"/>
      <c r="G13" s="232"/>
      <c r="H13" s="233"/>
      <c r="I13" s="234"/>
      <c r="J13" s="235"/>
      <c r="K13" s="187"/>
      <c r="L13" s="187"/>
      <c r="M13" s="326"/>
      <c r="N13" s="235">
        <f xml:space="preserve"> SUM(N11:N12)</f>
        <v>462.1959999999853</v>
      </c>
      <c r="O13" s="331">
        <f xml:space="preserve"> SUM(O11:O12)</f>
        <v>5.5125674408303513E-5</v>
      </c>
      <c r="P13" s="236">
        <f xml:space="preserve"> SUM(P11:P12)</f>
        <v>268128.05599999998</v>
      </c>
      <c r="Q13" s="336">
        <f xml:space="preserve"> SUM(Q11:Q12)</f>
        <v>3.1979376530276853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41">
        <f xml:space="preserve"> SUM(AA11:AA12)</f>
        <v>1.1748894792127879E-3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25"/>
      <c r="N14" s="175"/>
      <c r="O14" s="330"/>
      <c r="P14" s="176"/>
      <c r="Q14" s="335"/>
      <c r="R14" s="153"/>
      <c r="S14" s="153"/>
      <c r="T14" s="153"/>
      <c r="U14" s="153"/>
      <c r="V14" s="172"/>
      <c r="W14" s="172"/>
      <c r="X14" s="173"/>
      <c r="Y14" s="177"/>
      <c r="Z14" s="178"/>
      <c r="AA14" s="340"/>
      <c r="AB14" s="168"/>
    </row>
    <row r="15" spans="1:28" x14ac:dyDescent="0.2">
      <c r="A15" s="153"/>
      <c r="B15" s="153">
        <v>6944</v>
      </c>
      <c r="C15" s="153" t="s">
        <v>1614</v>
      </c>
      <c r="D15" s="153" t="str">
        <f>_xll.BDP(C15,$D$3)</f>
        <v>EUR</v>
      </c>
      <c r="E15" s="153" t="s">
        <v>1615</v>
      </c>
      <c r="F15" s="174">
        <f>_xll.BDP(C15,$F$3)</f>
        <v>35.76</v>
      </c>
      <c r="G15" s="174">
        <f>_xll.BDP(C15,$G$3)</f>
        <v>35.4</v>
      </c>
      <c r="H15" s="170">
        <f>IF(OR(OR(G15="#N/A N/A",G15="#N/A Real Time"),OR(F15="#N/A N/A",F15="#N/A Real Time")),0,  G15 - F15)</f>
        <v>-0.35999999999999943</v>
      </c>
      <c r="I15" s="171">
        <f>IF(OR(F15=0,F15="#N/A N/A"),0,H15 / F15*100)</f>
        <v>-1.0067114093959717</v>
      </c>
      <c r="J15" s="175">
        <v>1975</v>
      </c>
      <c r="K15" s="153" t="str">
        <f>CONCATENATE(D65,D15, " Curncy")</f>
        <v>EUREUR Curncy</v>
      </c>
      <c r="L15" s="153">
        <f>IF(D15 = D65,1,_xll.BDP(K15,$L$3))</f>
        <v>1</v>
      </c>
      <c r="M15" s="325">
        <f>IF(D15 = D65,1,_xll.BDP(K15,$M$3)*L15)</f>
        <v>1</v>
      </c>
      <c r="N15" s="175">
        <f>H15*J15*R15/M15</f>
        <v>-710.99999999999886</v>
      </c>
      <c r="O15" s="330">
        <f>N15 / U65</f>
        <v>-8.4800289280532459E-5</v>
      </c>
      <c r="P15" s="176">
        <f>IF(OR(OR(J15=0,G15 = "#N/A N/A"),G15="#N/A Real Time"),0,G15*J15*R15/M15)</f>
        <v>69915</v>
      </c>
      <c r="Q15" s="335">
        <f>P15 / U65*100</f>
        <v>0.83386951125857045</v>
      </c>
      <c r="R15" s="153">
        <f>IF(EXACT(D15,UPPER(D15)),1,0.01)/T15</f>
        <v>1</v>
      </c>
      <c r="S15" s="153">
        <v>0</v>
      </c>
      <c r="T15" s="153">
        <v>1</v>
      </c>
      <c r="U15" s="153"/>
      <c r="V15" s="172">
        <f>_xll.BDH(C15,$V$3,$D$1,$D$1)</f>
        <v>35.9</v>
      </c>
      <c r="W15" s="172">
        <f>IF(OR(OR(F15="#N/A N/A",F15="#N/A Real Time"),OR(V15="#N/A N/A",V15="#N/A Real Time")),0,  F15 - V15)</f>
        <v>-0.14000000000000057</v>
      </c>
      <c r="X15" s="173">
        <f>IF(OR(V15=0,V15="#N/A N/A"),0,W15 / V15*100)</f>
        <v>-0.38997214484679826</v>
      </c>
      <c r="Y15" s="177">
        <v>1975</v>
      </c>
      <c r="Z15" s="178">
        <f>IF(D15 = D65,1,_xll.BDP(K15,$Z$3)*L15)</f>
        <v>1</v>
      </c>
      <c r="AA15" s="340">
        <f>W15*Y15*R15/Z15 / AB65</f>
        <v>-3.3007020179760922E-5</v>
      </c>
      <c r="AB15" s="168"/>
    </row>
    <row r="16" spans="1:28" x14ac:dyDescent="0.2">
      <c r="A16" s="187" t="s">
        <v>1723</v>
      </c>
      <c r="B16" s="187"/>
      <c r="C16" s="187"/>
      <c r="D16" s="187"/>
      <c r="E16" s="187" t="s">
        <v>144</v>
      </c>
      <c r="F16" s="232"/>
      <c r="G16" s="232"/>
      <c r="H16" s="233"/>
      <c r="I16" s="234"/>
      <c r="J16" s="235"/>
      <c r="K16" s="187"/>
      <c r="L16" s="187"/>
      <c r="M16" s="326"/>
      <c r="N16" s="235">
        <f xml:space="preserve"> SUM(N14:N15)</f>
        <v>-710.99999999999886</v>
      </c>
      <c r="O16" s="331">
        <f xml:space="preserve"> SUM(O14:O15)</f>
        <v>-8.4800289280532459E-5</v>
      </c>
      <c r="P16" s="236">
        <f xml:space="preserve"> SUM(P14:P15)</f>
        <v>69915</v>
      </c>
      <c r="Q16" s="336">
        <f xml:space="preserve"> SUM(Q14:Q15)</f>
        <v>0.83386951125857045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41">
        <f xml:space="preserve"> SUM(AA14:AA15)</f>
        <v>-3.3007020179760922E-5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25"/>
      <c r="N17" s="175"/>
      <c r="O17" s="330"/>
      <c r="P17" s="176"/>
      <c r="Q17" s="335"/>
      <c r="R17" s="153"/>
      <c r="S17" s="153"/>
      <c r="T17" s="153"/>
      <c r="U17" s="153"/>
      <c r="V17" s="172"/>
      <c r="W17" s="172"/>
      <c r="X17" s="173"/>
      <c r="Y17" s="177"/>
      <c r="Z17" s="178"/>
      <c r="AA17" s="340"/>
      <c r="AB17" s="168"/>
    </row>
    <row r="18" spans="1:28" s="108" customFormat="1" ht="12" customHeight="1" x14ac:dyDescent="0.2">
      <c r="A18" s="111"/>
      <c r="B18" s="111">
        <v>19435</v>
      </c>
      <c r="C18" s="111" t="s">
        <v>649</v>
      </c>
      <c r="D18" s="111" t="str">
        <f>_xll.BDP(C18,$D$3)</f>
        <v>EUR</v>
      </c>
      <c r="E18" s="111" t="s">
        <v>678</v>
      </c>
      <c r="F18" s="112">
        <f>_xll.BDP(C18,$F$3)</f>
        <v>9.4719999999999995</v>
      </c>
      <c r="G18" s="112">
        <f>_xll.BDP(C18,$G$3)</f>
        <v>9.4700000000000006</v>
      </c>
      <c r="H18" s="113">
        <f>IF(OR(OR(G18="#N/A N/A",G18="#N/A Real Time"),OR(F18="#N/A N/A",F18="#N/A Real Time")),0,  G18 - F18)</f>
        <v>-1.9999999999988916E-3</v>
      </c>
      <c r="I18" s="114">
        <f>IF(OR(F18=0,F18="#N/A N/A"),0,H18 / F18*100)</f>
        <v>-2.1114864864853165E-2</v>
      </c>
      <c r="J18" s="115">
        <v>20245</v>
      </c>
      <c r="K18" s="111" t="str">
        <f>CONCATENATE(D65,D18, " Curncy")</f>
        <v>EUREUR Curncy</v>
      </c>
      <c r="L18" s="111">
        <f>IF(D18 = D65,1,_xll.BDP(K18,$L$3))</f>
        <v>1</v>
      </c>
      <c r="M18" s="323">
        <f>IF(D18 = D65,1,_xll.BDP(K18,$M$3)*L18)</f>
        <v>1</v>
      </c>
      <c r="N18" s="117">
        <f>H18*J18*R18/M18</f>
        <v>-40.489999999977556</v>
      </c>
      <c r="O18" s="332">
        <f>N18 / U65</f>
        <v>-4.8292035344119009E-6</v>
      </c>
      <c r="P18" s="294">
        <f>IF(OR(OR(J18=0,G18 = "#N/A N/A"),G18="#N/A Real Time"),0,G18*J18*R18/M18)</f>
        <v>191720.15000000002</v>
      </c>
      <c r="Q18" s="337">
        <f>P18 / U65*100</f>
        <v>2.2866278735453029</v>
      </c>
      <c r="R18" s="111">
        <f>IF(EXACT(D18,UPPER(D18)),1,0.01)/T18</f>
        <v>1</v>
      </c>
      <c r="S18" s="111">
        <v>0</v>
      </c>
      <c r="T18" s="111">
        <v>1</v>
      </c>
      <c r="U18" s="111"/>
      <c r="V18" s="120">
        <f>_xll.BDH(C18,$V$3,$D$1,$D$1)</f>
        <v>9.06</v>
      </c>
      <c r="W18" s="120">
        <f>IF(OR(OR(F18="#N/A N/A",F18="#N/A Real Time"),OR(V18="#N/A N/A",V18="#N/A Real Time")),0,  F18 - V18)</f>
        <v>0.41199999999999903</v>
      </c>
      <c r="X18" s="130">
        <f>IF(OR(V18=0,V18="#N/A N/A"),0,W18 / V18*100)</f>
        <v>4.5474613686534102</v>
      </c>
      <c r="Y18" s="122">
        <v>20245</v>
      </c>
      <c r="Z18" s="123">
        <f>IF(D18 = D65,1,_xll.BDP(K18,$Z$3)*L18)</f>
        <v>1</v>
      </c>
      <c r="AA18" s="342">
        <f>W18*Y18*R18/Z18 / AB65</f>
        <v>9.9569466509285111E-4</v>
      </c>
      <c r="AB18" s="124"/>
    </row>
    <row r="19" spans="1:28" x14ac:dyDescent="0.2">
      <c r="A19" s="153"/>
      <c r="B19" s="153">
        <v>6885</v>
      </c>
      <c r="C19" s="153" t="s">
        <v>1306</v>
      </c>
      <c r="D19" s="153" t="str">
        <f>_xll.BDP(C19,$D$3)</f>
        <v>EUR</v>
      </c>
      <c r="E19" s="153" t="s">
        <v>1307</v>
      </c>
      <c r="F19" s="174">
        <f>_xll.BDP(C19,$F$3)</f>
        <v>0.59499999999999997</v>
      </c>
      <c r="G19" s="174">
        <f>_xll.BDP(C19,$G$3)</f>
        <v>0.59150000000000003</v>
      </c>
      <c r="H19" s="170">
        <f>IF(OR(OR(G19="#N/A N/A",G19="#N/A Real Time"),OR(F19="#N/A N/A",F19="#N/A Real Time")),0,  G19 - F19)</f>
        <v>-3.4999999999999476E-3</v>
      </c>
      <c r="I19" s="171">
        <f>IF(OR(F19=0,F19="#N/A N/A"),0,H19 / F19*100)</f>
        <v>-0.58823529411763831</v>
      </c>
      <c r="J19" s="175">
        <v>127921</v>
      </c>
      <c r="K19" s="153" t="str">
        <f>CONCATENATE(D65,D19, " Curncy")</f>
        <v>EUREUR Curncy</v>
      </c>
      <c r="L19" s="153">
        <f>IF(D19 = D65,1,_xll.BDP(K19,$L$3))</f>
        <v>1</v>
      </c>
      <c r="M19" s="325">
        <f>IF(D19 = D65,1,_xll.BDP(K19,$M$3)*L19)</f>
        <v>1</v>
      </c>
      <c r="N19" s="175">
        <f>H19*J19*R19/M19</f>
        <v>-447.72349999999329</v>
      </c>
      <c r="O19" s="330">
        <f>N19 / U65</f>
        <v>-5.339955318944018E-5</v>
      </c>
      <c r="P19" s="176">
        <f>IF(OR(OR(J19=0,G19 = "#N/A N/A"),G19="#N/A Real Time"),0,G19*J19*R19/M19)</f>
        <v>75665.271500000003</v>
      </c>
      <c r="Q19" s="335">
        <f>P19 / U65*100</f>
        <v>0.90245244890155252</v>
      </c>
      <c r="R19" s="153">
        <f>IF(EXACT(D19,UPPER(D19)),1,0.01)/T19</f>
        <v>1</v>
      </c>
      <c r="S19" s="153">
        <v>0</v>
      </c>
      <c r="T19" s="153">
        <v>1</v>
      </c>
      <c r="U19" s="153"/>
      <c r="V19" s="172">
        <f>_xll.BDH(C19,$V$3,$D$1,$D$1)</f>
        <v>0.56599999999999995</v>
      </c>
      <c r="W19" s="172">
        <f>IF(OR(OR(F19="#N/A N/A",F19="#N/A Real Time"),OR(V19="#N/A N/A",V19="#N/A Real Time")),0,  F19 - V19)</f>
        <v>2.9000000000000026E-2</v>
      </c>
      <c r="X19" s="173">
        <f>IF(OR(V19=0,V19="#N/A N/A"),0,W19 / V19*100)</f>
        <v>5.1236749116607827</v>
      </c>
      <c r="Y19" s="177">
        <v>127921</v>
      </c>
      <c r="Z19" s="178">
        <f>IF(D19 = D65,1,_xll.BDP(K19,$Z$3)*L19)</f>
        <v>1</v>
      </c>
      <c r="AA19" s="340">
        <f>W19*Y19*R19/Z19 / AB65</f>
        <v>4.4284426699472089E-4</v>
      </c>
      <c r="AB19" s="168"/>
    </row>
    <row r="20" spans="1:28" x14ac:dyDescent="0.2">
      <c r="A20" s="295" t="s">
        <v>1724</v>
      </c>
      <c r="B20" s="295"/>
      <c r="C20" s="295"/>
      <c r="D20" s="295"/>
      <c r="E20" s="295" t="s">
        <v>141</v>
      </c>
      <c r="F20" s="296"/>
      <c r="G20" s="296"/>
      <c r="H20" s="297"/>
      <c r="I20" s="298"/>
      <c r="J20" s="299"/>
      <c r="K20" s="295"/>
      <c r="L20" s="295"/>
      <c r="M20" s="327"/>
      <c r="N20" s="300">
        <f xml:space="preserve"> SUM(N17:N19)</f>
        <v>-488.21349999997085</v>
      </c>
      <c r="O20" s="333">
        <f xml:space="preserve"> SUM(O17:O19)</f>
        <v>-5.8228756723852083E-5</v>
      </c>
      <c r="P20" s="301">
        <f xml:space="preserve"> SUM(P17:P19)</f>
        <v>267385.42150000005</v>
      </c>
      <c r="Q20" s="338">
        <f xml:space="preserve"> SUM(Q17:Q19)</f>
        <v>3.1890803224468556</v>
      </c>
      <c r="R20" s="295"/>
      <c r="S20" s="295"/>
      <c r="T20" s="295"/>
      <c r="U20" s="295"/>
      <c r="V20" s="304"/>
      <c r="W20" s="304"/>
      <c r="X20" s="305"/>
      <c r="Y20" s="306"/>
      <c r="Z20" s="307"/>
      <c r="AA20" s="343">
        <f xml:space="preserve"> SUM(AA17:AA19)</f>
        <v>1.4385389320875721E-3</v>
      </c>
      <c r="AB20" s="308"/>
    </row>
    <row r="21" spans="1:28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325"/>
      <c r="N21" s="175"/>
      <c r="O21" s="330"/>
      <c r="P21" s="176"/>
      <c r="Q21" s="335"/>
      <c r="R21" s="153"/>
      <c r="S21" s="153"/>
      <c r="T21" s="153"/>
      <c r="U21" s="153"/>
      <c r="V21" s="172"/>
      <c r="W21" s="172"/>
      <c r="X21" s="173"/>
      <c r="Y21" s="177"/>
      <c r="Z21" s="178"/>
      <c r="AA21" s="340"/>
      <c r="AB21" s="168"/>
    </row>
    <row r="22" spans="1:28" x14ac:dyDescent="0.2">
      <c r="A22" s="153"/>
      <c r="B22" s="153">
        <v>20260</v>
      </c>
      <c r="C22" s="153" t="s">
        <v>1616</v>
      </c>
      <c r="D22" s="153" t="str">
        <f>_xll.BDP(C22,$D$3)</f>
        <v>JPY</v>
      </c>
      <c r="E22" s="153" t="s">
        <v>1617</v>
      </c>
      <c r="F22" s="174">
        <f>_xll.BDP(C22,$F$3)</f>
        <v>2828</v>
      </c>
      <c r="G22" s="174">
        <f>_xll.BDP(C22,$G$3)</f>
        <v>2829</v>
      </c>
      <c r="H22" s="170">
        <f>IF(OR(OR(G22="#N/A N/A",G22="#N/A Real Time"),OR(F22="#N/A N/A",F22="#N/A Real Time")),0,  G22 - F22)</f>
        <v>1</v>
      </c>
      <c r="I22" s="171">
        <f>IF(OR(F22=0,F22="#N/A N/A"),0,H22 / F22*100)</f>
        <v>3.536067892503536E-2</v>
      </c>
      <c r="J22" s="175">
        <v>3900</v>
      </c>
      <c r="K22" s="153" t="str">
        <f>CONCATENATE(D65,D22, " Curncy")</f>
        <v>EURJPY Curncy</v>
      </c>
      <c r="L22" s="153">
        <f>IF(D22 = D65,1,_xll.BDP(K22,$L$3))</f>
        <v>1</v>
      </c>
      <c r="M22" s="325">
        <f>IF(D22 = D65,1,_xll.BDP(K22,$M$3)*L22)</f>
        <v>124.18</v>
      </c>
      <c r="N22" s="175">
        <f>H22*J22*R22/M22</f>
        <v>31.406023514253501</v>
      </c>
      <c r="O22" s="330">
        <f>N22 / U65</f>
        <v>3.7457663560617522E-6</v>
      </c>
      <c r="P22" s="176">
        <f>IF(OR(OR(J22=0,G22 = "#N/A N/A"),G22="#N/A Real Time"),0,G22*J22*R22/M22)</f>
        <v>88847.640521823152</v>
      </c>
      <c r="Q22" s="335">
        <f>P22 / U65*100</f>
        <v>1.0596773021298698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2764.5</v>
      </c>
      <c r="W22" s="172">
        <f>IF(OR(OR(F22="#N/A N/A",F22="#N/A Real Time"),OR(V22="#N/A N/A",V22="#N/A Real Time")),0,  F22 - V22)</f>
        <v>63.5</v>
      </c>
      <c r="X22" s="173">
        <f>IF(OR(V22=0,V22="#N/A N/A"),0,W22 / V22*100)</f>
        <v>2.2969795623078317</v>
      </c>
      <c r="Y22" s="177">
        <v>3900</v>
      </c>
      <c r="Z22" s="178">
        <f>IF(D22 = D65,1,_xll.BDP(K22,$Z$3)*L22)</f>
        <v>124.22</v>
      </c>
      <c r="AA22" s="340">
        <f>W22*Y22*R22/Z22 / AB65</f>
        <v>2.3798960624656654E-4</v>
      </c>
      <c r="AB22" s="168"/>
    </row>
    <row r="23" spans="1:28" x14ac:dyDescent="0.2">
      <c r="A23" s="153"/>
      <c r="B23" s="153">
        <v>27628</v>
      </c>
      <c r="C23" s="153" t="s">
        <v>719</v>
      </c>
      <c r="D23" s="153" t="str">
        <f>_xll.BDP(C23,$D$3)</f>
        <v>JPY</v>
      </c>
      <c r="E23" s="153" t="s">
        <v>764</v>
      </c>
      <c r="F23" s="174">
        <f>_xll.BDP(C23,$F$3)</f>
        <v>161</v>
      </c>
      <c r="G23" s="174">
        <f>_xll.BDP(C23,$G$3)</f>
        <v>158</v>
      </c>
      <c r="H23" s="170">
        <f>IF(OR(OR(G23="#N/A N/A",G23="#N/A Real Time"),OR(F23="#N/A N/A",F23="#N/A Real Time")),0,  G23 - F23)</f>
        <v>-3</v>
      </c>
      <c r="I23" s="171">
        <f>IF(OR(F23=0,F23="#N/A N/A"),0,H23 / F23*100)</f>
        <v>-1.8633540372670807</v>
      </c>
      <c r="J23" s="175">
        <v>86051</v>
      </c>
      <c r="K23" s="153" t="str">
        <f>CONCATENATE(D65,D23, " Curncy")</f>
        <v>EURJPY Curncy</v>
      </c>
      <c r="L23" s="153">
        <f>IF(D23 = D65,1,_xll.BDP(K23,$L$3))</f>
        <v>1</v>
      </c>
      <c r="M23" s="325">
        <f>IF(D23 = D65,1,_xll.BDP(K23,$M$3)*L23)</f>
        <v>124.18</v>
      </c>
      <c r="N23" s="175">
        <f>H23*J23*R23/M23</f>
        <v>-2078.8613303269444</v>
      </c>
      <c r="O23" s="330">
        <f>N23 / U65</f>
        <v>-2.4794380054266908E-4</v>
      </c>
      <c r="P23" s="176">
        <f>IF(OR(OR(J23=0,G23 = "#N/A N/A"),G23="#N/A Real Time"),0,G23*J23*R23/M23)</f>
        <v>109486.69673055242</v>
      </c>
      <c r="Q23" s="335">
        <f>P23 / U65*100</f>
        <v>1.305837349524724</v>
      </c>
      <c r="R23" s="153">
        <f>IF(EXACT(D23,UPPER(D23)),1,0.01)/T23</f>
        <v>1</v>
      </c>
      <c r="S23" s="153">
        <v>0</v>
      </c>
      <c r="T23" s="153">
        <v>1</v>
      </c>
      <c r="U23" s="153"/>
      <c r="V23" s="172">
        <f>_xll.BDH(C23,$V$3,$D$1,$D$1)</f>
        <v>158</v>
      </c>
      <c r="W23" s="172">
        <f>IF(OR(OR(F23="#N/A N/A",F23="#N/A Real Time"),OR(V23="#N/A N/A",V23="#N/A Real Time")),0,  F23 - V23)</f>
        <v>3</v>
      </c>
      <c r="X23" s="173">
        <f>IF(OR(V23=0,V23="#N/A N/A"),0,W23 / V23*100)</f>
        <v>1.89873417721519</v>
      </c>
      <c r="Y23" s="177">
        <v>86051</v>
      </c>
      <c r="Z23" s="178">
        <f>IF(D23 = D65,1,_xll.BDP(K23,$Z$3)*L23)</f>
        <v>124.22</v>
      </c>
      <c r="AA23" s="340">
        <f>W23*Y23*R23/Z23 / AB65</f>
        <v>2.4808290256963416E-4</v>
      </c>
      <c r="AB23" s="168"/>
    </row>
    <row r="24" spans="1:28" x14ac:dyDescent="0.2">
      <c r="A24" s="187" t="s">
        <v>1725</v>
      </c>
      <c r="B24" s="187"/>
      <c r="C24" s="187"/>
      <c r="D24" s="187"/>
      <c r="E24" s="187" t="s">
        <v>21</v>
      </c>
      <c r="F24" s="232"/>
      <c r="G24" s="232"/>
      <c r="H24" s="233"/>
      <c r="I24" s="234"/>
      <c r="J24" s="235"/>
      <c r="K24" s="187"/>
      <c r="L24" s="187"/>
      <c r="M24" s="326"/>
      <c r="N24" s="235">
        <f xml:space="preserve"> SUM(N21:N23)</f>
        <v>-2047.4553068126909</v>
      </c>
      <c r="O24" s="331">
        <f xml:space="preserve"> SUM(O21:O23)</f>
        <v>-2.4419803418660732E-4</v>
      </c>
      <c r="P24" s="236">
        <f xml:space="preserve"> SUM(P21:P23)</f>
        <v>198334.33725237555</v>
      </c>
      <c r="Q24" s="336">
        <f xml:space="preserve"> SUM(Q21:Q23)</f>
        <v>2.3655146516545935</v>
      </c>
      <c r="R24" s="187"/>
      <c r="S24" s="187"/>
      <c r="T24" s="187"/>
      <c r="U24" s="187"/>
      <c r="V24" s="237"/>
      <c r="W24" s="237"/>
      <c r="X24" s="238"/>
      <c r="Y24" s="239"/>
      <c r="Z24" s="240"/>
      <c r="AA24" s="341">
        <f xml:space="preserve"> SUM(AA21:AA23)</f>
        <v>4.860725088162007E-4</v>
      </c>
      <c r="AB24" s="212"/>
    </row>
    <row r="25" spans="1:28" x14ac:dyDescent="0.2">
      <c r="A25" s="153"/>
      <c r="B25" s="153"/>
      <c r="C25" s="153"/>
      <c r="D25" s="153"/>
      <c r="E25" s="153"/>
      <c r="F25" s="174"/>
      <c r="G25" s="174"/>
      <c r="H25" s="170"/>
      <c r="I25" s="171"/>
      <c r="J25" s="175"/>
      <c r="K25" s="153"/>
      <c r="L25" s="153"/>
      <c r="M25" s="325"/>
      <c r="N25" s="175"/>
      <c r="O25" s="330"/>
      <c r="P25" s="176"/>
      <c r="Q25" s="335"/>
      <c r="R25" s="153"/>
      <c r="S25" s="153"/>
      <c r="T25" s="153"/>
      <c r="U25" s="153"/>
      <c r="V25" s="172"/>
      <c r="W25" s="172"/>
      <c r="X25" s="173"/>
      <c r="Y25" s="177"/>
      <c r="Z25" s="178"/>
      <c r="AA25" s="340"/>
      <c r="AB25" s="168"/>
    </row>
    <row r="26" spans="1:28" x14ac:dyDescent="0.2">
      <c r="A26" s="153"/>
      <c r="B26" s="153">
        <v>2011</v>
      </c>
      <c r="C26" s="153" t="s">
        <v>130</v>
      </c>
      <c r="D26" s="153" t="str">
        <f>_xll.BDP(C26,$D$3)</f>
        <v>EUR</v>
      </c>
      <c r="E26" s="153" t="s">
        <v>302</v>
      </c>
      <c r="F26" s="174">
        <f>_xll.BDP(C26,$F$3)</f>
        <v>15.364000000000001</v>
      </c>
      <c r="G26" s="174">
        <f>_xll.BDP(C26,$G$3)</f>
        <v>15.321999999999999</v>
      </c>
      <c r="H26" s="170">
        <f>IF(OR(OR(G26="#N/A N/A",G26="#N/A Real Time"),OR(F26="#N/A N/A",F26="#N/A Real Time")),0,  G26 - F26)</f>
        <v>-4.2000000000001592E-2</v>
      </c>
      <c r="I26" s="171">
        <f>IF(OR(F26=0,F26="#N/A N/A"),0,H26 / F26*100)</f>
        <v>-0.27336631085655816</v>
      </c>
      <c r="J26" s="175">
        <v>14287</v>
      </c>
      <c r="K26" s="153" t="str">
        <f>CONCATENATE(D65,D26, " Curncy")</f>
        <v>EUREUR Curncy</v>
      </c>
      <c r="L26" s="153">
        <f>IF(D26 = D65,1,_xll.BDP(K26,$L$3))</f>
        <v>1</v>
      </c>
      <c r="M26" s="325">
        <f>IF(D26 = D65,1,_xll.BDP(K26,$M$3)*L26)</f>
        <v>1</v>
      </c>
      <c r="N26" s="175">
        <f>H26*J26*R26/M26</f>
        <v>-600.05400000002271</v>
      </c>
      <c r="O26" s="330">
        <f>N26 / U65</f>
        <v>-7.1567866081494554E-5</v>
      </c>
      <c r="P26" s="176">
        <f>IF(OR(OR(J26=0,G26 = "#N/A N/A"),G26="#N/A Real Time"),0,G26*J26*R26/M26)</f>
        <v>218905.41399999999</v>
      </c>
      <c r="Q26" s="335">
        <f>P26 / U65*100</f>
        <v>2.6108639145252814</v>
      </c>
      <c r="R26" s="153">
        <f>IF(EXACT(D26,UPPER(D26)),1,0.01)/T26</f>
        <v>1</v>
      </c>
      <c r="S26" s="153">
        <v>0</v>
      </c>
      <c r="T26" s="153">
        <v>1</v>
      </c>
      <c r="U26" s="153"/>
      <c r="V26" s="172">
        <f>_xll.BDH(C26,$V$3,$D$1,$D$1)</f>
        <v>14.36</v>
      </c>
      <c r="W26" s="172">
        <f>IF(OR(OR(F26="#N/A N/A",F26="#N/A Real Time"),OR(V26="#N/A N/A",V26="#N/A Real Time")),0,  F26 - V26)</f>
        <v>1.0040000000000013</v>
      </c>
      <c r="X26" s="173">
        <f>IF(OR(V26=0,V26="#N/A N/A"),0,W26 / V26*100)</f>
        <v>6.9916434540390062</v>
      </c>
      <c r="Y26" s="177">
        <v>14287</v>
      </c>
      <c r="Z26" s="178">
        <f>IF(D26 = D65,1,_xll.BDP(K26,$Z$3)*L26)</f>
        <v>1</v>
      </c>
      <c r="AA26" s="340">
        <f>W26*Y26*R26/Z26 / AB65</f>
        <v>1.7123239873326438E-3</v>
      </c>
      <c r="AB26" s="168"/>
    </row>
    <row r="27" spans="1:28" x14ac:dyDescent="0.2">
      <c r="A27" s="187" t="s">
        <v>1726</v>
      </c>
      <c r="B27" s="187"/>
      <c r="C27" s="187"/>
      <c r="D27" s="187"/>
      <c r="E27" s="187" t="s">
        <v>127</v>
      </c>
      <c r="F27" s="232"/>
      <c r="G27" s="232"/>
      <c r="H27" s="233"/>
      <c r="I27" s="234"/>
      <c r="J27" s="235"/>
      <c r="K27" s="187"/>
      <c r="L27" s="187"/>
      <c r="M27" s="326"/>
      <c r="N27" s="235">
        <f xml:space="preserve"> SUM(N25:N26)</f>
        <v>-600.05400000002271</v>
      </c>
      <c r="O27" s="331">
        <f xml:space="preserve"> SUM(O25:O26)</f>
        <v>-7.1567866081494554E-5</v>
      </c>
      <c r="P27" s="236">
        <f xml:space="preserve"> SUM(P25:P26)</f>
        <v>218905.41399999999</v>
      </c>
      <c r="Q27" s="336">
        <f xml:space="preserve"> SUM(Q25:Q26)</f>
        <v>2.6108639145252814</v>
      </c>
      <c r="R27" s="187"/>
      <c r="S27" s="187"/>
      <c r="T27" s="187"/>
      <c r="U27" s="187"/>
      <c r="V27" s="237"/>
      <c r="W27" s="237"/>
      <c r="X27" s="238"/>
      <c r="Y27" s="239"/>
      <c r="Z27" s="240"/>
      <c r="AA27" s="341">
        <f xml:space="preserve"> SUM(AA25:AA26)</f>
        <v>1.7123239873326438E-3</v>
      </c>
      <c r="AB27" s="212"/>
    </row>
    <row r="28" spans="1:28" x14ac:dyDescent="0.2">
      <c r="A28" s="153"/>
      <c r="B28" s="153"/>
      <c r="C28" s="153"/>
      <c r="D28" s="153"/>
      <c r="E28" s="153"/>
      <c r="F28" s="174"/>
      <c r="G28" s="174"/>
      <c r="H28" s="170"/>
      <c r="I28" s="171"/>
      <c r="J28" s="175"/>
      <c r="K28" s="153"/>
      <c r="L28" s="153"/>
      <c r="M28" s="325"/>
      <c r="N28" s="175"/>
      <c r="O28" s="330"/>
      <c r="P28" s="176"/>
      <c r="Q28" s="335"/>
      <c r="R28" s="153"/>
      <c r="S28" s="153"/>
      <c r="T28" s="153"/>
      <c r="U28" s="153"/>
      <c r="V28" s="172"/>
      <c r="W28" s="172"/>
      <c r="X28" s="173"/>
      <c r="Y28" s="177"/>
      <c r="Z28" s="178"/>
      <c r="AA28" s="340"/>
      <c r="AB28" s="168"/>
    </row>
    <row r="29" spans="1:28" x14ac:dyDescent="0.2">
      <c r="A29" s="153"/>
      <c r="B29" s="153">
        <v>24498</v>
      </c>
      <c r="C29" s="153" t="s">
        <v>126</v>
      </c>
      <c r="D29" s="153" t="str">
        <f>_xll.BDP(C29,$D$3)</f>
        <v>NOK</v>
      </c>
      <c r="E29" s="153" t="s">
        <v>265</v>
      </c>
      <c r="F29" s="174">
        <f>_xll.BDP(C29,$F$3)</f>
        <v>210.8</v>
      </c>
      <c r="G29" s="174">
        <f>_xll.BDP(C29,$G$3)</f>
        <v>205.5</v>
      </c>
      <c r="H29" s="170">
        <f>IF(OR(OR(G29="#N/A N/A",G29="#N/A Real Time"),OR(F29="#N/A N/A",F29="#N/A Real Time")),0,  G29 - F29)</f>
        <v>-5.3000000000000114</v>
      </c>
      <c r="I29" s="171">
        <f>IF(OR(F29=0,F29="#N/A N/A"),0,H29 / F29*100)</f>
        <v>-2.5142314990512387</v>
      </c>
      <c r="J29" s="175">
        <v>35008</v>
      </c>
      <c r="K29" s="153" t="str">
        <f>CONCATENATE(D65,D29, " Curncy")</f>
        <v>EURNOK Curncy</v>
      </c>
      <c r="L29" s="153">
        <f>IF(D29 = D65,1,_xll.BDP(K29,$L$3))</f>
        <v>1</v>
      </c>
      <c r="M29" s="325">
        <f>IF(D29 = D65,1,_xll.BDP(K29,$M$3)*L29)</f>
        <v>10.5657</v>
      </c>
      <c r="N29" s="175">
        <f>H29*J29*R29/M29</f>
        <v>-17560.824176344246</v>
      </c>
      <c r="O29" s="330">
        <f>N29 / U65</f>
        <v>-2.0944626865802567E-3</v>
      </c>
      <c r="P29" s="176">
        <f>IF(OR(OR(J29=0,G29 = "#N/A N/A"),G29="#N/A Real Time"),0,G29*J29*R29/M29)</f>
        <v>680896.10721485561</v>
      </c>
      <c r="Q29" s="335">
        <f>P29 / U65*100</f>
        <v>8.120982680985696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201.2</v>
      </c>
      <c r="W29" s="172">
        <f>IF(OR(OR(F29="#N/A N/A",F29="#N/A Real Time"),OR(V29="#N/A N/A",V29="#N/A Real Time")),0,  F29 - V29)</f>
        <v>9.6000000000000227</v>
      </c>
      <c r="X29" s="173">
        <f>IF(OR(V29=0,V29="#N/A N/A"),0,W29 / V29*100)</f>
        <v>4.7713717693837099</v>
      </c>
      <c r="Y29" s="177">
        <v>35008</v>
      </c>
      <c r="Z29" s="178">
        <f>IF(D29 = D65,1,_xll.BDP(K29,$Z$3)*L29)</f>
        <v>10.6037</v>
      </c>
      <c r="AA29" s="340">
        <f>W29*Y29*R29/Z29 / AB65</f>
        <v>3.783487332503306E-3</v>
      </c>
      <c r="AB29" s="168"/>
    </row>
    <row r="30" spans="1:28" x14ac:dyDescent="0.2">
      <c r="A30" s="153"/>
      <c r="B30" s="153">
        <v>26989</v>
      </c>
      <c r="C30" s="153" t="s">
        <v>123</v>
      </c>
      <c r="D30" s="153" t="str">
        <f>_xll.BDP(C30,$D$3)</f>
        <v>NOK</v>
      </c>
      <c r="E30" s="153" t="s">
        <v>242</v>
      </c>
      <c r="F30" s="174">
        <f>_xll.BDP(C30,$F$3)</f>
        <v>6.55</v>
      </c>
      <c r="G30" s="174">
        <f>_xll.BDP(C30,$G$3)</f>
        <v>6.23</v>
      </c>
      <c r="H30" s="170">
        <f>IF(OR(OR(G30="#N/A N/A",G30="#N/A Real Time"),OR(F30="#N/A N/A",F30="#N/A Real Time")),0,  G30 - F30)</f>
        <v>-0.3199999999999994</v>
      </c>
      <c r="I30" s="171">
        <f>IF(OR(F30=0,F30="#N/A N/A"),0,H30 / F30*100)</f>
        <v>-4.8854961832060981</v>
      </c>
      <c r="J30" s="175">
        <v>257</v>
      </c>
      <c r="K30" s="153" t="str">
        <f>CONCATENATE(D65,D30, " Curncy")</f>
        <v>EURNOK Curncy</v>
      </c>
      <c r="L30" s="153">
        <f>IF(D30 = D65,1,_xll.BDP(K30,$L$3))</f>
        <v>1</v>
      </c>
      <c r="M30" s="325">
        <f>IF(D30 = D65,1,_xll.BDP(K30,$M$3)*L30)</f>
        <v>10.5657</v>
      </c>
      <c r="N30" s="175">
        <f>H30*J30*R30/M30</f>
        <v>-7.7836773711159548</v>
      </c>
      <c r="O30" s="330">
        <f>N30 / U65</f>
        <v>-9.2835174787196691E-7</v>
      </c>
      <c r="P30" s="176">
        <f>IF(OR(OR(J30=0,G30 = "#N/A N/A"),G30="#N/A Real Time"),0,G30*J30*R30/M30)</f>
        <v>151.53846881891405</v>
      </c>
      <c r="Q30" s="335">
        <f>P30 / U65*100</f>
        <v>1.807384809138239E-3</v>
      </c>
      <c r="R30" s="153">
        <f>IF(EXACT(D30,UPPER(D30)),1,0.01)/T30</f>
        <v>1</v>
      </c>
      <c r="S30" s="153">
        <v>0</v>
      </c>
      <c r="T30" s="153">
        <v>1</v>
      </c>
      <c r="U30" s="153"/>
      <c r="V30" s="172">
        <f>_xll.BDH(C30,$V$3,$D$1,$D$1)</f>
        <v>5.4</v>
      </c>
      <c r="W30" s="172">
        <f>IF(OR(OR(F30="#N/A N/A",F30="#N/A Real Time"),OR(V30="#N/A N/A",V30="#N/A Real Time")),0,  F30 - V30)</f>
        <v>1.1499999999999995</v>
      </c>
      <c r="X30" s="173">
        <f>IF(OR(V30=0,V30="#N/A N/A"),0,W30 / V30*100)</f>
        <v>21.296296296296287</v>
      </c>
      <c r="Y30" s="177">
        <v>257</v>
      </c>
      <c r="Z30" s="178">
        <f>IF(D30 = D65,1,_xll.BDP(K30,$Z$3)*L30)</f>
        <v>10.6037</v>
      </c>
      <c r="AA30" s="340">
        <f>W30*Y30*R30/Z30 / AB65</f>
        <v>3.327244490310991E-6</v>
      </c>
      <c r="AB30" s="168"/>
    </row>
    <row r="31" spans="1:28" x14ac:dyDescent="0.2">
      <c r="A31" s="153"/>
      <c r="B31" s="153">
        <v>2014</v>
      </c>
      <c r="C31" s="153" t="s">
        <v>121</v>
      </c>
      <c r="D31" s="153" t="str">
        <f>_xll.BDP(C31,$D$3)</f>
        <v>NOK</v>
      </c>
      <c r="E31" s="153" t="s">
        <v>299</v>
      </c>
      <c r="F31" s="174">
        <f>_xll.BDP(C31,$F$3)</f>
        <v>2.2400000000000002</v>
      </c>
      <c r="G31" s="174">
        <f>_xll.BDP(C31,$G$3)</f>
        <v>2.19</v>
      </c>
      <c r="H31" s="170">
        <f>IF(OR(OR(G31="#N/A N/A",G31="#N/A Real Time"),OR(F31="#N/A N/A",F31="#N/A Real Time")),0,  G31 - F31)</f>
        <v>-5.0000000000000266E-2</v>
      </c>
      <c r="I31" s="171">
        <f>IF(OR(F31=0,F31="#N/A N/A"),0,H31 / F31*100)</f>
        <v>-2.2321428571428692</v>
      </c>
      <c r="J31" s="175">
        <v>23088</v>
      </c>
      <c r="K31" s="153" t="str">
        <f>CONCATENATE(D65,D31, " Curncy")</f>
        <v>EURNOK Curncy</v>
      </c>
      <c r="L31" s="153">
        <f>IF(D31 = D65,1,_xll.BDP(K31,$L$3))</f>
        <v>1</v>
      </c>
      <c r="M31" s="325">
        <f>IF(D31 = D65,1,_xll.BDP(K31,$M$3)*L31)</f>
        <v>10.5657</v>
      </c>
      <c r="N31" s="175">
        <f>H31*J31*R31/M31</f>
        <v>-109.25920667821406</v>
      </c>
      <c r="O31" s="330">
        <f>N31 / U65</f>
        <v>-1.3031240974506401E-5</v>
      </c>
      <c r="P31" s="176">
        <f>IF(OR(OR(J31=0,G31 = "#N/A N/A"),G31="#N/A Real Time"),0,G31*J31*R31/M31)</f>
        <v>4785.5532525057497</v>
      </c>
      <c r="Q31" s="335">
        <f>P31 / U65*100</f>
        <v>5.7076835468337722E-2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2.0459999999999998</v>
      </c>
      <c r="W31" s="172">
        <f>IF(OR(OR(F31="#N/A N/A",F31="#N/A Real Time"),OR(V31="#N/A N/A",V31="#N/A Real Time")),0,  F31 - V31)</f>
        <v>0.19400000000000039</v>
      </c>
      <c r="X31" s="173">
        <f>IF(OR(V31=0,V31="#N/A N/A"),0,W31 / V31*100)</f>
        <v>9.4819159335288568</v>
      </c>
      <c r="Y31" s="177">
        <v>23088</v>
      </c>
      <c r="Z31" s="178">
        <f>IF(D31 = D65,1,_xll.BDP(K31,$Z$3)*L31)</f>
        <v>10.6037</v>
      </c>
      <c r="AA31" s="340">
        <f>W31*Y31*R31/Z31 / AB65</f>
        <v>5.0424522529880791E-5</v>
      </c>
      <c r="AB31" s="168"/>
    </row>
    <row r="32" spans="1:28" x14ac:dyDescent="0.2">
      <c r="A32" s="187" t="s">
        <v>1727</v>
      </c>
      <c r="B32" s="187"/>
      <c r="C32" s="187"/>
      <c r="D32" s="187"/>
      <c r="E32" s="187" t="s">
        <v>120</v>
      </c>
      <c r="F32" s="232"/>
      <c r="G32" s="232"/>
      <c r="H32" s="233"/>
      <c r="I32" s="234"/>
      <c r="J32" s="235"/>
      <c r="K32" s="187"/>
      <c r="L32" s="187"/>
      <c r="M32" s="326"/>
      <c r="N32" s="235">
        <f xml:space="preserve"> SUM(N28:N31)</f>
        <v>-17677.867060393575</v>
      </c>
      <c r="O32" s="331">
        <f xml:space="preserve"> SUM(O28:O31)</f>
        <v>-2.1084222793026353E-3</v>
      </c>
      <c r="P32" s="236">
        <f xml:space="preserve"> SUM(P28:P31)</f>
        <v>685833.19893618021</v>
      </c>
      <c r="Q32" s="336">
        <f xml:space="preserve"> SUM(Q28:Q31)</f>
        <v>8.1798669012631731</v>
      </c>
      <c r="R32" s="187"/>
      <c r="S32" s="187"/>
      <c r="T32" s="187"/>
      <c r="U32" s="187"/>
      <c r="V32" s="237"/>
      <c r="W32" s="237"/>
      <c r="X32" s="238"/>
      <c r="Y32" s="239"/>
      <c r="Z32" s="240"/>
      <c r="AA32" s="341">
        <f xml:space="preserve"> SUM(AA28:AA31)</f>
        <v>3.8372390995234976E-3</v>
      </c>
      <c r="AB32" s="212"/>
    </row>
    <row r="33" spans="1:28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325"/>
      <c r="N33" s="175"/>
      <c r="O33" s="330"/>
      <c r="P33" s="176"/>
      <c r="Q33" s="335"/>
      <c r="R33" s="153"/>
      <c r="S33" s="153"/>
      <c r="T33" s="153"/>
      <c r="U33" s="153"/>
      <c r="V33" s="172"/>
      <c r="W33" s="172"/>
      <c r="X33" s="173"/>
      <c r="Y33" s="177"/>
      <c r="Z33" s="178"/>
      <c r="AA33" s="340"/>
      <c r="AB33" s="168"/>
    </row>
    <row r="34" spans="1:28" x14ac:dyDescent="0.2">
      <c r="A34" s="153"/>
      <c r="B34" s="153">
        <v>113</v>
      </c>
      <c r="C34" s="153" t="s">
        <v>113</v>
      </c>
      <c r="D34" s="153" t="str">
        <f>_xll.BDP(C34,$D$3)</f>
        <v>SEK</v>
      </c>
      <c r="E34" s="153" t="s">
        <v>296</v>
      </c>
      <c r="F34" s="174">
        <f>_xll.BDP(C34,$F$3)</f>
        <v>104.6</v>
      </c>
      <c r="G34" s="174">
        <f>_xll.BDP(C34,$G$3)</f>
        <v>104.15</v>
      </c>
      <c r="H34" s="170">
        <f>IF(OR(OR(G34="#N/A N/A",G34="#N/A Real Time"),OR(F34="#N/A N/A",F34="#N/A Real Time")),0,  G34 - F34)</f>
        <v>-0.44999999999998863</v>
      </c>
      <c r="I34" s="171">
        <f>IF(OR(F34=0,F34="#N/A N/A"),0,H34 / F34*100)</f>
        <v>-0.43021032504779028</v>
      </c>
      <c r="J34" s="175">
        <v>18294</v>
      </c>
      <c r="K34" s="153" t="str">
        <f>CONCATENATE(D65,D34, " Curncy")</f>
        <v>EURSEK Curncy</v>
      </c>
      <c r="L34" s="153">
        <f>IF(D34 = D65,1,_xll.BDP(K34,$L$3))</f>
        <v>1</v>
      </c>
      <c r="M34" s="325">
        <f>IF(D34 = D65,1,_xll.BDP(K34,$M$3)*L34)</f>
        <v>10.1442</v>
      </c>
      <c r="N34" s="175">
        <f>H34*J34*R34/M34</f>
        <v>-811.52776956288244</v>
      </c>
      <c r="O34" s="330">
        <f>N34 / U65</f>
        <v>-9.6790140109870361E-5</v>
      </c>
      <c r="P34" s="176">
        <f>IF(OR(OR(J34=0,G34 = "#N/A N/A"),G34="#N/A Real Time"),0,G34*J34*R34/M34)</f>
        <v>187823.59377772521</v>
      </c>
      <c r="Q34" s="335">
        <f>P34 / U65*100</f>
        <v>2.2401540205429451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103.65</v>
      </c>
      <c r="W34" s="172">
        <f>IF(OR(OR(F34="#N/A N/A",F34="#N/A Real Time"),OR(V34="#N/A N/A",V34="#N/A Real Time")),0,  F34 - V34)</f>
        <v>0.94999999999998863</v>
      </c>
      <c r="X34" s="173">
        <f>IF(OR(V34=0,V34="#N/A N/A"),0,W34 / V34*100)</f>
        <v>0.91654606849974773</v>
      </c>
      <c r="Y34" s="177">
        <v>18294</v>
      </c>
      <c r="Z34" s="178">
        <f>IF(D34 = D65,1,_xll.BDP(K34,$Z$3)*L34)</f>
        <v>10.1747</v>
      </c>
      <c r="AA34" s="340">
        <f>W34*Y34*R34/Z34 / AB65</f>
        <v>2.0390217113540367E-4</v>
      </c>
      <c r="AB34" s="168"/>
    </row>
    <row r="35" spans="1:28" x14ac:dyDescent="0.2">
      <c r="A35" s="187" t="s">
        <v>1728</v>
      </c>
      <c r="B35" s="187"/>
      <c r="C35" s="187"/>
      <c r="D35" s="187"/>
      <c r="E35" s="187" t="s">
        <v>112</v>
      </c>
      <c r="F35" s="232"/>
      <c r="G35" s="232"/>
      <c r="H35" s="233"/>
      <c r="I35" s="234"/>
      <c r="J35" s="235"/>
      <c r="K35" s="187"/>
      <c r="L35" s="187"/>
      <c r="M35" s="326"/>
      <c r="N35" s="235">
        <f xml:space="preserve"> SUM(N33:N34)</f>
        <v>-811.52776956288244</v>
      </c>
      <c r="O35" s="331">
        <f xml:space="preserve"> SUM(O33:O34)</f>
        <v>-9.6790140109870361E-5</v>
      </c>
      <c r="P35" s="236">
        <f xml:space="preserve"> SUM(P33:P34)</f>
        <v>187823.59377772521</v>
      </c>
      <c r="Q35" s="336">
        <f xml:space="preserve"> SUM(Q33:Q34)</f>
        <v>2.2401540205429451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41">
        <f xml:space="preserve"> SUM(AA33:AA34)</f>
        <v>2.0390217113540367E-4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25"/>
      <c r="N36" s="175"/>
      <c r="O36" s="330"/>
      <c r="P36" s="176"/>
      <c r="Q36" s="335"/>
      <c r="R36" s="153"/>
      <c r="S36" s="153"/>
      <c r="T36" s="153"/>
      <c r="U36" s="153"/>
      <c r="V36" s="172"/>
      <c r="W36" s="172"/>
      <c r="X36" s="173"/>
      <c r="Y36" s="177"/>
      <c r="Z36" s="178"/>
      <c r="AA36" s="340"/>
      <c r="AB36" s="168"/>
    </row>
    <row r="37" spans="1:28" x14ac:dyDescent="0.2">
      <c r="A37" s="153"/>
      <c r="B37" s="153">
        <v>10212</v>
      </c>
      <c r="C37" s="153" t="s">
        <v>979</v>
      </c>
      <c r="D37" s="153" t="str">
        <f>_xll.BDP(C37,$D$3)</f>
        <v>GBp</v>
      </c>
      <c r="E37" s="153" t="s">
        <v>1082</v>
      </c>
      <c r="F37" s="174">
        <f>_xll.BDP(C37,$F$3)</f>
        <v>1081</v>
      </c>
      <c r="G37" s="174">
        <f>_xll.BDP(C37,$G$3)</f>
        <v>1076.5</v>
      </c>
      <c r="H37" s="170">
        <f t="shared" ref="H37:H58" si="0">IF(OR(OR(G37="#N/A N/A",G37="#N/A Real Time"),OR(F37="#N/A N/A",F37="#N/A Real Time")),0,  G37 - F37)</f>
        <v>-4.5</v>
      </c>
      <c r="I37" s="171">
        <f t="shared" ref="I37:I58" si="1">IF(OR(F37=0,F37="#N/A N/A"),0,H37 / F37*100)</f>
        <v>-0.41628122109158189</v>
      </c>
      <c r="J37" s="175">
        <v>5114</v>
      </c>
      <c r="K37" s="153" t="str">
        <f>CONCATENATE(D65,D37, " Curncy")</f>
        <v>EURGBp Curncy</v>
      </c>
      <c r="L37" s="153">
        <f>IF(D37 = D65,1,_xll.BDP(K37,$L$3))</f>
        <v>1</v>
      </c>
      <c r="M37" s="325">
        <f>IF(D37 = D65,1,_xll.BDP(K37,$M$3)*L37)</f>
        <v>0.89166000000000001</v>
      </c>
      <c r="N37" s="175">
        <f t="shared" ref="N37:N58" si="2">H37*J37*R37/M37</f>
        <v>-258.09164928335912</v>
      </c>
      <c r="O37" s="330">
        <f>N37 / U65</f>
        <v>-3.0782343910152768E-5</v>
      </c>
      <c r="P37" s="176">
        <f t="shared" ref="P37:P58" si="3">IF(OR(OR(J37=0,G37 = "#N/A N/A"),G37="#N/A Real Time"),0,G37*J37*R37/M37)</f>
        <v>61741.257878563578</v>
      </c>
      <c r="Q37" s="335">
        <f>P37 / U65*100</f>
        <v>0.73638207153954338</v>
      </c>
      <c r="R37" s="153">
        <f t="shared" ref="R37:R58" si="4"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1089</v>
      </c>
      <c r="W37" s="172">
        <f t="shared" ref="W37:W58" si="5">IF(OR(OR(F37="#N/A N/A",F37="#N/A Real Time"),OR(V37="#N/A N/A",V37="#N/A Real Time")),0,  F37 - V37)</f>
        <v>-8</v>
      </c>
      <c r="X37" s="173">
        <f t="shared" ref="X37:X58" si="6">IF(OR(V37=0,V37="#N/A N/A"),0,W37 / V37*100)</f>
        <v>-0.7346189164370982</v>
      </c>
      <c r="Y37" s="177">
        <v>5114</v>
      </c>
      <c r="Z37" s="178">
        <f>IF(D37 = D65,1,_xll.BDP(K37,$Z$3)*L37)</f>
        <v>0.88978999999999997</v>
      </c>
      <c r="AA37" s="340">
        <f>W37*Y37*R37/Z37 / AB65</f>
        <v>-5.4887616658492029E-5</v>
      </c>
      <c r="AB37" s="168"/>
    </row>
    <row r="38" spans="1:28" x14ac:dyDescent="0.2">
      <c r="A38" s="153"/>
      <c r="B38" s="153">
        <v>7274</v>
      </c>
      <c r="C38" s="153" t="s">
        <v>983</v>
      </c>
      <c r="D38" s="153" t="str">
        <f>_xll.BDP(C38,$D$3)</f>
        <v>GBp</v>
      </c>
      <c r="E38" s="153" t="s">
        <v>1086</v>
      </c>
      <c r="F38" s="174">
        <f>_xll.BDP(C38,$F$3)</f>
        <v>2128</v>
      </c>
      <c r="G38" s="174">
        <f>_xll.BDP(C38,$G$3)</f>
        <v>2129</v>
      </c>
      <c r="H38" s="170">
        <f t="shared" si="0"/>
        <v>1</v>
      </c>
      <c r="I38" s="171">
        <f t="shared" si="1"/>
        <v>4.6992481203007516E-2</v>
      </c>
      <c r="J38" s="175">
        <v>13294</v>
      </c>
      <c r="K38" s="153" t="str">
        <f>CONCATENATE(D65,D38, " Curncy")</f>
        <v>EURGBp Curncy</v>
      </c>
      <c r="L38" s="153">
        <f>IF(D38 = D65,1,_xll.BDP(K38,$L$3))</f>
        <v>1</v>
      </c>
      <c r="M38" s="325">
        <f>IF(D38 = D65,1,_xll.BDP(K38,$M$3)*L38)</f>
        <v>0.89166000000000001</v>
      </c>
      <c r="N38" s="175">
        <f t="shared" si="2"/>
        <v>149.09270349684857</v>
      </c>
      <c r="O38" s="330">
        <f>N38 / U65</f>
        <v>1.7782144003023112E-5</v>
      </c>
      <c r="P38" s="176">
        <f t="shared" si="3"/>
        <v>317418.36574479064</v>
      </c>
      <c r="Q38" s="335">
        <f>P38 / U65*100</f>
        <v>3.7858184582436212</v>
      </c>
      <c r="R38" s="153">
        <f t="shared" si="4"/>
        <v>0.01</v>
      </c>
      <c r="S38" s="153">
        <v>0</v>
      </c>
      <c r="T38" s="153">
        <v>1</v>
      </c>
      <c r="U38" s="153"/>
      <c r="V38" s="172">
        <f>_xll.BDH(C38,$V$3,$D$1,$D$1)</f>
        <v>2019</v>
      </c>
      <c r="W38" s="172">
        <f t="shared" si="5"/>
        <v>109</v>
      </c>
      <c r="X38" s="173">
        <f t="shared" si="6"/>
        <v>5.3987122337790989</v>
      </c>
      <c r="Y38" s="177">
        <v>13294</v>
      </c>
      <c r="Z38" s="178">
        <f>IF(D38 = D65,1,_xll.BDP(K38,$Z$3)*L38)</f>
        <v>0.88978999999999997</v>
      </c>
      <c r="AA38" s="340">
        <f>W38*Y38*R38/Z38 / AB65</f>
        <v>1.9440428570717942E-3</v>
      </c>
      <c r="AB38" s="168"/>
    </row>
    <row r="39" spans="1:28" x14ac:dyDescent="0.2">
      <c r="A39" s="153"/>
      <c r="B39" s="153">
        <v>2204</v>
      </c>
      <c r="C39" s="153" t="s">
        <v>99</v>
      </c>
      <c r="D39" s="153" t="str">
        <f>_xll.BDP(C39,$D$3)</f>
        <v>GBp</v>
      </c>
      <c r="E39" s="153" t="s">
        <v>380</v>
      </c>
      <c r="F39" s="174">
        <f>_xll.BDP(C39,$F$3)</f>
        <v>150.19999999999999</v>
      </c>
      <c r="G39" s="174">
        <f>_xll.BDP(C39,$G$3)</f>
        <v>143.08000000000001</v>
      </c>
      <c r="H39" s="170">
        <f t="shared" si="0"/>
        <v>-7.1199999999999761</v>
      </c>
      <c r="I39" s="171">
        <f t="shared" si="1"/>
        <v>-4.7403462050599048</v>
      </c>
      <c r="J39" s="175">
        <v>390851</v>
      </c>
      <c r="K39" s="153" t="str">
        <f>CONCATENATE(D65,D39, " Curncy")</f>
        <v>EURGBp Curncy</v>
      </c>
      <c r="L39" s="153">
        <f>IF(D39 = D65,1,_xll.BDP(K39,$L$3))</f>
        <v>1</v>
      </c>
      <c r="M39" s="325">
        <f>IF(D39 = D65,1,_xll.BDP(K39,$M$3)*L39)</f>
        <v>0.89166000000000001</v>
      </c>
      <c r="N39" s="175">
        <f t="shared" si="2"/>
        <v>-31209.868335464085</v>
      </c>
      <c r="O39" s="330">
        <f>N39 / U65</f>
        <v>-3.7223711156887324E-3</v>
      </c>
      <c r="P39" s="176">
        <f t="shared" si="3"/>
        <v>627178.08447165962</v>
      </c>
      <c r="Q39" s="335">
        <f>P39 / U65*100</f>
        <v>7.4802929667520459</v>
      </c>
      <c r="R39" s="153">
        <f t="shared" si="4"/>
        <v>0.01</v>
      </c>
      <c r="S39" s="153">
        <v>0</v>
      </c>
      <c r="T39" s="153">
        <v>1</v>
      </c>
      <c r="U39" s="153"/>
      <c r="V39" s="172">
        <f>_xll.BDH(C39,$V$3,$D$1,$D$1)</f>
        <v>140.19999999999999</v>
      </c>
      <c r="W39" s="172">
        <f t="shared" si="5"/>
        <v>10</v>
      </c>
      <c r="X39" s="173">
        <f t="shared" si="6"/>
        <v>7.132667617689016</v>
      </c>
      <c r="Y39" s="177">
        <v>390851</v>
      </c>
      <c r="Z39" s="178">
        <f>IF(D39 = D65,1,_xll.BDP(K39,$Z$3)*L39)</f>
        <v>0.88978999999999997</v>
      </c>
      <c r="AA39" s="340">
        <f>W39*Y39*R39/Z39 / AB65</f>
        <v>5.243664415963108E-3</v>
      </c>
      <c r="AB39" s="168"/>
    </row>
    <row r="40" spans="1:28" x14ac:dyDescent="0.2">
      <c r="A40" s="153"/>
      <c r="B40" s="153">
        <v>6116</v>
      </c>
      <c r="C40" s="153" t="s">
        <v>992</v>
      </c>
      <c r="D40" s="153" t="str">
        <f>_xll.BDP(C40,$D$3)</f>
        <v>GBp</v>
      </c>
      <c r="E40" s="153" t="s">
        <v>1096</v>
      </c>
      <c r="F40" s="174">
        <f>_xll.BDP(C40,$F$3)</f>
        <v>125.25</v>
      </c>
      <c r="G40" s="174">
        <f>_xll.BDP(C40,$G$3)</f>
        <v>124.1</v>
      </c>
      <c r="H40" s="170">
        <f t="shared" si="0"/>
        <v>-1.1500000000000057</v>
      </c>
      <c r="I40" s="171">
        <f t="shared" si="1"/>
        <v>-0.91816367265469512</v>
      </c>
      <c r="J40" s="175">
        <v>382942</v>
      </c>
      <c r="K40" s="153" t="str">
        <f>CONCATENATE(D65,D40, " Curncy")</f>
        <v>EURGBp Curncy</v>
      </c>
      <c r="L40" s="153">
        <f>IF(D40 = D65,1,_xll.BDP(K40,$L$3))</f>
        <v>1</v>
      </c>
      <c r="M40" s="325">
        <f>IF(D40 = D65,1,_xll.BDP(K40,$M$3)*L40)</f>
        <v>0.89166000000000001</v>
      </c>
      <c r="N40" s="175">
        <f t="shared" si="2"/>
        <v>-4938.9150573088646</v>
      </c>
      <c r="O40" s="330">
        <f>N40 / U65</f>
        <v>-5.8905967031191271E-4</v>
      </c>
      <c r="P40" s="176">
        <f t="shared" si="3"/>
        <v>532973.35531480599</v>
      </c>
      <c r="Q40" s="335">
        <f>P40 / U65*100</f>
        <v>6.356722181365912</v>
      </c>
      <c r="R40" s="153">
        <f t="shared" si="4"/>
        <v>0.01</v>
      </c>
      <c r="S40" s="153">
        <v>0</v>
      </c>
      <c r="T40" s="153">
        <v>1</v>
      </c>
      <c r="U40" s="153"/>
      <c r="V40" s="172">
        <f>_xll.BDH(C40,$V$3,$D$1,$D$1)</f>
        <v>120.25</v>
      </c>
      <c r="W40" s="172">
        <f t="shared" si="5"/>
        <v>5</v>
      </c>
      <c r="X40" s="173">
        <f t="shared" si="6"/>
        <v>4.1580041580041582</v>
      </c>
      <c r="Y40" s="177">
        <v>382942</v>
      </c>
      <c r="Z40" s="178">
        <f>IF(D40 = D65,1,_xll.BDP(K40,$Z$3)*L40)</f>
        <v>0.88978999999999997</v>
      </c>
      <c r="AA40" s="340">
        <f>W40*Y40*R40/Z40 / AB65</f>
        <v>2.5687785611111964E-3</v>
      </c>
      <c r="AB40" s="168"/>
    </row>
    <row r="41" spans="1:28" x14ac:dyDescent="0.2">
      <c r="A41" s="153"/>
      <c r="B41" s="153">
        <v>6022</v>
      </c>
      <c r="C41" s="153" t="s">
        <v>1250</v>
      </c>
      <c r="D41" s="153" t="str">
        <f>_xll.BDP(C41,$D$3)</f>
        <v>GBp</v>
      </c>
      <c r="E41" s="153" t="s">
        <v>1251</v>
      </c>
      <c r="F41" s="174">
        <f>_xll.BDP(C41,$F$3)</f>
        <v>155</v>
      </c>
      <c r="G41" s="174">
        <f>_xll.BDP(C41,$G$3)</f>
        <v>156.19999999999999</v>
      </c>
      <c r="H41" s="170">
        <f t="shared" si="0"/>
        <v>1.1999999999999886</v>
      </c>
      <c r="I41" s="171">
        <f t="shared" si="1"/>
        <v>0.77419354838708943</v>
      </c>
      <c r="J41" s="175">
        <v>114820</v>
      </c>
      <c r="K41" s="153" t="str">
        <f>CONCATENATE(D65,D41, " Curncy")</f>
        <v>EURGBp Curncy</v>
      </c>
      <c r="L41" s="153">
        <f>IF(D41 = D65,1,_xll.BDP(K41,$L$3))</f>
        <v>1</v>
      </c>
      <c r="M41" s="325">
        <f>IF(D41 = D65,1,_xll.BDP(K41,$M$3)*L41)</f>
        <v>0.89166000000000001</v>
      </c>
      <c r="N41" s="175">
        <f t="shared" si="2"/>
        <v>1545.252674786339</v>
      </c>
      <c r="O41" s="330">
        <f>N41 / U65</f>
        <v>1.8430080707932252E-4</v>
      </c>
      <c r="P41" s="176">
        <f t="shared" si="3"/>
        <v>201140.38983469034</v>
      </c>
      <c r="Q41" s="335">
        <f>P41 / U65*100</f>
        <v>2.398982172149204</v>
      </c>
      <c r="R41" s="153">
        <f t="shared" si="4"/>
        <v>0.01</v>
      </c>
      <c r="S41" s="153">
        <v>0</v>
      </c>
      <c r="T41" s="153">
        <v>1</v>
      </c>
      <c r="U41" s="153"/>
      <c r="V41" s="172">
        <f>_xll.BDH(C41,$V$3,$D$1,$D$1)</f>
        <v>157.4</v>
      </c>
      <c r="W41" s="172">
        <f t="shared" si="5"/>
        <v>-2.4000000000000057</v>
      </c>
      <c r="X41" s="173">
        <f t="shared" si="6"/>
        <v>-1.5247776365946668</v>
      </c>
      <c r="Y41" s="177">
        <v>114820</v>
      </c>
      <c r="Z41" s="178">
        <f>IF(D41 = D65,1,_xll.BDP(K41,$Z$3)*L41)</f>
        <v>0.88978999999999997</v>
      </c>
      <c r="AA41" s="340">
        <f>W41*Y41*R41/Z41 / AB65</f>
        <v>-3.6970255053156447E-4</v>
      </c>
      <c r="AB41" s="168"/>
    </row>
    <row r="42" spans="1:28" x14ac:dyDescent="0.2">
      <c r="A42" s="153"/>
      <c r="B42" s="153">
        <v>3746</v>
      </c>
      <c r="C42" s="153" t="s">
        <v>1004</v>
      </c>
      <c r="D42" s="153" t="str">
        <f>_xll.BDP(C42,$D$3)</f>
        <v>GBp</v>
      </c>
      <c r="E42" s="153" t="s">
        <v>1108</v>
      </c>
      <c r="F42" s="174">
        <f>_xll.BDP(C42,$F$3)</f>
        <v>117.6</v>
      </c>
      <c r="G42" s="174">
        <f>_xll.BDP(C42,$G$3)</f>
        <v>115.6</v>
      </c>
      <c r="H42" s="170">
        <f t="shared" si="0"/>
        <v>-2</v>
      </c>
      <c r="I42" s="171">
        <f t="shared" si="1"/>
        <v>-1.7006802721088436</v>
      </c>
      <c r="J42" s="175">
        <v>311302</v>
      </c>
      <c r="K42" s="153" t="str">
        <f>CONCATENATE(D65,D42, " Curncy")</f>
        <v>EURGBp Curncy</v>
      </c>
      <c r="L42" s="153">
        <f>IF(D42 = D65,1,_xll.BDP(K42,$L$3))</f>
        <v>1</v>
      </c>
      <c r="M42" s="325">
        <f>IF(D42 = D65,1,_xll.BDP(K42,$M$3)*L42)</f>
        <v>0.89166000000000001</v>
      </c>
      <c r="N42" s="175">
        <f t="shared" si="2"/>
        <v>-6982.526972164278</v>
      </c>
      <c r="O42" s="330">
        <f>N42 / U65</f>
        <v>-8.3279930681948264E-4</v>
      </c>
      <c r="P42" s="176">
        <f t="shared" si="3"/>
        <v>403590.05899109523</v>
      </c>
      <c r="Q42" s="335">
        <f>P42 / U65*100</f>
        <v>4.8135799934166092</v>
      </c>
      <c r="R42" s="153">
        <f t="shared" si="4"/>
        <v>0.01</v>
      </c>
      <c r="S42" s="153">
        <v>0</v>
      </c>
      <c r="T42" s="153">
        <v>1</v>
      </c>
      <c r="U42" s="153"/>
      <c r="V42" s="172">
        <f>_xll.BDH(C42,$V$3,$D$1,$D$1)</f>
        <v>114</v>
      </c>
      <c r="W42" s="172">
        <f t="shared" si="5"/>
        <v>3.5999999999999943</v>
      </c>
      <c r="X42" s="173">
        <f t="shared" si="6"/>
        <v>3.1578947368421004</v>
      </c>
      <c r="Y42" s="177">
        <v>311302</v>
      </c>
      <c r="Z42" s="178">
        <f>IF(D42 = D65,1,_xll.BDP(K42,$Z$3)*L42)</f>
        <v>0.88978999999999997</v>
      </c>
      <c r="AA42" s="340">
        <f>W42*Y42*R42/Z42 / AB65</f>
        <v>1.5035160693116613E-3</v>
      </c>
      <c r="AB42" s="168"/>
    </row>
    <row r="43" spans="1:28" x14ac:dyDescent="0.2">
      <c r="A43" s="153"/>
      <c r="B43" s="153">
        <v>23802</v>
      </c>
      <c r="C43" s="153" t="s">
        <v>1463</v>
      </c>
      <c r="D43" s="153" t="str">
        <f>_xll.BDP(C43,$D$3)</f>
        <v>GBp</v>
      </c>
      <c r="E43" s="153" t="s">
        <v>1464</v>
      </c>
      <c r="F43" s="174">
        <f>_xll.BDP(C43,$F$3)</f>
        <v>12940</v>
      </c>
      <c r="G43" s="174">
        <f>_xll.BDP(C43,$G$3)</f>
        <v>13335</v>
      </c>
      <c r="H43" s="170">
        <f t="shared" si="0"/>
        <v>395</v>
      </c>
      <c r="I43" s="171">
        <f t="shared" si="1"/>
        <v>3.0525502318392581</v>
      </c>
      <c r="J43" s="175">
        <v>1684</v>
      </c>
      <c r="K43" s="153" t="str">
        <f>CONCATENATE(D65,D43, " Curncy")</f>
        <v>EURGBp Curncy</v>
      </c>
      <c r="L43" s="153">
        <f>IF(D43 = D65,1,_xll.BDP(K43,$L$3))</f>
        <v>1</v>
      </c>
      <c r="M43" s="325">
        <f>IF(D43 = D65,1,_xll.BDP(K43,$M$3)*L43)</f>
        <v>0.89166000000000001</v>
      </c>
      <c r="N43" s="175">
        <f t="shared" si="2"/>
        <v>7460.0183926608797</v>
      </c>
      <c r="O43" s="330">
        <f>N43 / U65</f>
        <v>8.8974925138640844E-4</v>
      </c>
      <c r="P43" s="176">
        <f t="shared" si="3"/>
        <v>251846.44371172867</v>
      </c>
      <c r="Q43" s="335">
        <f>P43 / U65*100</f>
        <v>3.0037484220855082</v>
      </c>
      <c r="R43" s="153">
        <f t="shared" si="4"/>
        <v>0.01</v>
      </c>
      <c r="S43" s="153">
        <v>0</v>
      </c>
      <c r="T43" s="153">
        <v>1</v>
      </c>
      <c r="U43" s="153"/>
      <c r="V43" s="172">
        <f>_xll.BDH(C43,$V$3,$D$1,$D$1)</f>
        <v>12545</v>
      </c>
      <c r="W43" s="172">
        <f t="shared" si="5"/>
        <v>395</v>
      </c>
      <c r="X43" s="173">
        <f t="shared" si="6"/>
        <v>3.1486648066958942</v>
      </c>
      <c r="Y43" s="177">
        <v>1684</v>
      </c>
      <c r="Z43" s="178">
        <f>IF(D43 = D65,1,_xll.BDP(K43,$Z$3)*L43)</f>
        <v>0.88978999999999997</v>
      </c>
      <c r="AA43" s="340">
        <f>W43*Y43*R43/Z43 / AB65</f>
        <v>8.9240674738208167E-4</v>
      </c>
      <c r="AB43" s="168"/>
    </row>
    <row r="44" spans="1:28" x14ac:dyDescent="0.2">
      <c r="A44" s="153"/>
      <c r="B44" s="153">
        <v>3528</v>
      </c>
      <c r="C44" s="153" t="s">
        <v>1519</v>
      </c>
      <c r="D44" s="153" t="str">
        <f>_xll.BDP(C44,$D$3)</f>
        <v>GBp</v>
      </c>
      <c r="E44" s="153" t="s">
        <v>1602</v>
      </c>
      <c r="F44" s="174">
        <f>_xll.BDP(C44,$F$3)</f>
        <v>451.2</v>
      </c>
      <c r="G44" s="174">
        <f>_xll.BDP(C44,$G$3)</f>
        <v>458.8</v>
      </c>
      <c r="H44" s="170">
        <f t="shared" si="0"/>
        <v>7.6000000000000227</v>
      </c>
      <c r="I44" s="171">
        <f t="shared" si="1"/>
        <v>1.6843971631205725</v>
      </c>
      <c r="J44" s="175">
        <v>6100</v>
      </c>
      <c r="K44" s="153" t="str">
        <f>CONCATENATE(D65,D44, " Curncy")</f>
        <v>EURGBp Curncy</v>
      </c>
      <c r="L44" s="153">
        <f>IF(D44 = D65,1,_xll.BDP(K44,$L$3))</f>
        <v>1</v>
      </c>
      <c r="M44" s="325">
        <f>IF(D44 = D65,1,_xll.BDP(K44,$M$3)*L44)</f>
        <v>0.89166000000000001</v>
      </c>
      <c r="N44" s="175">
        <f t="shared" si="2"/>
        <v>519.92912096539192</v>
      </c>
      <c r="O44" s="330">
        <f>N44 / U65</f>
        <v>6.2011448471502474E-5</v>
      </c>
      <c r="P44" s="176">
        <f t="shared" si="3"/>
        <v>31387.300091963305</v>
      </c>
      <c r="Q44" s="335">
        <f>P44 / U65*100</f>
        <v>0.3743533231411218</v>
      </c>
      <c r="R44" s="153">
        <f t="shared" si="4"/>
        <v>0.01</v>
      </c>
      <c r="S44" s="153">
        <v>0</v>
      </c>
      <c r="T44" s="153">
        <v>1</v>
      </c>
      <c r="U44" s="153"/>
      <c r="V44" s="172">
        <f>_xll.BDH(C44,$V$3,$D$1,$D$1)</f>
        <v>473.6</v>
      </c>
      <c r="W44" s="172">
        <f t="shared" si="5"/>
        <v>-22.400000000000034</v>
      </c>
      <c r="X44" s="173">
        <f t="shared" si="6"/>
        <v>-4.7297297297297369</v>
      </c>
      <c r="Y44" s="177">
        <v>6100</v>
      </c>
      <c r="Z44" s="178">
        <f>IF(D44 = D65,1,_xll.BDP(K44,$Z$3)*L44)</f>
        <v>0.88978999999999997</v>
      </c>
      <c r="AA44" s="340">
        <f>W44*Y44*R44/Z44 / AB65</f>
        <v>-1.8331648269985241E-4</v>
      </c>
      <c r="AB44" s="168"/>
    </row>
    <row r="45" spans="1:28" x14ac:dyDescent="0.2">
      <c r="A45" s="153"/>
      <c r="B45" s="153">
        <v>6295</v>
      </c>
      <c r="C45" s="153" t="s">
        <v>1016</v>
      </c>
      <c r="D45" s="153" t="str">
        <f>_xll.BDP(C45,$D$3)</f>
        <v>USD</v>
      </c>
      <c r="E45" s="153" t="s">
        <v>1119</v>
      </c>
      <c r="F45" s="174">
        <f>_xll.BDP(C45,$F$3)</f>
        <v>168.66</v>
      </c>
      <c r="G45" s="174">
        <f>_xll.BDP(C45,$G$3)</f>
        <v>169.17</v>
      </c>
      <c r="H45" s="170">
        <f t="shared" si="0"/>
        <v>0.50999999999999091</v>
      </c>
      <c r="I45" s="171">
        <f t="shared" si="1"/>
        <v>0.30238349341870679</v>
      </c>
      <c r="J45" s="175">
        <v>90</v>
      </c>
      <c r="K45" s="153" t="str">
        <f>CONCATENATE(D65,D45, " Curncy")</f>
        <v>EURUSD Curncy</v>
      </c>
      <c r="L45" s="153">
        <f>IF(D45 = D65,1,_xll.BDP(K45,$L$3))</f>
        <v>1</v>
      </c>
      <c r="M45" s="325">
        <f>IF(D45 = D65,1,_xll.BDP(K45,$M$3)*L45)</f>
        <v>1.1882999999999999</v>
      </c>
      <c r="N45" s="175">
        <f t="shared" si="2"/>
        <v>38.626609442059397</v>
      </c>
      <c r="O45" s="330">
        <f>N45 / U65</f>
        <v>4.6069587266002657E-6</v>
      </c>
      <c r="P45" s="176">
        <f t="shared" si="3"/>
        <v>12812.67356728099</v>
      </c>
      <c r="Q45" s="335">
        <f>P45 / U65*100</f>
        <v>0.15281553093705508</v>
      </c>
      <c r="R45" s="153">
        <f t="shared" si="4"/>
        <v>1</v>
      </c>
      <c r="S45" s="153">
        <v>0</v>
      </c>
      <c r="T45" s="153">
        <v>1</v>
      </c>
      <c r="U45" s="153"/>
      <c r="V45" s="172">
        <f>_xll.BDH(C45,$V$3,$D$1,$D$1)</f>
        <v>171.27</v>
      </c>
      <c r="W45" s="172">
        <f t="shared" si="5"/>
        <v>-2.6100000000000136</v>
      </c>
      <c r="X45" s="173">
        <f t="shared" si="6"/>
        <v>-1.5239096163951735</v>
      </c>
      <c r="Y45" s="177">
        <v>90</v>
      </c>
      <c r="Z45" s="178">
        <f>IF(D45 = D65,1,_xll.BDP(K45,$Z$3)*L45)</f>
        <v>1.1873</v>
      </c>
      <c r="AA45" s="340">
        <f>W45*Y45*R45/Z45 / AB65</f>
        <v>-2.3617489559032155E-5</v>
      </c>
      <c r="AB45" s="168"/>
    </row>
    <row r="46" spans="1:28" x14ac:dyDescent="0.2">
      <c r="A46" s="153"/>
      <c r="B46" s="153">
        <v>10555</v>
      </c>
      <c r="C46" s="153" t="s">
        <v>92</v>
      </c>
      <c r="D46" s="153" t="str">
        <f>_xll.BDP(C46,$D$3)</f>
        <v>GBp</v>
      </c>
      <c r="E46" s="153" t="s">
        <v>403</v>
      </c>
      <c r="F46" s="174">
        <f>_xll.BDP(C46,$F$3)</f>
        <v>124</v>
      </c>
      <c r="G46" s="174">
        <f>_xll.BDP(C46,$G$3)</f>
        <v>118</v>
      </c>
      <c r="H46" s="170">
        <f t="shared" si="0"/>
        <v>-6</v>
      </c>
      <c r="I46" s="171">
        <f t="shared" si="1"/>
        <v>-4.838709677419355</v>
      </c>
      <c r="J46" s="175">
        <v>99161</v>
      </c>
      <c r="K46" s="153" t="str">
        <f>CONCATENATE(D65,D46, " Curncy")</f>
        <v>EURGBp Curncy</v>
      </c>
      <c r="L46" s="153">
        <f>IF(D46 = D65,1,_xll.BDP(K46,$L$3))</f>
        <v>1</v>
      </c>
      <c r="M46" s="325">
        <f>IF(D46 = D65,1,_xll.BDP(K46,$M$3)*L46)</f>
        <v>0.89166000000000001</v>
      </c>
      <c r="N46" s="175">
        <f t="shared" si="2"/>
        <v>-6672.5657761927187</v>
      </c>
      <c r="O46" s="330">
        <f>N46 / U65</f>
        <v>-7.9583053173632075E-4</v>
      </c>
      <c r="P46" s="176">
        <f t="shared" si="3"/>
        <v>131227.12693179015</v>
      </c>
      <c r="Q46" s="335">
        <f>P46 / U65*100</f>
        <v>1.565133379081431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118.8</v>
      </c>
      <c r="W46" s="172">
        <f t="shared" si="5"/>
        <v>5.2000000000000028</v>
      </c>
      <c r="X46" s="173">
        <f t="shared" si="6"/>
        <v>4.3771043771043789</v>
      </c>
      <c r="Y46" s="177">
        <v>99161</v>
      </c>
      <c r="Z46" s="178">
        <f>IF(D46 = D65,1,_xll.BDP(K46,$Z$3)*L46)</f>
        <v>0.88978999999999997</v>
      </c>
      <c r="AA46" s="340">
        <f>W46*Y46*R46/Z46 / AB65</f>
        <v>6.9177984377342093E-4</v>
      </c>
      <c r="AB46" s="168"/>
    </row>
    <row r="47" spans="1:28" x14ac:dyDescent="0.2">
      <c r="A47" s="153"/>
      <c r="B47" s="153">
        <v>3574</v>
      </c>
      <c r="C47" s="153" t="s">
        <v>90</v>
      </c>
      <c r="D47" s="153" t="str">
        <f>_xll.BDP(C47,$D$3)</f>
        <v>GBp</v>
      </c>
      <c r="E47" s="153" t="s">
        <v>386</v>
      </c>
      <c r="F47" s="174">
        <f>_xll.BDP(C47,$F$3)</f>
        <v>628.6</v>
      </c>
      <c r="G47" s="174">
        <f>_xll.BDP(C47,$G$3)</f>
        <v>623.6</v>
      </c>
      <c r="H47" s="170">
        <f t="shared" si="0"/>
        <v>-5</v>
      </c>
      <c r="I47" s="171">
        <f t="shared" si="1"/>
        <v>-0.79541839007317838</v>
      </c>
      <c r="J47" s="175">
        <v>35531</v>
      </c>
      <c r="K47" s="153" t="str">
        <f>CONCATENATE(D65,D47, " Curncy")</f>
        <v>EURGBp Curncy</v>
      </c>
      <c r="L47" s="153">
        <f>IF(D47 = D65,1,_xll.BDP(K47,$L$3))</f>
        <v>1</v>
      </c>
      <c r="M47" s="325">
        <f>IF(D47 = D65,1,_xll.BDP(K47,$M$3)*L47)</f>
        <v>0.89166000000000001</v>
      </c>
      <c r="N47" s="175">
        <f t="shared" si="2"/>
        <v>-1992.4074198685596</v>
      </c>
      <c r="O47" s="330">
        <f>N47 / U65</f>
        <v>-2.3763252541425235E-4</v>
      </c>
      <c r="P47" s="176">
        <f t="shared" si="3"/>
        <v>248493.0534060068</v>
      </c>
      <c r="Q47" s="335">
        <f>P47 / U65*100</f>
        <v>2.9637528569665559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645.6</v>
      </c>
      <c r="W47" s="172">
        <f t="shared" si="5"/>
        <v>-17</v>
      </c>
      <c r="X47" s="173">
        <f t="shared" si="6"/>
        <v>-2.6332094175960346</v>
      </c>
      <c r="Y47" s="177">
        <v>35531</v>
      </c>
      <c r="Z47" s="178">
        <f>IF(D47 = D65,1,_xll.BDP(K47,$Z$3)*L47)</f>
        <v>0.88978999999999997</v>
      </c>
      <c r="AA47" s="340">
        <f>W47*Y47*R47/Z47 / AB65</f>
        <v>-8.1036376680140214E-4</v>
      </c>
      <c r="AB47" s="168"/>
    </row>
    <row r="48" spans="1:28" x14ac:dyDescent="0.2">
      <c r="A48" s="153"/>
      <c r="B48" s="153">
        <v>3123</v>
      </c>
      <c r="C48" s="153" t="s">
        <v>89</v>
      </c>
      <c r="D48" s="153" t="str">
        <f>_xll.BDP(C48,$D$3)</f>
        <v>GBp</v>
      </c>
      <c r="E48" s="153" t="s">
        <v>293</v>
      </c>
      <c r="F48" s="174">
        <f>_xll.BDP(C48,$F$3)</f>
        <v>29.25</v>
      </c>
      <c r="G48" s="174">
        <f>_xll.BDP(C48,$G$3)</f>
        <v>30.25</v>
      </c>
      <c r="H48" s="170">
        <f t="shared" si="0"/>
        <v>1</v>
      </c>
      <c r="I48" s="171">
        <f t="shared" si="1"/>
        <v>3.4188034188034191</v>
      </c>
      <c r="J48" s="175">
        <v>461229</v>
      </c>
      <c r="K48" s="153" t="str">
        <f>CONCATENATE(D65,D48, " Curncy")</f>
        <v>EURGBp Curncy</v>
      </c>
      <c r="L48" s="153">
        <f>IF(D48 = D65,1,_xll.BDP(K48,$L$3))</f>
        <v>1</v>
      </c>
      <c r="M48" s="325">
        <f>IF(D48 = D65,1,_xll.BDP(K48,$M$3)*L48)</f>
        <v>0.89166000000000001</v>
      </c>
      <c r="N48" s="175">
        <f t="shared" si="2"/>
        <v>5172.70035663818</v>
      </c>
      <c r="O48" s="330">
        <f>N48 / U65</f>
        <v>6.1694301913422188E-4</v>
      </c>
      <c r="P48" s="176">
        <f t="shared" si="3"/>
        <v>156474.18578830495</v>
      </c>
      <c r="Q48" s="335">
        <f>P48 / U65*100</f>
        <v>1.8662526328810214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31</v>
      </c>
      <c r="W48" s="172">
        <f t="shared" si="5"/>
        <v>-1.75</v>
      </c>
      <c r="X48" s="173">
        <f t="shared" si="6"/>
        <v>-5.6451612903225801</v>
      </c>
      <c r="Y48" s="177">
        <v>461229</v>
      </c>
      <c r="Z48" s="178">
        <f>IF(D48 = D65,1,_xll.BDP(K48,$Z$3)*L48)</f>
        <v>0.88978999999999997</v>
      </c>
      <c r="AA48" s="340">
        <f>W48*Y48*R48/Z48 / AB65</f>
        <v>-1.082874974374617E-3</v>
      </c>
      <c r="AB48" s="168"/>
    </row>
    <row r="49" spans="1:28" x14ac:dyDescent="0.2">
      <c r="A49" s="153"/>
      <c r="B49" s="153">
        <v>23999</v>
      </c>
      <c r="C49" s="153" t="s">
        <v>1581</v>
      </c>
      <c r="D49" s="153" t="str">
        <f>_xll.BDP(C49,$D$3)</f>
        <v>USD</v>
      </c>
      <c r="E49" s="153" t="s">
        <v>1582</v>
      </c>
      <c r="F49" s="174">
        <f>_xll.BDP(C49,$F$3)</f>
        <v>35.299999999999997</v>
      </c>
      <c r="G49" s="174">
        <f>_xll.BDP(C49,$G$3)</f>
        <v>35.384999999999998</v>
      </c>
      <c r="H49" s="170">
        <f t="shared" si="0"/>
        <v>8.5000000000000853E-2</v>
      </c>
      <c r="I49" s="171">
        <f t="shared" si="1"/>
        <v>0.24079320113314689</v>
      </c>
      <c r="J49" s="175">
        <v>3942</v>
      </c>
      <c r="K49" s="153" t="str">
        <f>CONCATENATE(D65,D49, " Curncy")</f>
        <v>EURUSD Curncy</v>
      </c>
      <c r="L49" s="153">
        <f>IF(D49 = D65,1,_xll.BDP(K49,$L$3))</f>
        <v>1</v>
      </c>
      <c r="M49" s="325">
        <f>IF(D49 = D65,1,_xll.BDP(K49,$M$3)*L49)</f>
        <v>1.1882999999999999</v>
      </c>
      <c r="N49" s="175">
        <f t="shared" si="2"/>
        <v>281.97424892704146</v>
      </c>
      <c r="O49" s="330">
        <f>N49 / U65</f>
        <v>3.3630798704182871E-5</v>
      </c>
      <c r="P49" s="176">
        <f t="shared" si="3"/>
        <v>117384.22115627366</v>
      </c>
      <c r="Q49" s="335">
        <f>P49 / U65*100</f>
        <v>1.4000303672323517</v>
      </c>
      <c r="R49" s="153">
        <f t="shared" si="4"/>
        <v>1</v>
      </c>
      <c r="S49" s="153">
        <v>0</v>
      </c>
      <c r="T49" s="153">
        <v>1</v>
      </c>
      <c r="U49" s="153"/>
      <c r="V49" s="172">
        <f>_xll.BDH(C49,$V$3,$D$1,$D$1)</f>
        <v>35.8125</v>
      </c>
      <c r="W49" s="172">
        <f t="shared" si="5"/>
        <v>-0.51250000000000284</v>
      </c>
      <c r="X49" s="173">
        <f t="shared" si="6"/>
        <v>-1.4310645724258368</v>
      </c>
      <c r="Y49" s="177">
        <v>3942</v>
      </c>
      <c r="Z49" s="178">
        <f>IF(D49 = D65,1,_xll.BDP(K49,$Z$3)*L49)</f>
        <v>1.1873</v>
      </c>
      <c r="AA49" s="340">
        <f>W49*Y49*R49/Z49 / AB65</f>
        <v>-2.0312398347753811E-4</v>
      </c>
      <c r="AB49" s="168"/>
    </row>
    <row r="50" spans="1:28" x14ac:dyDescent="0.2">
      <c r="A50" s="153"/>
      <c r="B50" s="153">
        <v>3260</v>
      </c>
      <c r="C50" s="153" t="s">
        <v>79</v>
      </c>
      <c r="D50" s="153" t="str">
        <f>_xll.BDP(C50,$D$3)</f>
        <v>GBp</v>
      </c>
      <c r="E50" s="153" t="s">
        <v>393</v>
      </c>
      <c r="F50" s="174">
        <f>_xll.BDP(C50,$F$3)</f>
        <v>121.45</v>
      </c>
      <c r="G50" s="174">
        <f>_xll.BDP(C50,$G$3)</f>
        <v>122.75</v>
      </c>
      <c r="H50" s="170">
        <f t="shared" si="0"/>
        <v>1.2999999999999972</v>
      </c>
      <c r="I50" s="171">
        <f t="shared" si="1"/>
        <v>1.0703993412927109</v>
      </c>
      <c r="J50" s="175">
        <v>425026</v>
      </c>
      <c r="K50" s="153" t="str">
        <f>CONCATENATE(D65,D50, " Curncy")</f>
        <v>EURGBp Curncy</v>
      </c>
      <c r="L50" s="153">
        <f>IF(D50 = D65,1,_xll.BDP(K50,$L$3))</f>
        <v>1</v>
      </c>
      <c r="M50" s="325">
        <f>IF(D50 = D65,1,_xll.BDP(K50,$M$3)*L50)</f>
        <v>0.89166000000000001</v>
      </c>
      <c r="N50" s="175">
        <f t="shared" si="2"/>
        <v>6196.6870780342151</v>
      </c>
      <c r="O50" s="330">
        <f>N50 / U65</f>
        <v>7.3907293501862125E-4</v>
      </c>
      <c r="P50" s="176">
        <f t="shared" si="3"/>
        <v>585110.26063746272</v>
      </c>
      <c r="Q50" s="335">
        <f>P50 / U65*100</f>
        <v>6.9785540595027662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117.9</v>
      </c>
      <c r="W50" s="172">
        <f t="shared" si="5"/>
        <v>3.5499999999999972</v>
      </c>
      <c r="X50" s="173">
        <f t="shared" si="6"/>
        <v>3.0110262934690391</v>
      </c>
      <c r="Y50" s="177">
        <v>425026</v>
      </c>
      <c r="Z50" s="178">
        <f>IF(D50 = D65,1,_xll.BDP(K50,$Z$3)*L50)</f>
        <v>0.88978999999999997</v>
      </c>
      <c r="AA50" s="340">
        <f>W50*Y50*R50/Z50 / AB65</f>
        <v>2.0242656863638385E-3</v>
      </c>
      <c r="AB50" s="168"/>
    </row>
    <row r="51" spans="1:28" x14ac:dyDescent="0.2">
      <c r="A51" s="153"/>
      <c r="B51" s="153">
        <v>6360</v>
      </c>
      <c r="C51" s="153" t="s">
        <v>1036</v>
      </c>
      <c r="D51" s="153" t="str">
        <f>_xll.BDP(C51,$D$3)</f>
        <v>GBp</v>
      </c>
      <c r="E51" s="153" t="s">
        <v>1138</v>
      </c>
      <c r="F51" s="174">
        <f>_xll.BDP(C51,$F$3)</f>
        <v>140.30000000000001</v>
      </c>
      <c r="G51" s="174">
        <f>_xll.BDP(C51,$G$3)</f>
        <v>134.15</v>
      </c>
      <c r="H51" s="170">
        <f t="shared" si="0"/>
        <v>-6.1500000000000057</v>
      </c>
      <c r="I51" s="171">
        <f t="shared" si="1"/>
        <v>-4.3834640057020708</v>
      </c>
      <c r="J51" s="175">
        <v>48816</v>
      </c>
      <c r="K51" s="153" t="str">
        <f>CONCATENATE(D65,D51, " Curncy")</f>
        <v>EURGBp Curncy</v>
      </c>
      <c r="L51" s="153">
        <f>IF(D51 = D65,1,_xll.BDP(K51,$L$3))</f>
        <v>1</v>
      </c>
      <c r="M51" s="325">
        <f>IF(D51 = D65,1,_xll.BDP(K51,$M$3)*L51)</f>
        <v>0.89166000000000001</v>
      </c>
      <c r="N51" s="175">
        <f t="shared" si="2"/>
        <v>-3366.9605006392599</v>
      </c>
      <c r="O51" s="330">
        <f>N51 / U65</f>
        <v>-4.0157415534505781E-4</v>
      </c>
      <c r="P51" s="176">
        <f t="shared" si="3"/>
        <v>73443.536774106731</v>
      </c>
      <c r="Q51" s="335">
        <f>P51 / U65*100</f>
        <v>0.87595403153722717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135.05000000000001</v>
      </c>
      <c r="W51" s="172">
        <f t="shared" si="5"/>
        <v>5.25</v>
      </c>
      <c r="X51" s="173">
        <f t="shared" si="6"/>
        <v>3.8874490929285446</v>
      </c>
      <c r="Y51" s="177">
        <v>48816</v>
      </c>
      <c r="Z51" s="178">
        <f>IF(D51 = D65,1,_xll.BDP(K51,$Z$3)*L51)</f>
        <v>0.88978999999999997</v>
      </c>
      <c r="AA51" s="340">
        <f>W51*Y51*R51/Z51 / AB65</f>
        <v>3.4383109962125955E-4</v>
      </c>
      <c r="AB51" s="168"/>
    </row>
    <row r="52" spans="1:28" x14ac:dyDescent="0.2">
      <c r="A52" s="153"/>
      <c r="B52" s="153">
        <v>3404</v>
      </c>
      <c r="C52" s="153" t="s">
        <v>76</v>
      </c>
      <c r="D52" s="153" t="str">
        <f>_xll.BDP(C52,$D$3)</f>
        <v>GBp</v>
      </c>
      <c r="E52" s="153" t="s">
        <v>291</v>
      </c>
      <c r="F52" s="174">
        <f>_xll.BDP(C52,$F$3)</f>
        <v>14.12</v>
      </c>
      <c r="G52" s="174">
        <f>_xll.BDP(C52,$G$3)</f>
        <v>13.92</v>
      </c>
      <c r="H52" s="170">
        <f t="shared" si="0"/>
        <v>-0.19999999999999929</v>
      </c>
      <c r="I52" s="171">
        <f t="shared" si="1"/>
        <v>-1.4164305949008449</v>
      </c>
      <c r="J52" s="175">
        <v>5315350</v>
      </c>
      <c r="K52" s="153" t="str">
        <f>CONCATENATE(D65,D52, " Curncy")</f>
        <v>EURGBp Curncy</v>
      </c>
      <c r="L52" s="153">
        <f>IF(D52 = D65,1,_xll.BDP(K52,$L$3))</f>
        <v>1</v>
      </c>
      <c r="M52" s="325">
        <f>IF(D52 = D65,1,_xll.BDP(K52,$M$3)*L52)</f>
        <v>0.89166000000000001</v>
      </c>
      <c r="N52" s="175">
        <f t="shared" si="2"/>
        <v>-11922.369513043046</v>
      </c>
      <c r="O52" s="330">
        <f>N52 / U65</f>
        <v>-1.4219695972087945E-3</v>
      </c>
      <c r="P52" s="176">
        <f t="shared" si="3"/>
        <v>829796.91810779891</v>
      </c>
      <c r="Q52" s="335">
        <f>P52 / U65*100</f>
        <v>9.8969083965732434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13.53</v>
      </c>
      <c r="W52" s="172">
        <f t="shared" si="5"/>
        <v>0.58999999999999986</v>
      </c>
      <c r="X52" s="173">
        <f t="shared" si="6"/>
        <v>4.3606799704360668</v>
      </c>
      <c r="Y52" s="177">
        <v>5315350</v>
      </c>
      <c r="Z52" s="178">
        <f>IF(D52 = D65,1,_xll.BDP(K52,$Z$3)*L52)</f>
        <v>0.88978999999999997</v>
      </c>
      <c r="AA52" s="340">
        <f>W52*Y52*R52/Z52 / AB65</f>
        <v>4.2073393378806254E-3</v>
      </c>
      <c r="AB52" s="168"/>
    </row>
    <row r="53" spans="1:28" x14ac:dyDescent="0.2">
      <c r="A53" s="153"/>
      <c r="B53" s="153">
        <v>19183</v>
      </c>
      <c r="C53" s="153" t="s">
        <v>1262</v>
      </c>
      <c r="D53" s="153" t="str">
        <f>_xll.BDP(C53,$D$3)</f>
        <v>GBp</v>
      </c>
      <c r="E53" s="153" t="s">
        <v>1263</v>
      </c>
      <c r="F53" s="174">
        <f>_xll.BDP(C53,$F$3)</f>
        <v>1572</v>
      </c>
      <c r="G53" s="174">
        <f>_xll.BDP(C53,$G$3)</f>
        <v>1568</v>
      </c>
      <c r="H53" s="170">
        <f t="shared" si="0"/>
        <v>-4</v>
      </c>
      <c r="I53" s="171">
        <f t="shared" si="1"/>
        <v>-0.2544529262086514</v>
      </c>
      <c r="J53" s="175">
        <v>18713</v>
      </c>
      <c r="K53" s="153" t="str">
        <f>CONCATENATE(D65,D53, " Curncy")</f>
        <v>EURGBp Curncy</v>
      </c>
      <c r="L53" s="153">
        <f>IF(D53 = D65,1,_xll.BDP(K53,$L$3))</f>
        <v>1</v>
      </c>
      <c r="M53" s="325">
        <f>IF(D53 = D65,1,_xll.BDP(K53,$M$3)*L53)</f>
        <v>0.89166000000000001</v>
      </c>
      <c r="N53" s="175">
        <f t="shared" si="2"/>
        <v>-839.46795863894306</v>
      </c>
      <c r="O53" s="330">
        <f>N53 / U65</f>
        <v>-1.0012253971071807E-4</v>
      </c>
      <c r="P53" s="176">
        <f t="shared" si="3"/>
        <v>329071.43978646572</v>
      </c>
      <c r="Q53" s="335">
        <f>P53 / U65*100</f>
        <v>3.9248035566601489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1586</v>
      </c>
      <c r="W53" s="172">
        <f t="shared" si="5"/>
        <v>-14</v>
      </c>
      <c r="X53" s="173">
        <f t="shared" si="6"/>
        <v>-0.88272383354350581</v>
      </c>
      <c r="Y53" s="177">
        <v>18713</v>
      </c>
      <c r="Z53" s="178">
        <f>IF(D53 = D65,1,_xll.BDP(K53,$Z$3)*L53)</f>
        <v>0.88978999999999997</v>
      </c>
      <c r="AA53" s="340">
        <f>W53*Y53*R53/Z53 / AB65</f>
        <v>-3.5147554720925541E-4</v>
      </c>
      <c r="AB53" s="168"/>
    </row>
    <row r="54" spans="1:28" x14ac:dyDescent="0.2">
      <c r="A54" s="111"/>
      <c r="B54" s="111">
        <v>10205</v>
      </c>
      <c r="C54" s="111" t="s">
        <v>1049</v>
      </c>
      <c r="D54" s="111" t="str">
        <f>_xll.BDP(C54,$D$3)</f>
        <v>GBp</v>
      </c>
      <c r="E54" s="111" t="s">
        <v>1758</v>
      </c>
      <c r="F54" s="112">
        <f>_xll.BDP(C54,$F$3)</f>
        <v>299.39999999999998</v>
      </c>
      <c r="G54" s="112">
        <f>_xll.BDP(C54,$G$3)</f>
        <v>290</v>
      </c>
      <c r="H54" s="113">
        <f>IF(OR(OR(G54="#N/A N/A",G54="#N/A Real Time"),OR(F54="#N/A N/A",F54="#N/A Real Time")),0,  G54 - F54)</f>
        <v>-9.3999999999999773</v>
      </c>
      <c r="I54" s="114">
        <f>IF(OR(F54=0,F54="#N/A N/A"),0,H54 / F54*100)</f>
        <v>-3.1396125584502261</v>
      </c>
      <c r="J54" s="115">
        <v>4922</v>
      </c>
      <c r="K54" s="111" t="str">
        <f>CONCATENATE(D65,D54, " Curncy")</f>
        <v>EURGBp Curncy</v>
      </c>
      <c r="L54" s="111">
        <f>IF(D54 = D65,1,_xll.BDP(K54,$L$3))</f>
        <v>1</v>
      </c>
      <c r="M54" s="323">
        <f>IF(D54 = D65,1,_xll.BDP(K54,$M$3)*L54)</f>
        <v>0.89166000000000001</v>
      </c>
      <c r="N54" s="117">
        <f>H54*J54*R54/M54</f>
        <v>-518.88387950563992</v>
      </c>
      <c r="O54" s="332">
        <f>N54 / U65</f>
        <v>-6.1886783523323882E-5</v>
      </c>
      <c r="P54" s="294">
        <f>IF(OR(OR(J54=0,G54 = "#N/A N/A"),G54="#N/A Real Time"),0,G54*J54*R54/M54)</f>
        <v>16008.119686876165</v>
      </c>
      <c r="Q54" s="337">
        <f>P54 / U65*100</f>
        <v>0.1909273108698295</v>
      </c>
      <c r="R54" s="111">
        <f>IF(EXACT(D54,UPPER(D54)),1,0.01)/T54</f>
        <v>0.01</v>
      </c>
      <c r="S54" s="111">
        <v>0</v>
      </c>
      <c r="T54" s="111">
        <v>1</v>
      </c>
      <c r="U54" s="111"/>
      <c r="V54" s="120">
        <f>_xll.BDH(C54,$V$3,$D$1,$D$1)</f>
        <v>299.60000000000002</v>
      </c>
      <c r="W54" s="120">
        <f>IF(OR(OR(F54="#N/A N/A",F54="#N/A Real Time"),OR(V54="#N/A N/A",V54="#N/A Real Time")),0,  F54 - V54)</f>
        <v>-0.20000000000004547</v>
      </c>
      <c r="X54" s="130">
        <f>IF(OR(V54=0,V54="#N/A N/A"),0,W54 / V54*100)</f>
        <v>-6.6755674232324924E-2</v>
      </c>
      <c r="Y54" s="122">
        <v>4922</v>
      </c>
      <c r="Z54" s="123">
        <f>IF(D54 = D65,1,_xll.BDP(K54,$Z$3)*L54)</f>
        <v>0.88978999999999997</v>
      </c>
      <c r="AA54" s="342">
        <f>W54*Y54*R54/Z54 / AB65</f>
        <v>-1.3206729037600661E-6</v>
      </c>
      <c r="AB54" s="124"/>
    </row>
    <row r="55" spans="1:28" x14ac:dyDescent="0.2">
      <c r="A55" s="153"/>
      <c r="B55" s="153">
        <v>10257</v>
      </c>
      <c r="C55" s="153" t="s">
        <v>1066</v>
      </c>
      <c r="D55" s="153" t="str">
        <f>_xll.BDP(C55,$D$3)</f>
        <v>GBp</v>
      </c>
      <c r="E55" s="153" t="s">
        <v>1164</v>
      </c>
      <c r="F55" s="174">
        <f>_xll.BDP(C55,$F$3)</f>
        <v>121</v>
      </c>
      <c r="G55" s="174">
        <f>_xll.BDP(C55,$G$3)</f>
        <v>118.1</v>
      </c>
      <c r="H55" s="170">
        <f t="shared" si="0"/>
        <v>-2.9000000000000057</v>
      </c>
      <c r="I55" s="171">
        <f t="shared" si="1"/>
        <v>-2.3966942148760375</v>
      </c>
      <c r="J55" s="175">
        <v>8800</v>
      </c>
      <c r="K55" s="153" t="str">
        <f>CONCATENATE(D65,D55, " Curncy")</f>
        <v>EURGBp Curncy</v>
      </c>
      <c r="L55" s="153">
        <f>IF(D55 = D65,1,_xll.BDP(K55,$L$3))</f>
        <v>1</v>
      </c>
      <c r="M55" s="325">
        <f>IF(D55 = D65,1,_xll.BDP(K55,$M$3)*L55)</f>
        <v>0.89166000000000001</v>
      </c>
      <c r="N55" s="175">
        <f t="shared" si="2"/>
        <v>-286.20774734764433</v>
      </c>
      <c r="O55" s="330">
        <f>N55 / U65</f>
        <v>-3.4135724007608753E-5</v>
      </c>
      <c r="P55" s="176">
        <f t="shared" si="3"/>
        <v>11655.563779916112</v>
      </c>
      <c r="Q55" s="335">
        <f>P55 / U65*100</f>
        <v>0.13901479328615815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117.1</v>
      </c>
      <c r="W55" s="172">
        <f t="shared" si="5"/>
        <v>3.9000000000000057</v>
      </c>
      <c r="X55" s="173">
        <f t="shared" si="6"/>
        <v>3.3304867634500477</v>
      </c>
      <c r="Y55" s="177">
        <v>8800</v>
      </c>
      <c r="Z55" s="178">
        <f>IF(D55 = D65,1,_xll.BDP(K55,$Z$3)*L55)</f>
        <v>0.88978999999999997</v>
      </c>
      <c r="AA55" s="340">
        <f>W55*Y55*R55/Z55 / AB65</f>
        <v>4.6043776977890324E-5</v>
      </c>
      <c r="AB55" s="168"/>
    </row>
    <row r="56" spans="1:28" x14ac:dyDescent="0.2">
      <c r="A56" s="153"/>
      <c r="B56" s="153">
        <v>26475</v>
      </c>
      <c r="C56" s="153" t="s">
        <v>66</v>
      </c>
      <c r="D56" s="153" t="str">
        <f>_xll.BDP(C56,$D$3)</f>
        <v>GBp</v>
      </c>
      <c r="E56" s="153" t="s">
        <v>289</v>
      </c>
      <c r="F56" s="174">
        <f>_xll.BDP(C56,$F$3)</f>
        <v>4.5</v>
      </c>
      <c r="G56" s="174">
        <f>_xll.BDP(C56,$G$3)</f>
        <v>4.25</v>
      </c>
      <c r="H56" s="170">
        <f t="shared" si="0"/>
        <v>-0.25</v>
      </c>
      <c r="I56" s="171">
        <f t="shared" si="1"/>
        <v>-5.5555555555555554</v>
      </c>
      <c r="J56" s="175">
        <v>606158</v>
      </c>
      <c r="K56" s="153" t="str">
        <f>CONCATENATE(D65,D56, " Curncy")</f>
        <v>EURGBp Curncy</v>
      </c>
      <c r="L56" s="153">
        <f>IF(D56 = D65,1,_xll.BDP(K56,$L$3))</f>
        <v>1</v>
      </c>
      <c r="M56" s="325">
        <f>IF(D56 = D65,1,_xll.BDP(K56,$M$3)*L56)</f>
        <v>0.89166000000000001</v>
      </c>
      <c r="N56" s="175">
        <f t="shared" si="2"/>
        <v>-1699.5211179149003</v>
      </c>
      <c r="O56" s="330">
        <f>N56 / U65</f>
        <v>-2.0270025659290816E-4</v>
      </c>
      <c r="P56" s="176">
        <f t="shared" si="3"/>
        <v>28891.859004553306</v>
      </c>
      <c r="Q56" s="335">
        <f>P56 / U65*100</f>
        <v>0.34459043620794383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4</v>
      </c>
      <c r="W56" s="172">
        <f t="shared" si="5"/>
        <v>0.5</v>
      </c>
      <c r="X56" s="173">
        <f t="shared" si="6"/>
        <v>12.5</v>
      </c>
      <c r="Y56" s="177">
        <v>606158</v>
      </c>
      <c r="Z56" s="178">
        <f>IF(D56 = D65,1,_xll.BDP(K56,$Z$3)*L56)</f>
        <v>0.88978999999999997</v>
      </c>
      <c r="AA56" s="340">
        <f>W56*Y56*R56/Z56 / AB65</f>
        <v>4.0661136021800703E-4</v>
      </c>
      <c r="AB56" s="168"/>
    </row>
    <row r="57" spans="1:28" x14ac:dyDescent="0.2">
      <c r="A57" s="153"/>
      <c r="B57" s="153">
        <v>19477</v>
      </c>
      <c r="C57" s="153" t="s">
        <v>64</v>
      </c>
      <c r="D57" s="153" t="str">
        <f>_xll.BDP(C57,$D$3)</f>
        <v>GBp</v>
      </c>
      <c r="E57" s="153" t="s">
        <v>288</v>
      </c>
      <c r="F57" s="174">
        <f>_xll.BDP(C57,$F$3)</f>
        <v>30.2</v>
      </c>
      <c r="G57" s="174">
        <f>_xll.BDP(C57,$G$3)</f>
        <v>30</v>
      </c>
      <c r="H57" s="170">
        <f t="shared" si="0"/>
        <v>-0.19999999999999929</v>
      </c>
      <c r="I57" s="171">
        <f t="shared" si="1"/>
        <v>-0.66225165562913668</v>
      </c>
      <c r="J57" s="175">
        <v>604323</v>
      </c>
      <c r="K57" s="153" t="str">
        <f>CONCATENATE(D65,D57, " Curncy")</f>
        <v>EURGBp Curncy</v>
      </c>
      <c r="L57" s="153">
        <f>IF(D57 = D65,1,_xll.BDP(K57,$L$3))</f>
        <v>1</v>
      </c>
      <c r="M57" s="325">
        <f>IF(D57 = D65,1,_xll.BDP(K57,$M$3)*L57)</f>
        <v>0.89166000000000001</v>
      </c>
      <c r="N57" s="175">
        <f t="shared" si="2"/>
        <v>-1355.5009757082246</v>
      </c>
      <c r="O57" s="330">
        <f>N57 / U65</f>
        <v>-1.6166930360070553E-4</v>
      </c>
      <c r="P57" s="176">
        <f t="shared" si="3"/>
        <v>203325.14635623444</v>
      </c>
      <c r="Q57" s="335">
        <f>P57 / U65*100</f>
        <v>2.425039554010592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32.1</v>
      </c>
      <c r="W57" s="172">
        <f t="shared" si="5"/>
        <v>-1.9000000000000021</v>
      </c>
      <c r="X57" s="173">
        <f t="shared" si="6"/>
        <v>-5.9190031152648039</v>
      </c>
      <c r="Y57" s="177">
        <v>604323</v>
      </c>
      <c r="Z57" s="178">
        <f>IF(D57 = D65,1,_xll.BDP(K57,$Z$3)*L57)</f>
        <v>0.88978999999999997</v>
      </c>
      <c r="AA57" s="340">
        <f>W57*Y57*R57/Z57 / AB65</f>
        <v>-1.5404456738274549E-3</v>
      </c>
      <c r="AB57" s="168"/>
    </row>
    <row r="58" spans="1:28" x14ac:dyDescent="0.2">
      <c r="A58" s="153"/>
      <c r="B58" s="153">
        <v>3419</v>
      </c>
      <c r="C58" s="153" t="s">
        <v>3</v>
      </c>
      <c r="D58" s="153" t="str">
        <f>_xll.BDP(C58,$D$3)</f>
        <v>GBp</v>
      </c>
      <c r="E58" s="153" t="s">
        <v>399</v>
      </c>
      <c r="F58" s="174">
        <f>_xll.BDP(C58,$F$3)</f>
        <v>125.32</v>
      </c>
      <c r="G58" s="174">
        <f>_xll.BDP(C58,$G$3)</f>
        <v>124.16</v>
      </c>
      <c r="H58" s="170">
        <f t="shared" si="0"/>
        <v>-1.1599999999999966</v>
      </c>
      <c r="I58" s="171">
        <f t="shared" si="1"/>
        <v>-0.92563038621129645</v>
      </c>
      <c r="J58" s="175">
        <v>56065</v>
      </c>
      <c r="K58" s="153" t="str">
        <f>CONCATENATE(D65,D58, " Curncy")</f>
        <v>EURGBp Curncy</v>
      </c>
      <c r="L58" s="153">
        <f>IF(D58 = D65,1,_xll.BDP(K58,$L$3))</f>
        <v>1</v>
      </c>
      <c r="M58" s="325">
        <f>IF(D58 = D65,1,_xll.BDP(K58,$M$3)*L58)</f>
        <v>0.89166000000000001</v>
      </c>
      <c r="N58" s="175">
        <f t="shared" si="2"/>
        <v>-729.37442522934543</v>
      </c>
      <c r="O58" s="330">
        <f>N58 / U65</f>
        <v>-8.6991789385753427E-5</v>
      </c>
      <c r="P58" s="176">
        <f t="shared" si="3"/>
        <v>78068.214341789455</v>
      </c>
      <c r="Q58" s="335">
        <f>P58 / U65*100</f>
        <v>0.93111211811510108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121.98</v>
      </c>
      <c r="W58" s="172">
        <f t="shared" si="5"/>
        <v>3.3399999999999892</v>
      </c>
      <c r="X58" s="173">
        <f t="shared" si="6"/>
        <v>2.7381537957042048</v>
      </c>
      <c r="Y58" s="177">
        <v>56065</v>
      </c>
      <c r="Z58" s="178">
        <f>IF(D58 = D65,1,_xll.BDP(K58,$Z$3)*L58)</f>
        <v>0.88978999999999997</v>
      </c>
      <c r="AA58" s="340">
        <f>W58*Y58*R58/Z58 / AB65</f>
        <v>2.5122447989296226E-4</v>
      </c>
      <c r="AB58" s="168"/>
    </row>
    <row r="59" spans="1:28" x14ac:dyDescent="0.2">
      <c r="A59" s="295" t="s">
        <v>1729</v>
      </c>
      <c r="B59" s="295"/>
      <c r="C59" s="295"/>
      <c r="D59" s="295"/>
      <c r="E59" s="295" t="s">
        <v>19</v>
      </c>
      <c r="F59" s="296"/>
      <c r="G59" s="296"/>
      <c r="H59" s="297"/>
      <c r="I59" s="298"/>
      <c r="J59" s="299"/>
      <c r="K59" s="295"/>
      <c r="L59" s="295"/>
      <c r="M59" s="327"/>
      <c r="N59" s="300">
        <f xml:space="preserve"> SUM(N36:N58)</f>
        <v>-51408.380143357921</v>
      </c>
      <c r="O59" s="333">
        <f xml:space="preserve"> SUM(O36:O58)</f>
        <v>-6.131428280731841E-3</v>
      </c>
      <c r="P59" s="301">
        <f xml:space="preserve"> SUM(P36:P58)</f>
        <v>5249037.5753641576</v>
      </c>
      <c r="Q59" s="338">
        <f xml:space="preserve"> SUM(Q36:Q58)</f>
        <v>62.604768612554999</v>
      </c>
      <c r="R59" s="295"/>
      <c r="S59" s="295"/>
      <c r="T59" s="295"/>
      <c r="U59" s="295"/>
      <c r="V59" s="304"/>
      <c r="W59" s="304"/>
      <c r="X59" s="305"/>
      <c r="Y59" s="306"/>
      <c r="Z59" s="307"/>
      <c r="AA59" s="343">
        <f xml:space="preserve"> SUM(AA36:AA58)</f>
        <v>1.550237547752488E-2</v>
      </c>
      <c r="AB59" s="308"/>
    </row>
    <row r="60" spans="1:28" x14ac:dyDescent="0.2">
      <c r="A60" s="153"/>
      <c r="B60" s="153"/>
      <c r="C60" s="153"/>
      <c r="D60" s="153"/>
      <c r="E60" s="153"/>
      <c r="F60" s="174"/>
      <c r="G60" s="174"/>
      <c r="H60" s="170"/>
      <c r="I60" s="171"/>
      <c r="J60" s="175"/>
      <c r="K60" s="153"/>
      <c r="L60" s="153"/>
      <c r="M60" s="325"/>
      <c r="N60" s="175"/>
      <c r="O60" s="330"/>
      <c r="P60" s="176"/>
      <c r="Q60" s="335"/>
      <c r="R60" s="153"/>
      <c r="S60" s="153"/>
      <c r="T60" s="153"/>
      <c r="U60" s="153"/>
      <c r="V60" s="172"/>
      <c r="W60" s="172"/>
      <c r="X60" s="173"/>
      <c r="Y60" s="177"/>
      <c r="Z60" s="178"/>
      <c r="AA60" s="340"/>
      <c r="AB60" s="168"/>
    </row>
    <row r="61" spans="1:28" s="108" customFormat="1" ht="12" customHeight="1" x14ac:dyDescent="0.2">
      <c r="A61" s="153"/>
      <c r="B61" s="153">
        <v>1462</v>
      </c>
      <c r="C61" s="153" t="s">
        <v>845</v>
      </c>
      <c r="D61" s="153" t="str">
        <f>_xll.BDP(C61,$D$3)</f>
        <v>USD</v>
      </c>
      <c r="E61" s="153" t="s">
        <v>913</v>
      </c>
      <c r="F61" s="174">
        <f>_xll.BDP(C61,$F$3)</f>
        <v>96.21</v>
      </c>
      <c r="G61" s="174">
        <f>_xll.BDP(C61,$G$3)</f>
        <v>96.21</v>
      </c>
      <c r="H61" s="170">
        <f>IF(OR(OR(G61="#N/A N/A",G61="#N/A Real Time"),OR(F61="#N/A N/A",F61="#N/A Real Time")),0,  G61 - F61)</f>
        <v>0</v>
      </c>
      <c r="I61" s="171">
        <f>IF(OR(F61=0,F61="#N/A N/A"),0,H61 / F61*100)</f>
        <v>0</v>
      </c>
      <c r="J61" s="175">
        <v>1600</v>
      </c>
      <c r="K61" s="153" t="str">
        <f>CONCATENATE(D65,D61, " Curncy")</f>
        <v>EURUSD Curncy</v>
      </c>
      <c r="L61" s="153">
        <f>IF(D61 = D65,1,_xll.BDP(K61,$L$3))</f>
        <v>1</v>
      </c>
      <c r="M61" s="325">
        <f>IF(D61 = D65,1,_xll.BDP(K61,$M$3)*L61)</f>
        <v>1.1882999999999999</v>
      </c>
      <c r="N61" s="175">
        <f>H61*J61*R61/M61</f>
        <v>0</v>
      </c>
      <c r="O61" s="330">
        <f>N61 / U65</f>
        <v>0</v>
      </c>
      <c r="P61" s="176">
        <f>IF(OR(OR(J61=0,G61 = "#N/A N/A"),G61="#N/A Real Time"),0,G61*J61*R61/M61)</f>
        <v>129543.04468568544</v>
      </c>
      <c r="Q61" s="335">
        <f>P61 / U65*100</f>
        <v>1.5450474913680852</v>
      </c>
      <c r="R61" s="153">
        <f>IF(EXACT(D61,UPPER(D61)),1,0.01)/T61</f>
        <v>1</v>
      </c>
      <c r="S61" s="153">
        <v>0</v>
      </c>
      <c r="T61" s="153">
        <v>1</v>
      </c>
      <c r="U61" s="153"/>
      <c r="V61" s="172">
        <f>_xll.BDH(C61,$V$3,$D$1,$D$1)</f>
        <v>93.96</v>
      </c>
      <c r="W61" s="172">
        <f>IF(OR(OR(F61="#N/A N/A",F61="#N/A Real Time"),OR(V61="#N/A N/A",V61="#N/A Real Time")),0,  F61 - V61)</f>
        <v>2.25</v>
      </c>
      <c r="X61" s="173">
        <f>IF(OR(V61=0,V61="#N/A N/A"),0,W61 / V61*100)</f>
        <v>2.3946360153256707</v>
      </c>
      <c r="Y61" s="177">
        <v>1600</v>
      </c>
      <c r="Z61" s="178">
        <f>IF(D61 = D65,1,_xll.BDP(K61,$Z$3)*L61)</f>
        <v>1.1873</v>
      </c>
      <c r="AA61" s="340">
        <f>W61*Y61*R61/Z61 / AB65</f>
        <v>3.6195386297367102E-4</v>
      </c>
      <c r="AB61" s="168"/>
    </row>
    <row r="62" spans="1:28" x14ac:dyDescent="0.2">
      <c r="A62" s="153"/>
      <c r="B62" s="153">
        <v>24161</v>
      </c>
      <c r="C62" s="153" t="s">
        <v>1244</v>
      </c>
      <c r="D62" s="153" t="str">
        <f>_xll.BDP(C62,$D$3)</f>
        <v>USD</v>
      </c>
      <c r="E62" s="153" t="s">
        <v>1245</v>
      </c>
      <c r="F62" s="174" t="str">
        <f>_xll.BDP(C62,$F$3)</f>
        <v>#N/A N/A</v>
      </c>
      <c r="G62" s="174">
        <f>_xll.BDP(C62,$G$3)</f>
        <v>4.72</v>
      </c>
      <c r="H62" s="170">
        <f>IF(OR(OR(G62="#N/A N/A",G62="#N/A Real Time"),OR(F62="#N/A N/A",F62="#N/A Real Time")),0,  G62 - F62)</f>
        <v>0</v>
      </c>
      <c r="I62" s="171">
        <f>IF(OR(F62=0,F62="#N/A N/A"),0,H62 / F62*100)</f>
        <v>0</v>
      </c>
      <c r="J62" s="175">
        <v>88200</v>
      </c>
      <c r="K62" s="153" t="str">
        <f>CONCATENATE(D65,D62, " Curncy")</f>
        <v>EURUSD Curncy</v>
      </c>
      <c r="L62" s="153">
        <f>IF(D62 = D65,1,_xll.BDP(K62,$L$3))</f>
        <v>1</v>
      </c>
      <c r="M62" s="325">
        <f>IF(D62 = D65,1,_xll.BDP(K62,$M$3)*L62)</f>
        <v>1.1882999999999999</v>
      </c>
      <c r="N62" s="175">
        <f>H62*J62*R62/M62</f>
        <v>0</v>
      </c>
      <c r="O62" s="330">
        <f>N62 / U65</f>
        <v>0</v>
      </c>
      <c r="P62" s="176">
        <f>IF(OR(OR(J62=0,G62 = "#N/A N/A"),G62="#N/A Real Time"),0,G62*J62*R62/M62)</f>
        <v>350335.77379449637</v>
      </c>
      <c r="Q62" s="335">
        <f>P62 / U65*100</f>
        <v>4.1784212325024646</v>
      </c>
      <c r="R62" s="153">
        <f>IF(EXACT(D62,UPPER(D62)),1,0.01)/T62</f>
        <v>1</v>
      </c>
      <c r="S62" s="153">
        <v>0</v>
      </c>
      <c r="T62" s="153">
        <v>1</v>
      </c>
      <c r="U62" s="153"/>
      <c r="V62" s="172" t="str">
        <f>_xll.BDH(C62,$V$3,$D$1,$D$1)</f>
        <v>#N/A N/A</v>
      </c>
      <c r="W62" s="172">
        <f>IF(OR(OR(F62="#N/A N/A",F62="#N/A Real Time"),OR(V62="#N/A N/A",V62="#N/A Real Time")),0,  F62 - V62)</f>
        <v>0</v>
      </c>
      <c r="X62" s="173">
        <f>IF(OR(V62=0,V62="#N/A N/A"),0,W62 / V62*100)</f>
        <v>0</v>
      </c>
      <c r="Y62" s="177">
        <v>88200</v>
      </c>
      <c r="Z62" s="178">
        <f>IF(D62 = D65,1,_xll.BDP(K62,$Z$3)*L62)</f>
        <v>1.1873</v>
      </c>
      <c r="AA62" s="340">
        <f>W62*Y62*R62/Z62 / AB65</f>
        <v>0</v>
      </c>
      <c r="AB62" s="168"/>
    </row>
    <row r="63" spans="1:28" x14ac:dyDescent="0.2">
      <c r="A63" s="187" t="s">
        <v>1730</v>
      </c>
      <c r="B63" s="187"/>
      <c r="C63" s="187"/>
      <c r="D63" s="187"/>
      <c r="E63" s="187" t="s">
        <v>26</v>
      </c>
      <c r="F63" s="232"/>
      <c r="G63" s="232"/>
      <c r="H63" s="233"/>
      <c r="I63" s="234"/>
      <c r="J63" s="235"/>
      <c r="K63" s="187"/>
      <c r="L63" s="187"/>
      <c r="M63" s="326"/>
      <c r="N63" s="235">
        <f xml:space="preserve"> SUM(N60:N62)</f>
        <v>0</v>
      </c>
      <c r="O63" s="331">
        <f xml:space="preserve"> SUM(O60:O62)</f>
        <v>0</v>
      </c>
      <c r="P63" s="236">
        <f xml:space="preserve"> SUM(P60:P62)</f>
        <v>479878.8184801818</v>
      </c>
      <c r="Q63" s="336">
        <f xml:space="preserve"> SUM(Q60:Q62)</f>
        <v>5.7234687238705497</v>
      </c>
      <c r="R63" s="187"/>
      <c r="S63" s="187"/>
      <c r="T63" s="187"/>
      <c r="U63" s="187"/>
      <c r="V63" s="237"/>
      <c r="W63" s="237"/>
      <c r="X63" s="238"/>
      <c r="Y63" s="239"/>
      <c r="Z63" s="240"/>
      <c r="AA63" s="341">
        <f xml:space="preserve"> SUM(AA60:AA62)</f>
        <v>3.6195386297367102E-4</v>
      </c>
      <c r="AB63" s="212"/>
    </row>
    <row r="64" spans="1:28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325"/>
      <c r="N64" s="175"/>
      <c r="O64" s="330"/>
      <c r="P64" s="176"/>
      <c r="Q64" s="335"/>
      <c r="R64" s="153"/>
      <c r="S64" s="153"/>
      <c r="T64" s="153"/>
      <c r="U64" s="153"/>
      <c r="V64" s="172"/>
      <c r="W64" s="172"/>
      <c r="X64" s="173"/>
      <c r="Y64" s="177"/>
      <c r="Z64" s="178"/>
      <c r="AA64" s="340"/>
      <c r="AB64" s="168"/>
    </row>
    <row r="65" spans="1:28" ht="12.75" thickBot="1" x14ac:dyDescent="0.25">
      <c r="A65" s="274" t="s">
        <v>1731</v>
      </c>
      <c r="B65" s="274"/>
      <c r="C65" s="274"/>
      <c r="D65" s="274" t="s">
        <v>6</v>
      </c>
      <c r="E65" s="274" t="s">
        <v>1249</v>
      </c>
      <c r="F65" s="275"/>
      <c r="G65" s="275"/>
      <c r="H65" s="276"/>
      <c r="I65" s="277"/>
      <c r="J65" s="278"/>
      <c r="K65" s="274"/>
      <c r="L65" s="274"/>
      <c r="M65" s="328"/>
      <c r="N65" s="280">
        <f>N59+N32+N35+N13+N63+N16+N24+N20+N7+N27+N10</f>
        <v>-78326.441638222095</v>
      </c>
      <c r="O65" s="334">
        <f>O59+O32+O35+O13+O63+O16+O24+O20+O7+O27+O10</f>
        <v>-9.341919703566794E-3</v>
      </c>
      <c r="P65" s="281">
        <f>P59+P32+P35+P13+P63+P16+P24+P20+P7+P27+P10</f>
        <v>7807607.7318618996</v>
      </c>
      <c r="Q65" s="339">
        <f>Q59+Q32+Q35+Q13+Q63+Q16+Q24+Q20+Q7+Q27+Q10</f>
        <v>93.120589908693688</v>
      </c>
      <c r="R65" s="274"/>
      <c r="S65" s="274"/>
      <c r="T65" s="274"/>
      <c r="U65" s="274">
        <v>8384405.36031547</v>
      </c>
      <c r="V65" s="275"/>
      <c r="W65" s="275"/>
      <c r="X65" s="277"/>
      <c r="Y65" s="278"/>
      <c r="Z65" s="279"/>
      <c r="AA65" s="334">
        <f>AA59+AA32+AA35+AA13+AA63+AA16+AA24+AA20+AA7+AA27+AA10</f>
        <v>2.5902542061383219E-2</v>
      </c>
      <c r="AB65" s="274">
        <v>8377005.8155550798</v>
      </c>
    </row>
    <row r="66" spans="1:28" ht="12.75" thickTop="1" x14ac:dyDescent="0.2"/>
  </sheetData>
  <customSheetViews>
    <customSheetView guid="{444EA61C-69FF-425D-9CFF-48F84524037B}" scale="115" zeroValues="0" hiddenRows="1" hiddenColumns="1" topLeftCell="E1">
      <pane xSplit="1" ySplit="4" topLeftCell="F38" activePane="bottomRight" state="frozen"/>
      <selection pane="bottomRight" activeCell="O65" sqref="O6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showZeros="0" topLeftCell="E1" zoomScale="115" zoomScaleNormal="115" workbookViewId="0">
      <pane xSplit="1" ySplit="4" topLeftCell="F47" activePane="bottomRight" state="frozen"/>
      <selection activeCell="E1" sqref="E1"/>
      <selection pane="topRight" activeCell="F1" sqref="F1"/>
      <selection pane="bottomLeft" activeCell="E5" sqref="E5"/>
      <selection pane="bottomRight" activeCell="E57" sqref="E57"/>
    </sheetView>
  </sheetViews>
  <sheetFormatPr defaultRowHeight="12" x14ac:dyDescent="0.2"/>
  <cols>
    <col min="1" max="1" width="25.7109375" hidden="1" customWidth="1"/>
    <col min="2" max="2" width="19.28515625" hidden="1" customWidth="1"/>
    <col min="3" max="3" width="21.85546875" hidden="1" customWidth="1"/>
    <col min="4" max="4" width="12.42578125" hidden="1" customWidth="1"/>
    <col min="5" max="5" width="52.28515625" customWidth="1"/>
    <col min="6" max="9" width="12.5703125" customWidth="1"/>
    <col min="10" max="10" width="13.7109375" customWidth="1"/>
    <col min="11" max="11" width="21.85546875" hidden="1" customWidth="1"/>
    <col min="12" max="12" width="15.28515625" hidden="1" customWidth="1"/>
    <col min="13" max="13" width="9.5703125" customWidth="1"/>
    <col min="14" max="14" width="12.5703125" customWidth="1"/>
    <col min="15" max="15" width="9.5703125" customWidth="1"/>
    <col min="16" max="16" width="12.5703125" customWidth="1"/>
    <col min="17" max="17" width="9.5703125" customWidth="1"/>
    <col min="18" max="18" width="14" hidden="1" customWidth="1"/>
    <col min="19" max="19" width="14.85546875" hidden="1" customWidth="1"/>
    <col min="20" max="21" width="11.85546875" hidden="1" customWidth="1"/>
    <col min="22" max="22" width="12.5703125" hidden="1" customWidth="1"/>
    <col min="23" max="23" width="9.5703125" hidden="1" customWidth="1"/>
    <col min="24" max="24" width="9.5703125" customWidth="1"/>
    <col min="25" max="25" width="13.7109375" hidden="1" customWidth="1"/>
    <col min="26" max="26" width="9.5703125" hidden="1" customWidth="1"/>
    <col min="27" max="27" width="9.5703125" customWidth="1"/>
    <col min="28" max="28" width="11.85546875" hidden="1" customWidth="1"/>
  </cols>
  <sheetData>
    <row r="1" spans="1:28" x14ac:dyDescent="0.2">
      <c r="D1" s="110">
        <v>44159</v>
      </c>
      <c r="E1" s="272">
        <v>44160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225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227</v>
      </c>
      <c r="G3" s="112" t="s">
        <v>22</v>
      </c>
      <c r="L3" s="111" t="s">
        <v>23</v>
      </c>
      <c r="M3" s="323" t="s">
        <v>22</v>
      </c>
      <c r="O3" s="329"/>
      <c r="Q3" s="329"/>
      <c r="V3" s="120" t="s">
        <v>228</v>
      </c>
      <c r="Z3" s="123" t="s">
        <v>227</v>
      </c>
      <c r="AA3" s="329"/>
    </row>
    <row r="4" spans="1:28" x14ac:dyDescent="0.2">
      <c r="A4" s="273" t="s">
        <v>1222</v>
      </c>
      <c r="B4" s="273" t="s">
        <v>350</v>
      </c>
      <c r="C4" s="273" t="s">
        <v>1</v>
      </c>
      <c r="D4" s="273" t="s">
        <v>8</v>
      </c>
      <c r="E4" s="273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324" t="s">
        <v>11</v>
      </c>
      <c r="N4" s="186" t="s">
        <v>348</v>
      </c>
      <c r="O4" s="324" t="s">
        <v>1221</v>
      </c>
      <c r="P4" s="186" t="s">
        <v>16</v>
      </c>
      <c r="Q4" s="324" t="s">
        <v>1221</v>
      </c>
      <c r="R4" s="186" t="s">
        <v>15</v>
      </c>
      <c r="S4" s="186" t="s">
        <v>1225</v>
      </c>
      <c r="T4" s="186" t="s">
        <v>24</v>
      </c>
      <c r="U4" s="186" t="s">
        <v>230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324" t="s">
        <v>1221</v>
      </c>
      <c r="AB4" s="186" t="s">
        <v>230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325"/>
      <c r="N5" s="175"/>
      <c r="O5" s="330"/>
      <c r="P5" s="176"/>
      <c r="Q5" s="335"/>
      <c r="R5" s="153"/>
      <c r="S5" s="153"/>
      <c r="T5" s="153"/>
      <c r="U5" s="153"/>
      <c r="V5" s="172"/>
      <c r="W5" s="172"/>
      <c r="X5" s="173"/>
      <c r="Y5" s="177"/>
      <c r="Z5" s="178"/>
      <c r="AA5" s="340"/>
      <c r="AB5" s="168"/>
    </row>
    <row r="6" spans="1:28" x14ac:dyDescent="0.2">
      <c r="A6" s="153"/>
      <c r="B6" s="153">
        <v>27631</v>
      </c>
      <c r="C6" s="153" t="s">
        <v>1428</v>
      </c>
      <c r="D6" s="153" t="str">
        <f>_xll.BDP(C6,$D$3)</f>
        <v>EUR</v>
      </c>
      <c r="E6" s="153" t="s">
        <v>1429</v>
      </c>
      <c r="F6" s="174">
        <f>_xll.BDP(C6,$F$3)</f>
        <v>7.1050000000000004</v>
      </c>
      <c r="G6" s="174">
        <f>_xll.BDP(C6,$G$3)</f>
        <v>6.94</v>
      </c>
      <c r="H6" s="170">
        <f>IF(OR(OR(G6="#N/A N/A",G6="#N/A Real Time"),OR(F6="#N/A N/A",F6="#N/A Real Time")),0,  G6 - F6)</f>
        <v>-0.16500000000000004</v>
      </c>
      <c r="I6" s="171">
        <f>IF(OR(F6=0,F6="#N/A N/A"),0,H6 / F6*100)</f>
        <v>-2.3223082336382834</v>
      </c>
      <c r="J6" s="175">
        <v>174570</v>
      </c>
      <c r="K6" s="153" t="str">
        <f>CONCATENATE(D77,D6, " Curncy")</f>
        <v>USDEUR Curncy</v>
      </c>
      <c r="L6" s="153">
        <f>IF(D6 = D77,1,_xll.BDP(K6,$L$3))</f>
        <v>1</v>
      </c>
      <c r="M6" s="325">
        <f>IF(D6 = D77,1,_xll.BDP(K6,$M$3)*L6)</f>
        <v>0.84150000000000003</v>
      </c>
      <c r="N6" s="175">
        <f>H6*J6*R6/M6</f>
        <v>-34229.411764705888</v>
      </c>
      <c r="O6" s="330">
        <f>N6 / U77</f>
        <v>-2.1434904712030223E-4</v>
      </c>
      <c r="P6" s="176">
        <f>IF(OR(OR(J6=0,G6 = "#N/A N/A"),G6="#N/A Real Time"),0,G6*J6*R6/M6)</f>
        <v>1439709.8039215687</v>
      </c>
      <c r="Q6" s="335">
        <f>P6 / U77*100</f>
        <v>0.90156508303933169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6.9050000000000002</v>
      </c>
      <c r="W6" s="172">
        <f>IF(OR(OR(F6="#N/A N/A",F6="#N/A Real Time"),OR(V6="#N/A N/A",V6="#N/A Real Time")),0,  F6 - V6)</f>
        <v>0.20000000000000018</v>
      </c>
      <c r="X6" s="173">
        <f>IF(OR(V6=0,V6="#N/A N/A"),0,W6 / V6*100)</f>
        <v>2.8964518464880546</v>
      </c>
      <c r="Y6" s="177">
        <v>174570</v>
      </c>
      <c r="Z6" s="178">
        <f>IF(D6 = D77,1,_xll.BDP(K6,$Z$3)*L6)</f>
        <v>0.84219999999999995</v>
      </c>
      <c r="AA6" s="340">
        <f>W6*Y6*R6/Z6 / AB77</f>
        <v>2.6009424609980492E-4</v>
      </c>
      <c r="AB6" s="168"/>
    </row>
    <row r="7" spans="1:28" x14ac:dyDescent="0.2">
      <c r="A7" s="187" t="s">
        <v>1732</v>
      </c>
      <c r="B7" s="187"/>
      <c r="C7" s="187"/>
      <c r="D7" s="187"/>
      <c r="E7" s="187" t="s">
        <v>187</v>
      </c>
      <c r="F7" s="232"/>
      <c r="G7" s="232"/>
      <c r="H7" s="233"/>
      <c r="I7" s="234"/>
      <c r="J7" s="235"/>
      <c r="K7" s="187"/>
      <c r="L7" s="187"/>
      <c r="M7" s="326"/>
      <c r="N7" s="235">
        <f xml:space="preserve"> SUM(N5:N6)</f>
        <v>-34229.411764705888</v>
      </c>
      <c r="O7" s="331">
        <f xml:space="preserve"> SUM(O5:O6)</f>
        <v>-2.1434904712030223E-4</v>
      </c>
      <c r="P7" s="236">
        <f xml:space="preserve"> SUM(P5:P6)</f>
        <v>1439709.8039215687</v>
      </c>
      <c r="Q7" s="336">
        <f xml:space="preserve"> SUM(Q5:Q6)</f>
        <v>0.90156508303933169</v>
      </c>
      <c r="R7" s="187"/>
      <c r="S7" s="187"/>
      <c r="T7" s="187"/>
      <c r="U7" s="187"/>
      <c r="V7" s="237"/>
      <c r="W7" s="237"/>
      <c r="X7" s="238"/>
      <c r="Y7" s="239"/>
      <c r="Z7" s="240"/>
      <c r="AA7" s="341">
        <f xml:space="preserve"> SUM(AA5:AA6)</f>
        <v>2.6009424609980492E-4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325"/>
      <c r="N8" s="175"/>
      <c r="O8" s="330"/>
      <c r="P8" s="176"/>
      <c r="Q8" s="335"/>
      <c r="R8" s="153"/>
      <c r="S8" s="153"/>
      <c r="T8" s="153"/>
      <c r="U8" s="153"/>
      <c r="V8" s="172"/>
      <c r="W8" s="172"/>
      <c r="X8" s="173"/>
      <c r="Y8" s="177"/>
      <c r="Z8" s="178"/>
      <c r="AA8" s="340"/>
      <c r="AB8" s="168"/>
    </row>
    <row r="9" spans="1:28" x14ac:dyDescent="0.2">
      <c r="A9" s="153"/>
      <c r="B9" s="153">
        <v>26234</v>
      </c>
      <c r="C9" s="153" t="s">
        <v>1377</v>
      </c>
      <c r="D9" s="153" t="str">
        <f>_xll.BDP(C9,$D$3)</f>
        <v>CAD</v>
      </c>
      <c r="E9" s="153" t="s">
        <v>1378</v>
      </c>
      <c r="F9" s="174">
        <f>_xll.BDP(C9,$F$3)</f>
        <v>29.59</v>
      </c>
      <c r="G9" s="174">
        <f>_xll.BDP(C9,$G$3)</f>
        <v>29.59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133956</v>
      </c>
      <c r="K9" s="153" t="str">
        <f>CONCATENATE(D77,D9, " Curncy")</f>
        <v>USDCAD Curncy</v>
      </c>
      <c r="L9" s="153">
        <f>IF(D9 = D77,1,_xll.BDP(K9,$L$3))</f>
        <v>1</v>
      </c>
      <c r="M9" s="325">
        <f>IF(D9 = D77,1,_xll.BDP(K9,$M$3)*L9)</f>
        <v>1.3021</v>
      </c>
      <c r="N9" s="175">
        <f>H9*J9*R9/M9</f>
        <v>0</v>
      </c>
      <c r="O9" s="330">
        <f>N9 / U77</f>
        <v>0</v>
      </c>
      <c r="P9" s="176">
        <f>IF(OR(OR(J9=0,G9 = "#N/A N/A"),G9="#N/A Real Time"),0,G9*J9*R9/M9)</f>
        <v>3044127.2098917132</v>
      </c>
      <c r="Q9" s="335">
        <f>P9 / U77*100</f>
        <v>1.9062722177016049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30.38</v>
      </c>
      <c r="W9" s="172">
        <f>IF(OR(OR(F9="#N/A N/A",F9="#N/A Real Time"),OR(V9="#N/A N/A",V9="#N/A Real Time")),0,  F9 - V9)</f>
        <v>-0.78999999999999915</v>
      </c>
      <c r="X9" s="173">
        <f>IF(OR(V9=0,V9="#N/A N/A"),0,W9 / V9*100)</f>
        <v>-2.6003949967083582</v>
      </c>
      <c r="Y9" s="177">
        <v>133956</v>
      </c>
      <c r="Z9" s="178">
        <f>IF(D9 = D77,1,_xll.BDP(K9,$Z$3)*L9)</f>
        <v>1.3026</v>
      </c>
      <c r="AA9" s="340">
        <f>W9*Y9*R9/Z9 / AB77</f>
        <v>-5.0971165289431211E-4</v>
      </c>
      <c r="AB9" s="168"/>
    </row>
    <row r="10" spans="1:28" x14ac:dyDescent="0.2">
      <c r="A10" s="187" t="s">
        <v>1733</v>
      </c>
      <c r="B10" s="187"/>
      <c r="C10" s="187"/>
      <c r="D10" s="187"/>
      <c r="E10" s="187" t="s">
        <v>183</v>
      </c>
      <c r="F10" s="232"/>
      <c r="G10" s="232"/>
      <c r="H10" s="233"/>
      <c r="I10" s="234"/>
      <c r="J10" s="235"/>
      <c r="K10" s="187"/>
      <c r="L10" s="187"/>
      <c r="M10" s="326"/>
      <c r="N10" s="235">
        <f xml:space="preserve"> SUM(N8:N9)</f>
        <v>0</v>
      </c>
      <c r="O10" s="331">
        <f xml:space="preserve"> SUM(O8:O9)</f>
        <v>0</v>
      </c>
      <c r="P10" s="236">
        <f xml:space="preserve"> SUM(P8:P9)</f>
        <v>3044127.2098917132</v>
      </c>
      <c r="Q10" s="336">
        <f xml:space="preserve"> SUM(Q8:Q9)</f>
        <v>1.9062722177016049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41">
        <f xml:space="preserve"> SUM(AA8:AA9)</f>
        <v>-5.0971165289431211E-4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325"/>
      <c r="N11" s="175"/>
      <c r="O11" s="330"/>
      <c r="P11" s="176"/>
      <c r="Q11" s="335"/>
      <c r="R11" s="153"/>
      <c r="S11" s="153"/>
      <c r="T11" s="153"/>
      <c r="U11" s="153"/>
      <c r="V11" s="172"/>
      <c r="W11" s="172"/>
      <c r="X11" s="173"/>
      <c r="Y11" s="177"/>
      <c r="Z11" s="178"/>
      <c r="AA11" s="340"/>
      <c r="AB11" s="168"/>
    </row>
    <row r="12" spans="1:28" x14ac:dyDescent="0.2">
      <c r="A12" s="153"/>
      <c r="B12" s="153">
        <v>29106</v>
      </c>
      <c r="C12" s="153" t="s">
        <v>1447</v>
      </c>
      <c r="D12" s="153" t="str">
        <f>_xll.BDP(C12,$D$3)</f>
        <v>DKK</v>
      </c>
      <c r="E12" s="153" t="s">
        <v>1448</v>
      </c>
      <c r="F12" s="174">
        <f>_xll.BDP(C12,$F$3)</f>
        <v>194.1</v>
      </c>
      <c r="G12" s="174">
        <f>_xll.BDP(C12,$G$3)</f>
        <v>188.1</v>
      </c>
      <c r="H12" s="170">
        <f>IF(OR(OR(G12="#N/A N/A",G12="#N/A Real Time"),OR(F12="#N/A N/A",F12="#N/A Real Time")),0,  G12 - F12)</f>
        <v>-6</v>
      </c>
      <c r="I12" s="171">
        <f>IF(OR(F12=0,F12="#N/A N/A"),0,H12 / F12*100)</f>
        <v>-3.091190108191654</v>
      </c>
      <c r="J12" s="175">
        <v>42771</v>
      </c>
      <c r="K12" s="153" t="str">
        <f>CONCATENATE(D77,D12, " Curncy")</f>
        <v>USDDKK Curncy</v>
      </c>
      <c r="L12" s="153">
        <f>IF(D12 = D77,1,_xll.BDP(K12,$L$3))</f>
        <v>1</v>
      </c>
      <c r="M12" s="325">
        <f>IF(D12 = D77,1,_xll.BDP(K12,$M$3)*L12)</f>
        <v>6.2622</v>
      </c>
      <c r="N12" s="175">
        <f>H12*J12*R12/M12</f>
        <v>-40980.166714573155</v>
      </c>
      <c r="O12" s="330">
        <f>N12 / U77</f>
        <v>-2.5662315632187313E-4</v>
      </c>
      <c r="P12" s="176">
        <f>IF(OR(OR(J12=0,G12 = "#N/A N/A"),G12="#N/A Real Time"),0,G12*J12*R12/M12)</f>
        <v>1284728.2265018683</v>
      </c>
      <c r="Q12" s="335">
        <f>P12 / U77*100</f>
        <v>0.80451359506907227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178</v>
      </c>
      <c r="W12" s="172">
        <f>IF(OR(OR(F12="#N/A N/A",F12="#N/A Real Time"),OR(V12="#N/A N/A",V12="#N/A Real Time")),0,  F12 - V12)</f>
        <v>16.099999999999994</v>
      </c>
      <c r="X12" s="173">
        <f>IF(OR(V12=0,V12="#N/A N/A"),0,W12 / V12*100)</f>
        <v>9.0449438202247165</v>
      </c>
      <c r="Y12" s="177">
        <v>42771</v>
      </c>
      <c r="Z12" s="178">
        <f>IF(D12 = D77,1,_xll.BDP(K12,$Z$3)*L12)</f>
        <v>6.2689000000000004</v>
      </c>
      <c r="AA12" s="340">
        <f>W12*Y12*R12/Z12 / AB77</f>
        <v>6.8917626552919542E-4</v>
      </c>
      <c r="AB12" s="168"/>
    </row>
    <row r="13" spans="1:28" x14ac:dyDescent="0.2">
      <c r="A13" s="187" t="s">
        <v>1734</v>
      </c>
      <c r="B13" s="187"/>
      <c r="C13" s="187"/>
      <c r="D13" s="187"/>
      <c r="E13" s="187" t="s">
        <v>181</v>
      </c>
      <c r="F13" s="232"/>
      <c r="G13" s="232"/>
      <c r="H13" s="233"/>
      <c r="I13" s="234"/>
      <c r="J13" s="235"/>
      <c r="K13" s="187"/>
      <c r="L13" s="187"/>
      <c r="M13" s="326"/>
      <c r="N13" s="235">
        <f xml:space="preserve"> SUM(N11:N12)</f>
        <v>-40980.166714573155</v>
      </c>
      <c r="O13" s="331">
        <f xml:space="preserve"> SUM(O11:O12)</f>
        <v>-2.5662315632187313E-4</v>
      </c>
      <c r="P13" s="236">
        <f xml:space="preserve"> SUM(P11:P12)</f>
        <v>1284728.2265018683</v>
      </c>
      <c r="Q13" s="336">
        <f xml:space="preserve"> SUM(Q11:Q12)</f>
        <v>0.80451359506907227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41">
        <f xml:space="preserve"> SUM(AA11:AA12)</f>
        <v>6.8917626552919542E-4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325"/>
      <c r="N14" s="175"/>
      <c r="O14" s="330"/>
      <c r="P14" s="176"/>
      <c r="Q14" s="335"/>
      <c r="R14" s="153"/>
      <c r="S14" s="153"/>
      <c r="T14" s="153"/>
      <c r="U14" s="153"/>
      <c r="V14" s="172"/>
      <c r="W14" s="172"/>
      <c r="X14" s="173"/>
      <c r="Y14" s="177"/>
      <c r="Z14" s="178"/>
      <c r="AA14" s="340"/>
      <c r="AB14" s="168"/>
    </row>
    <row r="15" spans="1:28" x14ac:dyDescent="0.2">
      <c r="A15" s="153"/>
      <c r="B15" s="153">
        <v>26542</v>
      </c>
      <c r="C15" s="153" t="s">
        <v>139</v>
      </c>
      <c r="D15" s="153" t="str">
        <f>_xll.BDP(C15,$D$3)</f>
        <v>USD</v>
      </c>
      <c r="E15" s="153" t="s">
        <v>308</v>
      </c>
      <c r="F15" s="174">
        <v>40</v>
      </c>
      <c r="G15" s="174">
        <v>40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220000</v>
      </c>
      <c r="K15" s="153" t="str">
        <f>CONCATENATE(D77,D15, " Curncy")</f>
        <v>USDUSD Curncy</v>
      </c>
      <c r="L15" s="153">
        <f>IF(D15 = D77,1,_xll.BDP(K15,$L$3))</f>
        <v>1</v>
      </c>
      <c r="M15" s="325">
        <f>IF(D15 = D77,1,_xll.BDP(K15,$M$3)*L15)</f>
        <v>1</v>
      </c>
      <c r="N15" s="175">
        <f>H15*J15*R15/M15</f>
        <v>0</v>
      </c>
      <c r="O15" s="330">
        <f>N15 / U77</f>
        <v>0</v>
      </c>
      <c r="P15" s="176">
        <f>IF(OR(OR(J15=0,G15 = "#N/A N/A"),G15="#N/A Real Time"),0,G15*J15*R15/M15)</f>
        <v>88000</v>
      </c>
      <c r="Q15" s="335">
        <f>P15 / U77*100</f>
        <v>5.5106749354179772E-2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0</v>
      </c>
      <c r="X15" s="173">
        <f>IF(OR(V15=0,V15="#N/A N/A"),0,W15 / V15*100)</f>
        <v>0</v>
      </c>
      <c r="Y15" s="177">
        <v>220000</v>
      </c>
      <c r="Z15" s="178">
        <f>IF(D15 = D77,1,_xll.BDP(K15,$Z$3)*L15)</f>
        <v>1</v>
      </c>
      <c r="AA15" s="340">
        <f>W15*Y15*R15/Z15 / AB77</f>
        <v>0</v>
      </c>
      <c r="AB15" s="168"/>
    </row>
    <row r="16" spans="1:28" x14ac:dyDescent="0.2">
      <c r="A16" s="187" t="s">
        <v>1735</v>
      </c>
      <c r="B16" s="187"/>
      <c r="C16" s="187"/>
      <c r="D16" s="187"/>
      <c r="E16" s="187" t="s">
        <v>151</v>
      </c>
      <c r="F16" s="232"/>
      <c r="G16" s="232"/>
      <c r="H16" s="233"/>
      <c r="I16" s="234"/>
      <c r="J16" s="235"/>
      <c r="K16" s="187"/>
      <c r="L16" s="187"/>
      <c r="M16" s="326"/>
      <c r="N16" s="235">
        <f xml:space="preserve"> SUM(N14:N15)</f>
        <v>0</v>
      </c>
      <c r="O16" s="331">
        <f xml:space="preserve"> SUM(O14:O15)</f>
        <v>0</v>
      </c>
      <c r="P16" s="236">
        <f xml:space="preserve"> SUM(P14:P15)</f>
        <v>88000</v>
      </c>
      <c r="Q16" s="336">
        <f xml:space="preserve"> SUM(Q14:Q15)</f>
        <v>5.5106749354179772E-2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41">
        <f xml:space="preserve"> SUM(AA14:AA15)</f>
        <v>0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325"/>
      <c r="N17" s="175"/>
      <c r="O17" s="330"/>
      <c r="P17" s="176"/>
      <c r="Q17" s="335"/>
      <c r="R17" s="153"/>
      <c r="S17" s="153"/>
      <c r="T17" s="153"/>
      <c r="U17" s="153"/>
      <c r="V17" s="172"/>
      <c r="W17" s="172"/>
      <c r="X17" s="173"/>
      <c r="Y17" s="177"/>
      <c r="Z17" s="178"/>
      <c r="AA17" s="340"/>
      <c r="AB17" s="168"/>
    </row>
    <row r="18" spans="1:28" x14ac:dyDescent="0.2">
      <c r="A18" s="153"/>
      <c r="B18" s="153">
        <v>6944</v>
      </c>
      <c r="C18" s="153" t="s">
        <v>1614</v>
      </c>
      <c r="D18" s="153" t="str">
        <f>_xll.BDP(C18,$D$3)</f>
        <v>EUR</v>
      </c>
      <c r="E18" s="153" t="s">
        <v>1615</v>
      </c>
      <c r="F18" s="174">
        <f>_xll.BDP(C18,$F$3)</f>
        <v>35.76</v>
      </c>
      <c r="G18" s="174">
        <f>_xll.BDP(C18,$G$3)</f>
        <v>35.4</v>
      </c>
      <c r="H18" s="170">
        <f>IF(OR(OR(G18="#N/A N/A",G18="#N/A Real Time"),OR(F18="#N/A N/A",F18="#N/A Real Time")),0,  G18 - F18)</f>
        <v>-0.35999999999999943</v>
      </c>
      <c r="I18" s="171">
        <f>IF(OR(F18=0,F18="#N/A N/A"),0,H18 / F18*100)</f>
        <v>-1.0067114093959717</v>
      </c>
      <c r="J18" s="175">
        <v>27867</v>
      </c>
      <c r="K18" s="153" t="str">
        <f>CONCATENATE(D77,D18, " Curncy")</f>
        <v>USDEUR Curncy</v>
      </c>
      <c r="L18" s="153">
        <f>IF(D18 = D77,1,_xll.BDP(K18,$L$3))</f>
        <v>1</v>
      </c>
      <c r="M18" s="325">
        <f>IF(D18 = D77,1,_xll.BDP(K18,$M$3)*L18)</f>
        <v>0.84150000000000003</v>
      </c>
      <c r="N18" s="175">
        <f>H18*J18*R18/M18</f>
        <v>-11921.711229946504</v>
      </c>
      <c r="O18" s="330">
        <f>N18 / U77</f>
        <v>-7.465531279790594E-5</v>
      </c>
      <c r="P18" s="176">
        <f>IF(OR(OR(J18=0,G18 = "#N/A N/A"),G18="#N/A Real Time"),0,G18*J18*R18/M18)</f>
        <v>1172301.6042780748</v>
      </c>
      <c r="Q18" s="335">
        <f>P18 / U77*100</f>
        <v>0.7341105758460762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35.9</v>
      </c>
      <c r="W18" s="172">
        <f>IF(OR(OR(F18="#N/A N/A",F18="#N/A Real Time"),OR(V18="#N/A N/A",V18="#N/A Real Time")),0,  F18 - V18)</f>
        <v>-0.14000000000000057</v>
      </c>
      <c r="X18" s="173">
        <f>IF(OR(V18=0,V18="#N/A N/A"),0,W18 / V18*100)</f>
        <v>-0.38997214484679826</v>
      </c>
      <c r="Y18" s="177">
        <v>27867</v>
      </c>
      <c r="Z18" s="178">
        <f>IF(D18 = D77,1,_xll.BDP(K18,$Z$3)*L18)</f>
        <v>0.84219999999999995</v>
      </c>
      <c r="AA18" s="340">
        <f>W18*Y18*R18/Z18 / AB77</f>
        <v>-2.9063598838542132E-5</v>
      </c>
      <c r="AB18" s="168"/>
    </row>
    <row r="19" spans="1:28" x14ac:dyDescent="0.2">
      <c r="A19" s="187" t="s">
        <v>1736</v>
      </c>
      <c r="B19" s="187"/>
      <c r="C19" s="187"/>
      <c r="D19" s="187"/>
      <c r="E19" s="187" t="s">
        <v>144</v>
      </c>
      <c r="F19" s="232"/>
      <c r="G19" s="232"/>
      <c r="H19" s="233"/>
      <c r="I19" s="234"/>
      <c r="J19" s="235"/>
      <c r="K19" s="187"/>
      <c r="L19" s="187"/>
      <c r="M19" s="326"/>
      <c r="N19" s="235">
        <f xml:space="preserve"> SUM(N17:N18)</f>
        <v>-11921.711229946504</v>
      </c>
      <c r="O19" s="331">
        <f xml:space="preserve"> SUM(O17:O18)</f>
        <v>-7.465531279790594E-5</v>
      </c>
      <c r="P19" s="236">
        <f xml:space="preserve"> SUM(P17:P18)</f>
        <v>1172301.6042780748</v>
      </c>
      <c r="Q19" s="336">
        <f xml:space="preserve"> SUM(Q17:Q18)</f>
        <v>0.7341105758460762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41">
        <f xml:space="preserve"> SUM(AA17:AA18)</f>
        <v>-2.9063598838542132E-5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325"/>
      <c r="N20" s="175"/>
      <c r="O20" s="330"/>
      <c r="P20" s="176"/>
      <c r="Q20" s="335"/>
      <c r="R20" s="153"/>
      <c r="S20" s="153"/>
      <c r="T20" s="153"/>
      <c r="U20" s="153"/>
      <c r="V20" s="172"/>
      <c r="W20" s="172"/>
      <c r="X20" s="173"/>
      <c r="Y20" s="177"/>
      <c r="Z20" s="178"/>
      <c r="AA20" s="340"/>
      <c r="AB20" s="168"/>
    </row>
    <row r="21" spans="1:28" s="108" customFormat="1" ht="12" customHeight="1" x14ac:dyDescent="0.2">
      <c r="A21" s="111"/>
      <c r="B21" s="111">
        <v>19435</v>
      </c>
      <c r="C21" s="111" t="s">
        <v>649</v>
      </c>
      <c r="D21" s="111" t="str">
        <f>_xll.BDP(C21,$D$3)</f>
        <v>EUR</v>
      </c>
      <c r="E21" s="111" t="s">
        <v>678</v>
      </c>
      <c r="F21" s="112">
        <f>_xll.BDP(C21,$F$3)</f>
        <v>9.4719999999999995</v>
      </c>
      <c r="G21" s="112">
        <f>_xll.BDP(C21,$G$3)</f>
        <v>9.4700000000000006</v>
      </c>
      <c r="H21" s="113">
        <f>IF(OR(OR(G21="#N/A N/A",G21="#N/A Real Time"),OR(F21="#N/A N/A",F21="#N/A Real Time")),0,  G21 - F21)</f>
        <v>-1.9999999999988916E-3</v>
      </c>
      <c r="I21" s="114">
        <f>IF(OR(F21=0,F21="#N/A N/A"),0,H21 / F21*100)</f>
        <v>-2.1114864864853165E-2</v>
      </c>
      <c r="J21" s="115">
        <v>322896</v>
      </c>
      <c r="K21" s="111" t="str">
        <f>CONCATENATE(D77,D21, " Curncy")</f>
        <v>USDEUR Curncy</v>
      </c>
      <c r="L21" s="111">
        <f>IF(D21 = D77,1,_xll.BDP(K21,$L$3))</f>
        <v>1</v>
      </c>
      <c r="M21" s="323">
        <f>IF(D21 = D77,1,_xll.BDP(K21,$M$3)*L21)</f>
        <v>0.84150000000000003</v>
      </c>
      <c r="N21" s="117">
        <f>H21*J21*R21/M21</f>
        <v>-767.42959001739985</v>
      </c>
      <c r="O21" s="332">
        <f>N21 / U77</f>
        <v>-4.8057443254624768E-6</v>
      </c>
      <c r="P21" s="294">
        <f>IF(OR(OR(J21=0,G21 = "#N/A N/A"),G21="#N/A Real Time"),0,G21*J21*R21/M21)</f>
        <v>3633779.1087344028</v>
      </c>
      <c r="Q21" s="337">
        <f>P21 / U77*100</f>
        <v>2.275519938107744</v>
      </c>
      <c r="R21" s="111">
        <f>IF(EXACT(D21,UPPER(D21)),1,0.01)/T21</f>
        <v>1</v>
      </c>
      <c r="S21" s="111">
        <v>0</v>
      </c>
      <c r="T21" s="111">
        <v>1</v>
      </c>
      <c r="U21" s="111"/>
      <c r="V21" s="120">
        <f>_xll.BDH(C21,$V$3,$D$1,$D$1)</f>
        <v>9.06</v>
      </c>
      <c r="W21" s="120">
        <f>IF(OR(OR(F21="#N/A N/A",F21="#N/A Real Time"),OR(V21="#N/A N/A",V21="#N/A Real Time")),0,  F21 - V21)</f>
        <v>0.41199999999999903</v>
      </c>
      <c r="X21" s="130">
        <f>IF(OR(V21=0,V21="#N/A N/A"),0,W21 / V21*100)</f>
        <v>4.5474613686534102</v>
      </c>
      <c r="Y21" s="122">
        <v>322896</v>
      </c>
      <c r="Z21" s="123">
        <f>IF(D21 = D77,1,_xll.BDP(K21,$Z$3)*L21)</f>
        <v>0.84219999999999995</v>
      </c>
      <c r="AA21" s="342">
        <f>W21*Y21*R21/Z21 / AB77</f>
        <v>9.9103962237843393E-4</v>
      </c>
      <c r="AB21" s="124"/>
    </row>
    <row r="22" spans="1:28" x14ac:dyDescent="0.2">
      <c r="A22" s="153"/>
      <c r="B22" s="153">
        <v>6885</v>
      </c>
      <c r="C22" s="153" t="s">
        <v>1306</v>
      </c>
      <c r="D22" s="153" t="str">
        <f>_xll.BDP(C22,$D$3)</f>
        <v>EUR</v>
      </c>
      <c r="E22" s="153" t="s">
        <v>1307</v>
      </c>
      <c r="F22" s="174">
        <f>_xll.BDP(C22,$F$3)</f>
        <v>0.59499999999999997</v>
      </c>
      <c r="G22" s="174">
        <f>_xll.BDP(C22,$G$3)</f>
        <v>0.59150000000000003</v>
      </c>
      <c r="H22" s="170">
        <f>IF(OR(OR(G22="#N/A N/A",G22="#N/A Real Time"),OR(F22="#N/A N/A",F22="#N/A Real Time")),0,  G22 - F22)</f>
        <v>-3.4999999999999476E-3</v>
      </c>
      <c r="I22" s="171">
        <f>IF(OR(F22=0,F22="#N/A N/A"),0,H22 / F22*100)</f>
        <v>-0.58823529411763831</v>
      </c>
      <c r="J22" s="175">
        <v>2496547</v>
      </c>
      <c r="K22" s="153" t="str">
        <f>CONCATENATE(D77,D22, " Curncy")</f>
        <v>USDEUR Curncy</v>
      </c>
      <c r="L22" s="153">
        <f>IF(D22 = D77,1,_xll.BDP(K22,$L$3))</f>
        <v>1</v>
      </c>
      <c r="M22" s="325">
        <f>IF(D22 = D77,1,_xll.BDP(K22,$M$3)*L22)</f>
        <v>0.84150000000000003</v>
      </c>
      <c r="N22" s="175">
        <f>H22*J22*R22/M22</f>
        <v>-10383.736779560153</v>
      </c>
      <c r="O22" s="330">
        <f>N22 / U77</f>
        <v>-6.5024315917159003E-5</v>
      </c>
      <c r="P22" s="176">
        <f>IF(OR(OR(J22=0,G22 = "#N/A N/A"),G22="#N/A Real Time"),0,G22*J22*R22/M22)</f>
        <v>1754851.5157456924</v>
      </c>
      <c r="Q22" s="335">
        <f>P22 / U77*100</f>
        <v>1.0989109390000036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0.56599999999999995</v>
      </c>
      <c r="W22" s="172">
        <f>IF(OR(OR(F22="#N/A N/A",F22="#N/A Real Time"),OR(V22="#N/A N/A",V22="#N/A Real Time")),0,  F22 - V22)</f>
        <v>2.9000000000000026E-2</v>
      </c>
      <c r="X22" s="173">
        <f>IF(OR(V22=0,V22="#N/A N/A"),0,W22 / V22*100)</f>
        <v>5.1236749116607827</v>
      </c>
      <c r="Y22" s="177">
        <v>2496547</v>
      </c>
      <c r="Z22" s="178">
        <f>IF(D22 = D77,1,_xll.BDP(K22,$Z$3)*L22)</f>
        <v>0.84219999999999995</v>
      </c>
      <c r="AA22" s="340">
        <f>W22*Y22*R22/Z22 / AB77</f>
        <v>5.3934776263717024E-4</v>
      </c>
      <c r="AB22" s="168"/>
    </row>
    <row r="23" spans="1:28" x14ac:dyDescent="0.2">
      <c r="A23" s="295" t="s">
        <v>1737</v>
      </c>
      <c r="B23" s="295"/>
      <c r="C23" s="295"/>
      <c r="D23" s="295"/>
      <c r="E23" s="295" t="s">
        <v>141</v>
      </c>
      <c r="F23" s="296"/>
      <c r="G23" s="296"/>
      <c r="H23" s="297"/>
      <c r="I23" s="298"/>
      <c r="J23" s="299"/>
      <c r="K23" s="295"/>
      <c r="L23" s="295"/>
      <c r="M23" s="327"/>
      <c r="N23" s="300">
        <f xml:space="preserve"> SUM(N20:N22)</f>
        <v>-11151.166369577553</v>
      </c>
      <c r="O23" s="333">
        <f xml:space="preserve"> SUM(O20:O22)</f>
        <v>-6.9830060242621479E-5</v>
      </c>
      <c r="P23" s="301">
        <f xml:space="preserve"> SUM(P20:P22)</f>
        <v>5388630.6244800948</v>
      </c>
      <c r="Q23" s="338">
        <f xml:space="preserve"> SUM(Q20:Q22)</f>
        <v>3.3744308771077476</v>
      </c>
      <c r="R23" s="295"/>
      <c r="S23" s="295"/>
      <c r="T23" s="295"/>
      <c r="U23" s="295"/>
      <c r="V23" s="304"/>
      <c r="W23" s="304"/>
      <c r="X23" s="305"/>
      <c r="Y23" s="306"/>
      <c r="Z23" s="307"/>
      <c r="AA23" s="343">
        <f xml:space="preserve"> SUM(AA20:AA22)</f>
        <v>1.5303873850156043E-3</v>
      </c>
      <c r="AB23" s="308"/>
    </row>
    <row r="24" spans="1:28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325"/>
      <c r="N24" s="175"/>
      <c r="O24" s="330"/>
      <c r="P24" s="176"/>
      <c r="Q24" s="335"/>
      <c r="R24" s="153"/>
      <c r="S24" s="153"/>
      <c r="T24" s="153"/>
      <c r="U24" s="153"/>
      <c r="V24" s="172"/>
      <c r="W24" s="172"/>
      <c r="X24" s="173"/>
      <c r="Y24" s="177"/>
      <c r="Z24" s="178"/>
      <c r="AA24" s="340"/>
      <c r="AB24" s="168"/>
    </row>
    <row r="25" spans="1:28" x14ac:dyDescent="0.2">
      <c r="A25" s="153"/>
      <c r="B25" s="153">
        <v>20260</v>
      </c>
      <c r="C25" s="153" t="s">
        <v>1616</v>
      </c>
      <c r="D25" s="153" t="str">
        <f>_xll.BDP(C25,$D$3)</f>
        <v>JPY</v>
      </c>
      <c r="E25" s="153" t="s">
        <v>1617</v>
      </c>
      <c r="F25" s="174">
        <f>_xll.BDP(C25,$F$3)</f>
        <v>2828</v>
      </c>
      <c r="G25" s="174">
        <f>_xll.BDP(C25,$G$3)</f>
        <v>2829</v>
      </c>
      <c r="H25" s="170">
        <f>IF(OR(OR(G25="#N/A N/A",G25="#N/A Real Time"),OR(F25="#N/A N/A",F25="#N/A Real Time")),0,  G25 - F25)</f>
        <v>1</v>
      </c>
      <c r="I25" s="171">
        <f>IF(OR(F25=0,F25="#N/A N/A"),0,H25 / F25*100)</f>
        <v>3.536067892503536E-2</v>
      </c>
      <c r="J25" s="175">
        <v>57000</v>
      </c>
      <c r="K25" s="153" t="str">
        <f>CONCATENATE(D77,D25, " Curncy")</f>
        <v>USDJPY Curncy</v>
      </c>
      <c r="L25" s="153">
        <f>IF(D25 = D77,1,_xll.BDP(K25,$L$3))</f>
        <v>1</v>
      </c>
      <c r="M25" s="325">
        <f>IF(D25 = D77,1,_xll.BDP(K25,$M$3)*L25)</f>
        <v>104.49</v>
      </c>
      <c r="N25" s="175">
        <f>H25*J25*R25/M25</f>
        <v>545.5067470571347</v>
      </c>
      <c r="O25" s="330">
        <f>N25 / U77</f>
        <v>3.4160344978513029E-6</v>
      </c>
      <c r="P25" s="176">
        <f>IF(OR(OR(J25=0,G25 = "#N/A N/A"),G25="#N/A Real Time"),0,G25*J25*R25/M25)</f>
        <v>1543238.587424634</v>
      </c>
      <c r="Q25" s="335">
        <f>P25 / U77*100</f>
        <v>0.96639615944213353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2764.5</v>
      </c>
      <c r="W25" s="172">
        <f>IF(OR(OR(F25="#N/A N/A",F25="#N/A Real Time"),OR(V25="#N/A N/A",V25="#N/A Real Time")),0,  F25 - V25)</f>
        <v>63.5</v>
      </c>
      <c r="X25" s="173">
        <f>IF(OR(V25=0,V25="#N/A N/A"),0,W25 / V25*100)</f>
        <v>2.2969795623078317</v>
      </c>
      <c r="Y25" s="177">
        <v>57000</v>
      </c>
      <c r="Z25" s="178">
        <f>IF(D25 = D77,1,_xll.BDP(K25,$Z$3)*L25)</f>
        <v>104.63</v>
      </c>
      <c r="AA25" s="340">
        <f>W25*Y25*R25/Z25 / AB77</f>
        <v>2.1703947479978324E-4</v>
      </c>
      <c r="AB25" s="168"/>
    </row>
    <row r="26" spans="1:28" x14ac:dyDescent="0.2">
      <c r="A26" s="153"/>
      <c r="B26" s="153">
        <v>27628</v>
      </c>
      <c r="C26" s="153" t="s">
        <v>719</v>
      </c>
      <c r="D26" s="153" t="str">
        <f>_xll.BDP(C26,$D$3)</f>
        <v>JPY</v>
      </c>
      <c r="E26" s="153" t="s">
        <v>764</v>
      </c>
      <c r="F26" s="174">
        <f>_xll.BDP(C26,$F$3)</f>
        <v>161</v>
      </c>
      <c r="G26" s="174">
        <f>_xll.BDP(C26,$G$3)</f>
        <v>158</v>
      </c>
      <c r="H26" s="170">
        <f>IF(OR(OR(G26="#N/A N/A",G26="#N/A Real Time"),OR(F26="#N/A N/A",F26="#N/A Real Time")),0,  G26 - F26)</f>
        <v>-3</v>
      </c>
      <c r="I26" s="171">
        <f>IF(OR(F26=0,F26="#N/A N/A"),0,H26 / F26*100)</f>
        <v>-1.8633540372670807</v>
      </c>
      <c r="J26" s="175">
        <v>2035500</v>
      </c>
      <c r="K26" s="153" t="str">
        <f>CONCATENATE(D77,D26, " Curncy")</f>
        <v>USDJPY Curncy</v>
      </c>
      <c r="L26" s="153">
        <f>IF(D26 = D77,1,_xll.BDP(K26,$L$3))</f>
        <v>1</v>
      </c>
      <c r="M26" s="325">
        <f>IF(D26 = D77,1,_xll.BDP(K26,$M$3)*L26)</f>
        <v>104.49</v>
      </c>
      <c r="N26" s="175">
        <f>H26*J26*R26/M26</f>
        <v>-58440.999138673564</v>
      </c>
      <c r="O26" s="330">
        <f>N26 / U77</f>
        <v>-3.6596516949349091E-4</v>
      </c>
      <c r="P26" s="176">
        <f>IF(OR(OR(J26=0,G26 = "#N/A N/A"),G26="#N/A Real Time"),0,G26*J26*R26/M26)</f>
        <v>3077892.6213034741</v>
      </c>
      <c r="Q26" s="335">
        <f>P26 / U77*100</f>
        <v>1.9274165593323851</v>
      </c>
      <c r="R26" s="153">
        <f>IF(EXACT(D26,UPPER(D26)),1,0.01)/T26</f>
        <v>1</v>
      </c>
      <c r="S26" s="153">
        <v>0</v>
      </c>
      <c r="T26" s="153">
        <v>1</v>
      </c>
      <c r="U26" s="153"/>
      <c r="V26" s="172">
        <f>_xll.BDH(C26,$V$3,$D$1,$D$1)</f>
        <v>158</v>
      </c>
      <c r="W26" s="172">
        <f>IF(OR(OR(F26="#N/A N/A",F26="#N/A Real Time"),OR(V26="#N/A N/A",V26="#N/A Real Time")),0,  F26 - V26)</f>
        <v>3</v>
      </c>
      <c r="X26" s="173">
        <f>IF(OR(V26=0,V26="#N/A N/A"),0,W26 / V26*100)</f>
        <v>1.89873417721519</v>
      </c>
      <c r="Y26" s="177">
        <v>2035500</v>
      </c>
      <c r="Z26" s="178">
        <f>IF(D26 = D77,1,_xll.BDP(K26,$Z$3)*L26)</f>
        <v>104.63</v>
      </c>
      <c r="AA26" s="340">
        <f>W26*Y26*R26/Z26 / AB77</f>
        <v>3.6616978943635202E-4</v>
      </c>
      <c r="AB26" s="168"/>
    </row>
    <row r="27" spans="1:28" x14ac:dyDescent="0.2">
      <c r="A27" s="187" t="s">
        <v>1738</v>
      </c>
      <c r="B27" s="187"/>
      <c r="C27" s="187"/>
      <c r="D27" s="187"/>
      <c r="E27" s="187" t="s">
        <v>21</v>
      </c>
      <c r="F27" s="232"/>
      <c r="G27" s="232"/>
      <c r="H27" s="233"/>
      <c r="I27" s="234"/>
      <c r="J27" s="235"/>
      <c r="K27" s="187"/>
      <c r="L27" s="187"/>
      <c r="M27" s="326"/>
      <c r="N27" s="235">
        <f xml:space="preserve"> SUM(N24:N26)</f>
        <v>-57895.492391616426</v>
      </c>
      <c r="O27" s="331">
        <f xml:space="preserve"> SUM(O24:O26)</f>
        <v>-3.625491349956396E-4</v>
      </c>
      <c r="P27" s="236">
        <f xml:space="preserve"> SUM(P24:P26)</f>
        <v>4621131.2087281086</v>
      </c>
      <c r="Q27" s="336">
        <f xml:space="preserve"> SUM(Q24:Q26)</f>
        <v>2.8938127187745186</v>
      </c>
      <c r="R27" s="187"/>
      <c r="S27" s="187"/>
      <c r="T27" s="187"/>
      <c r="U27" s="187"/>
      <c r="V27" s="237"/>
      <c r="W27" s="237"/>
      <c r="X27" s="238"/>
      <c r="Y27" s="239"/>
      <c r="Z27" s="240"/>
      <c r="AA27" s="341">
        <f xml:space="preserve"> SUM(AA24:AA26)</f>
        <v>5.8320926423613526E-4</v>
      </c>
      <c r="AB27" s="212"/>
    </row>
    <row r="28" spans="1:28" x14ac:dyDescent="0.2">
      <c r="A28" s="153"/>
      <c r="B28" s="153"/>
      <c r="C28" s="153"/>
      <c r="D28" s="153"/>
      <c r="E28" s="153"/>
      <c r="F28" s="174"/>
      <c r="G28" s="174"/>
      <c r="H28" s="170"/>
      <c r="I28" s="171"/>
      <c r="J28" s="175"/>
      <c r="K28" s="153"/>
      <c r="L28" s="153"/>
      <c r="M28" s="325"/>
      <c r="N28" s="175"/>
      <c r="O28" s="330"/>
      <c r="P28" s="176"/>
      <c r="Q28" s="335"/>
      <c r="R28" s="153"/>
      <c r="S28" s="153"/>
      <c r="T28" s="153"/>
      <c r="U28" s="153"/>
      <c r="V28" s="172"/>
      <c r="W28" s="172"/>
      <c r="X28" s="173"/>
      <c r="Y28" s="177"/>
      <c r="Z28" s="178"/>
      <c r="AA28" s="340"/>
      <c r="AB28" s="168"/>
    </row>
    <row r="29" spans="1:28" x14ac:dyDescent="0.2">
      <c r="A29" s="153"/>
      <c r="B29" s="153">
        <v>2011</v>
      </c>
      <c r="C29" s="153" t="s">
        <v>130</v>
      </c>
      <c r="D29" s="153" t="str">
        <f>_xll.BDP(C29,$D$3)</f>
        <v>EUR</v>
      </c>
      <c r="E29" s="153" t="s">
        <v>302</v>
      </c>
      <c r="F29" s="174">
        <f>_xll.BDP(C29,$F$3)</f>
        <v>15.364000000000001</v>
      </c>
      <c r="G29" s="174">
        <f>_xll.BDP(C29,$G$3)</f>
        <v>15.321999999999999</v>
      </c>
      <c r="H29" s="170">
        <f>IF(OR(OR(G29="#N/A N/A",G29="#N/A Real Time"),OR(F29="#N/A N/A",F29="#N/A Real Time")),0,  G29 - F29)</f>
        <v>-4.2000000000001592E-2</v>
      </c>
      <c r="I29" s="171">
        <f>IF(OR(F29=0,F29="#N/A N/A"),0,H29 / F29*100)</f>
        <v>-0.27336631085655816</v>
      </c>
      <c r="J29" s="175">
        <v>202937</v>
      </c>
      <c r="K29" s="153" t="str">
        <f>CONCATENATE(D77,D29, " Curncy")</f>
        <v>USDEUR Curncy</v>
      </c>
      <c r="L29" s="153">
        <f>IF(D29 = D77,1,_xll.BDP(K29,$L$3))</f>
        <v>1</v>
      </c>
      <c r="M29" s="325">
        <f>IF(D29 = D77,1,_xll.BDP(K29,$M$3)*L29)</f>
        <v>0.84150000000000003</v>
      </c>
      <c r="N29" s="175">
        <f>H29*J29*R29/M29</f>
        <v>-10128.762923351542</v>
      </c>
      <c r="O29" s="330">
        <f>N29 / U77</f>
        <v>-6.342763632784575E-5</v>
      </c>
      <c r="P29" s="176">
        <f>IF(OR(OR(J29=0,G29 = "#N/A N/A"),G29="#N/A Real Time"),0,G29*J29*R29/M29)</f>
        <v>3695069.1788472962</v>
      </c>
      <c r="Q29" s="335">
        <f>P29 / U77*100</f>
        <v>2.3139005805124184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14.36</v>
      </c>
      <c r="W29" s="172">
        <f>IF(OR(OR(F29="#N/A N/A",F29="#N/A Real Time"),OR(V29="#N/A N/A",V29="#N/A Real Time")),0,  F29 - V29)</f>
        <v>1.0040000000000013</v>
      </c>
      <c r="X29" s="173">
        <f>IF(OR(V29=0,V29="#N/A N/A"),0,W29 / V29*100)</f>
        <v>6.9916434540390062</v>
      </c>
      <c r="Y29" s="177">
        <v>202937</v>
      </c>
      <c r="Z29" s="178">
        <f>IF(D29 = D77,1,_xll.BDP(K29,$Z$3)*L29)</f>
        <v>0.84219999999999995</v>
      </c>
      <c r="AA29" s="340">
        <f>W29*Y29*R29/Z29 / AB77</f>
        <v>1.517840322072497E-3</v>
      </c>
      <c r="AB29" s="168"/>
    </row>
    <row r="30" spans="1:28" x14ac:dyDescent="0.2">
      <c r="A30" s="187" t="s">
        <v>1739</v>
      </c>
      <c r="B30" s="187"/>
      <c r="C30" s="187"/>
      <c r="D30" s="187"/>
      <c r="E30" s="187" t="s">
        <v>127</v>
      </c>
      <c r="F30" s="232"/>
      <c r="G30" s="232"/>
      <c r="H30" s="233"/>
      <c r="I30" s="234"/>
      <c r="J30" s="235"/>
      <c r="K30" s="187"/>
      <c r="L30" s="187"/>
      <c r="M30" s="326"/>
      <c r="N30" s="235">
        <f xml:space="preserve"> SUM(N28:N29)</f>
        <v>-10128.762923351542</v>
      </c>
      <c r="O30" s="331">
        <f xml:space="preserve"> SUM(O28:O29)</f>
        <v>-6.342763632784575E-5</v>
      </c>
      <c r="P30" s="236">
        <f xml:space="preserve"> SUM(P28:P29)</f>
        <v>3695069.1788472962</v>
      </c>
      <c r="Q30" s="336">
        <f xml:space="preserve"> SUM(Q28:Q29)</f>
        <v>2.3139005805124184</v>
      </c>
      <c r="R30" s="187"/>
      <c r="S30" s="187"/>
      <c r="T30" s="187"/>
      <c r="U30" s="187"/>
      <c r="V30" s="237"/>
      <c r="W30" s="237"/>
      <c r="X30" s="238"/>
      <c r="Y30" s="239"/>
      <c r="Z30" s="240"/>
      <c r="AA30" s="341">
        <f xml:space="preserve"> SUM(AA28:AA29)</f>
        <v>1.517840322072497E-3</v>
      </c>
      <c r="AB30" s="212"/>
    </row>
    <row r="31" spans="1:28" x14ac:dyDescent="0.2">
      <c r="A31" s="153"/>
      <c r="B31" s="153"/>
      <c r="C31" s="153"/>
      <c r="D31" s="153"/>
      <c r="E31" s="153"/>
      <c r="F31" s="174"/>
      <c r="G31" s="174"/>
      <c r="H31" s="170"/>
      <c r="I31" s="171"/>
      <c r="J31" s="175"/>
      <c r="K31" s="153"/>
      <c r="L31" s="153"/>
      <c r="M31" s="325"/>
      <c r="N31" s="175"/>
      <c r="O31" s="330"/>
      <c r="P31" s="176"/>
      <c r="Q31" s="335"/>
      <c r="R31" s="153"/>
      <c r="S31" s="153"/>
      <c r="T31" s="153"/>
      <c r="U31" s="153"/>
      <c r="V31" s="172"/>
      <c r="W31" s="172"/>
      <c r="X31" s="173"/>
      <c r="Y31" s="177"/>
      <c r="Z31" s="178"/>
      <c r="AA31" s="340"/>
      <c r="AB31" s="168"/>
    </row>
    <row r="32" spans="1:28" x14ac:dyDescent="0.2">
      <c r="A32" s="153"/>
      <c r="B32" s="153">
        <v>24498</v>
      </c>
      <c r="C32" s="153" t="s">
        <v>126</v>
      </c>
      <c r="D32" s="153" t="str">
        <f>_xll.BDP(C32,$D$3)</f>
        <v>NOK</v>
      </c>
      <c r="E32" s="153" t="s">
        <v>265</v>
      </c>
      <c r="F32" s="174">
        <f>_xll.BDP(C32,$F$3)</f>
        <v>210.8</v>
      </c>
      <c r="G32" s="174">
        <f>_xll.BDP(C32,$G$3)</f>
        <v>205.5</v>
      </c>
      <c r="H32" s="170">
        <f>IF(OR(OR(G32="#N/A N/A",G32="#N/A Real Time"),OR(F32="#N/A N/A",F32="#N/A Real Time")),0,  G32 - F32)</f>
        <v>-5.3000000000000114</v>
      </c>
      <c r="I32" s="171">
        <f>IF(OR(F32=0,F32="#N/A N/A"),0,H32 / F32*100)</f>
        <v>-2.5142314990512387</v>
      </c>
      <c r="J32" s="175">
        <v>239195</v>
      </c>
      <c r="K32" s="153" t="str">
        <f>CONCATENATE(D77,D32, " Curncy")</f>
        <v>USDNOK Curncy</v>
      </c>
      <c r="L32" s="153">
        <f>IF(D32 = D77,1,_xll.BDP(K32,$L$3))</f>
        <v>1</v>
      </c>
      <c r="M32" s="325">
        <f>IF(D32 = D77,1,_xll.BDP(K32,$M$3)*L32)</f>
        <v>8.8909000000000002</v>
      </c>
      <c r="N32" s="175">
        <f>H32*J32*R32/M32</f>
        <v>-142587.75826969178</v>
      </c>
      <c r="O32" s="330">
        <f>N32 / U77</f>
        <v>-8.9290316544798616E-4</v>
      </c>
      <c r="P32" s="176">
        <f>IF(OR(OR(J32=0,G32 = "#N/A N/A"),G32="#N/A Real Time"),0,G32*J32*R32/M32)</f>
        <v>5528638.5517776599</v>
      </c>
      <c r="Q32" s="335">
        <f>P32 / U77*100</f>
        <v>3.4621056698030332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201.2</v>
      </c>
      <c r="W32" s="172">
        <f>IF(OR(OR(F32="#N/A N/A",F32="#N/A Real Time"),OR(V32="#N/A N/A",V32="#N/A Real Time")),0,  F32 - V32)</f>
        <v>9.6000000000000227</v>
      </c>
      <c r="X32" s="173">
        <f>IF(OR(V32=0,V32="#N/A N/A"),0,W32 / V32*100)</f>
        <v>4.7713717693837099</v>
      </c>
      <c r="Y32" s="177">
        <v>239195</v>
      </c>
      <c r="Z32" s="178">
        <f>IF(D32 = D77,1,_xll.BDP(K32,$Z$3)*L32)</f>
        <v>8.9312000000000005</v>
      </c>
      <c r="AA32" s="340">
        <f>W32*Y32*R32/Z32 / AB77</f>
        <v>1.613094793976924E-3</v>
      </c>
      <c r="AB32" s="168"/>
    </row>
    <row r="33" spans="1:28" x14ac:dyDescent="0.2">
      <c r="A33" s="153"/>
      <c r="B33" s="153">
        <v>26989</v>
      </c>
      <c r="C33" s="153" t="s">
        <v>123</v>
      </c>
      <c r="D33" s="153" t="str">
        <f>_xll.BDP(C33,$D$3)</f>
        <v>NOK</v>
      </c>
      <c r="E33" s="153" t="s">
        <v>242</v>
      </c>
      <c r="F33" s="174">
        <f>_xll.BDP(C33,$F$3)</f>
        <v>6.55</v>
      </c>
      <c r="G33" s="174">
        <f>_xll.BDP(C33,$G$3)</f>
        <v>6.23</v>
      </c>
      <c r="H33" s="170">
        <f>IF(OR(OR(G33="#N/A N/A",G33="#N/A Real Time"),OR(F33="#N/A N/A",F33="#N/A Real Time")),0,  G33 - F33)</f>
        <v>-0.3199999999999994</v>
      </c>
      <c r="I33" s="171">
        <f>IF(OR(F33=0,F33="#N/A N/A"),0,H33 / F33*100)</f>
        <v>-4.8854961832060981</v>
      </c>
      <c r="J33" s="175">
        <v>572</v>
      </c>
      <c r="K33" s="153" t="str">
        <f>CONCATENATE(D77,D33, " Curncy")</f>
        <v>USDNOK Curncy</v>
      </c>
      <c r="L33" s="153">
        <f>IF(D33 = D77,1,_xll.BDP(K33,$L$3))</f>
        <v>1</v>
      </c>
      <c r="M33" s="325">
        <f>IF(D33 = D77,1,_xll.BDP(K33,$M$3)*L33)</f>
        <v>8.8909000000000002</v>
      </c>
      <c r="N33" s="175">
        <f>H33*J33*R33/M33</f>
        <v>-20.587342113846702</v>
      </c>
      <c r="O33" s="330">
        <f>N33 / U77</f>
        <v>-1.2892062519732952E-7</v>
      </c>
      <c r="P33" s="176">
        <f>IF(OR(OR(J33=0,G33 = "#N/A N/A"),G33="#N/A Real Time"),0,G33*J33*R33/M33)</f>
        <v>400.8098167789538</v>
      </c>
      <c r="Q33" s="335">
        <f>P33 / U77*100</f>
        <v>2.5099234218105141E-4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5.4</v>
      </c>
      <c r="W33" s="172">
        <f>IF(OR(OR(F33="#N/A N/A",F33="#N/A Real Time"),OR(V33="#N/A N/A",V33="#N/A Real Time")),0,  F33 - V33)</f>
        <v>1.1499999999999995</v>
      </c>
      <c r="X33" s="173">
        <f>IF(OR(V33=0,V33="#N/A N/A"),0,W33 / V33*100)</f>
        <v>21.296296296296287</v>
      </c>
      <c r="Y33" s="177">
        <v>572</v>
      </c>
      <c r="Z33" s="178">
        <f>IF(D33 = D77,1,_xll.BDP(K33,$Z$3)*L33)</f>
        <v>8.9312000000000005</v>
      </c>
      <c r="AA33" s="340">
        <f>W33*Y33*R33/Z33 / AB77</f>
        <v>4.6209410534902564E-7</v>
      </c>
      <c r="AB33" s="168"/>
    </row>
    <row r="34" spans="1:28" x14ac:dyDescent="0.2">
      <c r="A34" s="153"/>
      <c r="B34" s="153">
        <v>2014</v>
      </c>
      <c r="C34" s="153" t="s">
        <v>121</v>
      </c>
      <c r="D34" s="153" t="str">
        <f>_xll.BDP(C34,$D$3)</f>
        <v>NOK</v>
      </c>
      <c r="E34" s="153" t="s">
        <v>299</v>
      </c>
      <c r="F34" s="174">
        <f>_xll.BDP(C34,$F$3)</f>
        <v>2.2400000000000002</v>
      </c>
      <c r="G34" s="174">
        <f>_xll.BDP(C34,$G$3)</f>
        <v>2.19</v>
      </c>
      <c r="H34" s="170">
        <f>IF(OR(OR(G34="#N/A N/A",G34="#N/A Real Time"),OR(F34="#N/A N/A",F34="#N/A Real Time")),0,  G34 - F34)</f>
        <v>-5.0000000000000266E-2</v>
      </c>
      <c r="I34" s="171">
        <f>IF(OR(F34=0,F34="#N/A N/A"),0,H34 / F34*100)</f>
        <v>-2.2321428571428692</v>
      </c>
      <c r="J34" s="175">
        <v>189235</v>
      </c>
      <c r="K34" s="153" t="str">
        <f>CONCATENATE(D77,D34, " Curncy")</f>
        <v>USDNOK Curncy</v>
      </c>
      <c r="L34" s="153">
        <f>IF(D34 = D77,1,_xll.BDP(K34,$L$3))</f>
        <v>1</v>
      </c>
      <c r="M34" s="325">
        <f>IF(D34 = D77,1,_xll.BDP(K34,$M$3)*L34)</f>
        <v>8.8909000000000002</v>
      </c>
      <c r="N34" s="175">
        <f>H34*J34*R34/M34</f>
        <v>-1064.2060983702495</v>
      </c>
      <c r="O34" s="330">
        <f>N34 / U77</f>
        <v>-6.6641975822816948E-6</v>
      </c>
      <c r="P34" s="176">
        <f>IF(OR(OR(J34=0,G34 = "#N/A N/A"),G34="#N/A Real Time"),0,G34*J34*R34/M34)</f>
        <v>46612.227108616673</v>
      </c>
      <c r="Q34" s="335">
        <f>P34 / U77*100</f>
        <v>2.9189185410393663E-2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2.0459999999999998</v>
      </c>
      <c r="W34" s="172">
        <f>IF(OR(OR(F34="#N/A N/A",F34="#N/A Real Time"),OR(V34="#N/A N/A",V34="#N/A Real Time")),0,  F34 - V34)</f>
        <v>0.19400000000000039</v>
      </c>
      <c r="X34" s="173">
        <f>IF(OR(V34=0,V34="#N/A N/A"),0,W34 / V34*100)</f>
        <v>9.4819159335288568</v>
      </c>
      <c r="Y34" s="177">
        <v>189235</v>
      </c>
      <c r="Z34" s="178">
        <f>IF(D34 = D77,1,_xll.BDP(K34,$Z$3)*L34)</f>
        <v>8.9312000000000005</v>
      </c>
      <c r="AA34" s="340">
        <f>W34*Y34*R34/Z34 / AB77</f>
        <v>2.578931185313207E-5</v>
      </c>
      <c r="AB34" s="168"/>
    </row>
    <row r="35" spans="1:28" x14ac:dyDescent="0.2">
      <c r="A35" s="187" t="s">
        <v>1740</v>
      </c>
      <c r="B35" s="187"/>
      <c r="C35" s="187"/>
      <c r="D35" s="187"/>
      <c r="E35" s="187" t="s">
        <v>120</v>
      </c>
      <c r="F35" s="232"/>
      <c r="G35" s="232"/>
      <c r="H35" s="233"/>
      <c r="I35" s="234"/>
      <c r="J35" s="235"/>
      <c r="K35" s="187"/>
      <c r="L35" s="187"/>
      <c r="M35" s="326"/>
      <c r="N35" s="235">
        <f xml:space="preserve"> SUM(N31:N34)</f>
        <v>-143672.55171017587</v>
      </c>
      <c r="O35" s="331">
        <f xml:space="preserve"> SUM(O31:O34)</f>
        <v>-8.9969628365546518E-4</v>
      </c>
      <c r="P35" s="236">
        <f xml:space="preserve"> SUM(P31:P34)</f>
        <v>5575651.5887030549</v>
      </c>
      <c r="Q35" s="336">
        <f xml:space="preserve"> SUM(Q31:Q34)</f>
        <v>3.4915458475556083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41">
        <f xml:space="preserve"> SUM(AA31:AA34)</f>
        <v>1.6393461999354051E-3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325"/>
      <c r="N36" s="175"/>
      <c r="O36" s="330"/>
      <c r="P36" s="176"/>
      <c r="Q36" s="335"/>
      <c r="R36" s="153"/>
      <c r="S36" s="153"/>
      <c r="T36" s="153"/>
      <c r="U36" s="153"/>
      <c r="V36" s="172"/>
      <c r="W36" s="172"/>
      <c r="X36" s="173"/>
      <c r="Y36" s="177"/>
      <c r="Z36" s="178"/>
      <c r="AA36" s="340"/>
      <c r="AB36" s="168"/>
    </row>
    <row r="37" spans="1:28" x14ac:dyDescent="0.2">
      <c r="A37" s="153"/>
      <c r="B37" s="153">
        <v>924</v>
      </c>
      <c r="C37" s="153" t="s">
        <v>372</v>
      </c>
      <c r="D37" s="153" t="str">
        <f>_xll.BDP(C37,$D$3)</f>
        <v>ZAr</v>
      </c>
      <c r="E37" s="153" t="s">
        <v>373</v>
      </c>
      <c r="F37" s="174">
        <f>_xll.BDP(C37,$F$3)</f>
        <v>31375</v>
      </c>
      <c r="G37" s="174">
        <f>_xll.BDP(C37,$G$3)</f>
        <v>31583</v>
      </c>
      <c r="H37" s="170">
        <f>IF(OR(OR(G37="#N/A N/A",G37="#N/A Real Time"),OR(F37="#N/A N/A",F37="#N/A Real Time")),0,  G37 - F37)</f>
        <v>208</v>
      </c>
      <c r="I37" s="171">
        <f>IF(OR(F37=0,F37="#N/A N/A"),0,H37 / F37*100)</f>
        <v>0.66294820717131475</v>
      </c>
      <c r="J37" s="175">
        <v>31809</v>
      </c>
      <c r="K37" s="153" t="str">
        <f>CONCATENATE(D77,D37, " Curncy")</f>
        <v>USDZAr Curncy</v>
      </c>
      <c r="L37" s="153">
        <f>IF(D37 = D77,1,_xll.BDP(K37,$L$3))</f>
        <v>1</v>
      </c>
      <c r="M37" s="325">
        <f>IF(D37 = D77,1,_xll.BDP(K37,$M$3)*L37)</f>
        <v>15.2491</v>
      </c>
      <c r="N37" s="175">
        <f>H37*J37*R37/M37</f>
        <v>4338.7950764307398</v>
      </c>
      <c r="O37" s="330">
        <f>N37 / U77</f>
        <v>2.7170101451820231E-5</v>
      </c>
      <c r="P37" s="176">
        <f>IF(OR(OR(J37=0,G37 = "#N/A N/A"),G37="#N/A Real Time"),0,G37*J37*R37/M37)</f>
        <v>658808.48509092338</v>
      </c>
      <c r="Q37" s="335">
        <f>P37 / U77*100</f>
        <v>0.41255447795809536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32700</v>
      </c>
      <c r="W37" s="172">
        <f>IF(OR(OR(F37="#N/A N/A",F37="#N/A Real Time"),OR(V37="#N/A N/A",V37="#N/A Real Time")),0,  F37 - V37)</f>
        <v>-1325</v>
      </c>
      <c r="X37" s="173">
        <f>IF(OR(V37=0,V37="#N/A N/A"),0,W37 / V37*100)</f>
        <v>-4.0519877675840981</v>
      </c>
      <c r="Y37" s="177">
        <v>31809</v>
      </c>
      <c r="Z37" s="178">
        <f>IF(D37 = D77,1,_xll.BDP(K37,$Z$3)*L37)</f>
        <v>15.216100000000001</v>
      </c>
      <c r="AA37" s="340">
        <f>W37*Y37*R37/Z37 / AB77</f>
        <v>-1.7378365011312737E-4</v>
      </c>
      <c r="AB37" s="168"/>
    </row>
    <row r="38" spans="1:28" x14ac:dyDescent="0.2">
      <c r="A38" s="153"/>
      <c r="B38" s="153">
        <v>19942</v>
      </c>
      <c r="C38" s="153" t="s">
        <v>1540</v>
      </c>
      <c r="D38" s="153" t="str">
        <f>_xll.BDP(C38,$D$3)</f>
        <v>ZAr</v>
      </c>
      <c r="E38" s="153" t="s">
        <v>1541</v>
      </c>
      <c r="F38" s="174">
        <f>_xll.BDP(C38,$F$3)</f>
        <v>4869</v>
      </c>
      <c r="G38" s="174">
        <f>_xll.BDP(C38,$G$3)</f>
        <v>4983</v>
      </c>
      <c r="H38" s="170">
        <f>IF(OR(OR(G38="#N/A N/A",G38="#N/A Real Time"),OR(F38="#N/A N/A",F38="#N/A Real Time")),0,  G38 - F38)</f>
        <v>114</v>
      </c>
      <c r="I38" s="171">
        <f>IF(OR(F38=0,F38="#N/A N/A"),0,H38 / F38*100)</f>
        <v>2.3413431916204557</v>
      </c>
      <c r="J38" s="175">
        <v>646462</v>
      </c>
      <c r="K38" s="153" t="str">
        <f>CONCATENATE(D77,D38, " Curncy")</f>
        <v>USDZAr Curncy</v>
      </c>
      <c r="L38" s="153">
        <f>IF(D38 = D77,1,_xll.BDP(K38,$L$3))</f>
        <v>1</v>
      </c>
      <c r="M38" s="325">
        <f>IF(D38 = D77,1,_xll.BDP(K38,$M$3)*L38)</f>
        <v>15.2491</v>
      </c>
      <c r="N38" s="175">
        <f>H38*J38*R38/M38</f>
        <v>48328.536110327826</v>
      </c>
      <c r="O38" s="330">
        <f>N38 / U77</f>
        <v>3.0263960523707519E-4</v>
      </c>
      <c r="P38" s="176">
        <f>IF(OR(OR(J38=0,G38 = "#N/A N/A"),G38="#N/A Real Time"),0,G38*J38*R38/M38)</f>
        <v>2112465.7494540662</v>
      </c>
      <c r="Q38" s="335">
        <f>P38 / U77*100</f>
        <v>1.3228536428915312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5181</v>
      </c>
      <c r="W38" s="172">
        <f>IF(OR(OR(F38="#N/A N/A",F38="#N/A Real Time"),OR(V38="#N/A N/A",V38="#N/A Real Time")),0,  F38 - V38)</f>
        <v>-312</v>
      </c>
      <c r="X38" s="173">
        <f>IF(OR(V38=0,V38="#N/A N/A"),0,W38 / V38*100)</f>
        <v>-6.0220034742327737</v>
      </c>
      <c r="Y38" s="177">
        <v>646462</v>
      </c>
      <c r="Z38" s="178">
        <f>IF(D38 = D77,1,_xll.BDP(K38,$Z$3)*L38)</f>
        <v>15.216100000000001</v>
      </c>
      <c r="AA38" s="340">
        <f>W38*Y38*R38/Z38 / AB77</f>
        <v>-8.3165004607247035E-4</v>
      </c>
      <c r="AB38" s="168"/>
    </row>
    <row r="39" spans="1:28" x14ac:dyDescent="0.2">
      <c r="A39" s="187" t="s">
        <v>1741</v>
      </c>
      <c r="B39" s="187"/>
      <c r="C39" s="187"/>
      <c r="D39" s="187"/>
      <c r="E39" s="187" t="s">
        <v>118</v>
      </c>
      <c r="F39" s="232"/>
      <c r="G39" s="232"/>
      <c r="H39" s="233"/>
      <c r="I39" s="234"/>
      <c r="J39" s="235"/>
      <c r="K39" s="187"/>
      <c r="L39" s="187"/>
      <c r="M39" s="326"/>
      <c r="N39" s="235">
        <f xml:space="preserve"> SUM(N36:N38)</f>
        <v>52667.331186758565</v>
      </c>
      <c r="O39" s="331">
        <f xml:space="preserve"> SUM(O36:O38)</f>
        <v>3.2980970668889542E-4</v>
      </c>
      <c r="P39" s="236">
        <f xml:space="preserve"> SUM(P36:P38)</f>
        <v>2771274.2345449897</v>
      </c>
      <c r="Q39" s="336">
        <f xml:space="preserve"> SUM(Q36:Q38)</f>
        <v>1.7354081208496266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41">
        <f xml:space="preserve"> SUM(AA36:AA38)</f>
        <v>-1.0054336961855977E-3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325"/>
      <c r="N40" s="175"/>
      <c r="O40" s="330"/>
      <c r="P40" s="176"/>
      <c r="Q40" s="335"/>
      <c r="R40" s="153"/>
      <c r="S40" s="153"/>
      <c r="T40" s="153"/>
      <c r="U40" s="153"/>
      <c r="V40" s="172"/>
      <c r="W40" s="172"/>
      <c r="X40" s="173"/>
      <c r="Y40" s="177"/>
      <c r="Z40" s="178"/>
      <c r="AA40" s="340"/>
      <c r="AB40" s="168"/>
    </row>
    <row r="41" spans="1:28" x14ac:dyDescent="0.2">
      <c r="A41" s="153"/>
      <c r="B41" s="153">
        <v>113</v>
      </c>
      <c r="C41" s="153" t="s">
        <v>113</v>
      </c>
      <c r="D41" s="153" t="str">
        <f>_xll.BDP(C41,$D$3)</f>
        <v>SEK</v>
      </c>
      <c r="E41" s="153" t="s">
        <v>296</v>
      </c>
      <c r="F41" s="174">
        <f>_xll.BDP(C41,$F$3)</f>
        <v>104.6</v>
      </c>
      <c r="G41" s="174">
        <f>_xll.BDP(C41,$G$3)</f>
        <v>104.15</v>
      </c>
      <c r="H41" s="170">
        <f>IF(OR(OR(G41="#N/A N/A",G41="#N/A Real Time"),OR(F41="#N/A N/A",F41="#N/A Real Time")),0,  G41 - F41)</f>
        <v>-0.44999999999998863</v>
      </c>
      <c r="I41" s="171">
        <f>IF(OR(F41=0,F41="#N/A N/A"),0,H41 / F41*100)</f>
        <v>-0.43021032504779028</v>
      </c>
      <c r="J41" s="175">
        <v>247938</v>
      </c>
      <c r="K41" s="153" t="str">
        <f>CONCATENATE(D77,D41, " Curncy")</f>
        <v>USDSEK Curncy</v>
      </c>
      <c r="L41" s="153">
        <f>IF(D41 = D77,1,_xll.BDP(K41,$L$3))</f>
        <v>1</v>
      </c>
      <c r="M41" s="325">
        <f>IF(D41 = D77,1,_xll.BDP(K41,$M$3)*L41)</f>
        <v>8.5364000000000004</v>
      </c>
      <c r="N41" s="175">
        <f>H41*J41*R41/M41</f>
        <v>-13070.158380581648</v>
      </c>
      <c r="O41" s="330">
        <f>N41 / U77</f>
        <v>-8.1847038852061939E-5</v>
      </c>
      <c r="P41" s="176">
        <f>IF(OR(OR(J41=0,G41 = "#N/A N/A"),G41="#N/A Real Time"),0,G41*J41*R41/M41)</f>
        <v>3025015.5451946957</v>
      </c>
      <c r="Q41" s="335">
        <f>P41 / U77*100</f>
        <v>1.8943042436538813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103.65</v>
      </c>
      <c r="W41" s="172">
        <f>IF(OR(OR(F41="#N/A N/A",F41="#N/A Real Time"),OR(V41="#N/A N/A",V41="#N/A Real Time")),0,  F41 - V41)</f>
        <v>0.94999999999998863</v>
      </c>
      <c r="X41" s="173">
        <f>IF(OR(V41=0,V41="#N/A N/A"),0,W41 / V41*100)</f>
        <v>0.91654606849974773</v>
      </c>
      <c r="Y41" s="177">
        <v>247938</v>
      </c>
      <c r="Z41" s="178">
        <f>IF(D41 = D77,1,_xll.BDP(K41,$Z$3)*L41)</f>
        <v>8.5699000000000005</v>
      </c>
      <c r="AA41" s="340">
        <f>W41*Y41*R41/Z41 / AB77</f>
        <v>1.7243972390466875E-4</v>
      </c>
      <c r="AB41" s="168"/>
    </row>
    <row r="42" spans="1:28" x14ac:dyDescent="0.2">
      <c r="A42" s="187" t="s">
        <v>1742</v>
      </c>
      <c r="B42" s="187"/>
      <c r="C42" s="187"/>
      <c r="D42" s="187"/>
      <c r="E42" s="187" t="s">
        <v>112</v>
      </c>
      <c r="F42" s="232"/>
      <c r="G42" s="232"/>
      <c r="H42" s="233"/>
      <c r="I42" s="234"/>
      <c r="J42" s="235"/>
      <c r="K42" s="187"/>
      <c r="L42" s="187"/>
      <c r="M42" s="326"/>
      <c r="N42" s="235">
        <f xml:space="preserve"> SUM(N40:N41)</f>
        <v>-13070.158380581648</v>
      </c>
      <c r="O42" s="331">
        <f xml:space="preserve"> SUM(O40:O41)</f>
        <v>-8.1847038852061939E-5</v>
      </c>
      <c r="P42" s="236">
        <f xml:space="preserve"> SUM(P40:P41)</f>
        <v>3025015.5451946957</v>
      </c>
      <c r="Q42" s="336">
        <f xml:space="preserve"> SUM(Q40:Q41)</f>
        <v>1.8943042436538813</v>
      </c>
      <c r="R42" s="187"/>
      <c r="S42" s="187"/>
      <c r="T42" s="187"/>
      <c r="U42" s="187"/>
      <c r="V42" s="237"/>
      <c r="W42" s="237"/>
      <c r="X42" s="238"/>
      <c r="Y42" s="239"/>
      <c r="Z42" s="240"/>
      <c r="AA42" s="341">
        <f xml:space="preserve"> SUM(AA40:AA41)</f>
        <v>1.7243972390466875E-4</v>
      </c>
      <c r="AB42" s="212"/>
    </row>
    <row r="43" spans="1:28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325"/>
      <c r="N43" s="175"/>
      <c r="O43" s="330"/>
      <c r="P43" s="176"/>
      <c r="Q43" s="335"/>
      <c r="R43" s="153"/>
      <c r="S43" s="153"/>
      <c r="T43" s="153"/>
      <c r="U43" s="153"/>
      <c r="V43" s="172"/>
      <c r="W43" s="172"/>
      <c r="X43" s="173"/>
      <c r="Y43" s="177"/>
      <c r="Z43" s="178"/>
      <c r="AA43" s="340"/>
      <c r="AB43" s="168"/>
    </row>
    <row r="44" spans="1:28" x14ac:dyDescent="0.2">
      <c r="A44" s="153"/>
      <c r="B44" s="153">
        <v>10212</v>
      </c>
      <c r="C44" s="153" t="s">
        <v>979</v>
      </c>
      <c r="D44" s="153" t="str">
        <f>_xll.BDP(C44,$D$3)</f>
        <v>GBp</v>
      </c>
      <c r="E44" s="153" t="s">
        <v>1082</v>
      </c>
      <c r="F44" s="174">
        <f>_xll.BDP(C44,$F$3)</f>
        <v>1081</v>
      </c>
      <c r="G44" s="174">
        <f>_xll.BDP(C44,$G$3)</f>
        <v>1076.5</v>
      </c>
      <c r="H44" s="170">
        <f t="shared" ref="H44:H64" si="0">IF(OR(OR(G44="#N/A N/A",G44="#N/A Real Time"),OR(F44="#N/A N/A",F44="#N/A Real Time")),0,  G44 - F44)</f>
        <v>-4.5</v>
      </c>
      <c r="I44" s="171">
        <f t="shared" ref="I44:I64" si="1">IF(OR(F44=0,F44="#N/A N/A"),0,H44 / F44*100)</f>
        <v>-0.41628122109158189</v>
      </c>
      <c r="J44" s="175">
        <v>79117</v>
      </c>
      <c r="K44" s="153" t="str">
        <f>CONCATENATE(D77,D44, " Curncy")</f>
        <v>USDGBp Curncy</v>
      </c>
      <c r="L44" s="153">
        <f>IF(D44 = D77,1,_xll.BDP(K44,$L$3))</f>
        <v>1</v>
      </c>
      <c r="M44" s="325">
        <f>IF(D44 = D77,1,_xll.BDP(K44,$M$3)*L44)</f>
        <v>0.75039999999999996</v>
      </c>
      <c r="N44" s="175">
        <f t="shared" ref="N44:N64" si="2">H44*J44*R44/M44</f>
        <v>-4744.4896055437102</v>
      </c>
      <c r="O44" s="330">
        <f>N44 / U77</f>
        <v>-2.9710613580250964E-5</v>
      </c>
      <c r="P44" s="176">
        <f t="shared" ref="P44:P64" si="3">IF(OR(OR(J44=0,G44 = "#N/A N/A"),G44="#N/A Real Time"),0,G44*J44*R44/M44)</f>
        <v>1134987.3467484009</v>
      </c>
      <c r="Q44" s="335">
        <f>P44 / U77*100</f>
        <v>0.71074390042533697</v>
      </c>
      <c r="R44" s="153">
        <f t="shared" ref="R44:R64" si="4">IF(EXACT(D44,UPPER(D44)),1,0.01)/T44</f>
        <v>0.01</v>
      </c>
      <c r="S44" s="153">
        <v>0</v>
      </c>
      <c r="T44" s="153">
        <v>1</v>
      </c>
      <c r="U44" s="153"/>
      <c r="V44" s="172">
        <f>_xll.BDH(C44,$V$3,$D$1,$D$1)</f>
        <v>1089</v>
      </c>
      <c r="W44" s="172">
        <f t="shared" ref="W44:W64" si="5">IF(OR(OR(F44="#N/A N/A",F44="#N/A Real Time"),OR(V44="#N/A N/A",V44="#N/A Real Time")),0,  F44 - V44)</f>
        <v>-8</v>
      </c>
      <c r="X44" s="173">
        <f t="shared" ref="X44:X64" si="6">IF(OR(V44=0,V44="#N/A N/A"),0,W44 / V44*100)</f>
        <v>-0.7346189164370982</v>
      </c>
      <c r="Y44" s="177">
        <v>79117</v>
      </c>
      <c r="Z44" s="178">
        <f>IF(D44 = D77,1,_xll.BDP(K44,$Z$3)*L44)</f>
        <v>0.74950000000000006</v>
      </c>
      <c r="AA44" s="340">
        <f>W44*Y44*R44/Z44 / AB77</f>
        <v>-5.2982754765179245E-5</v>
      </c>
      <c r="AB44" s="168"/>
    </row>
    <row r="45" spans="1:28" x14ac:dyDescent="0.2">
      <c r="A45" s="153"/>
      <c r="B45" s="153">
        <v>7274</v>
      </c>
      <c r="C45" s="153" t="s">
        <v>983</v>
      </c>
      <c r="D45" s="153" t="str">
        <f>_xll.BDP(C45,$D$3)</f>
        <v>GBp</v>
      </c>
      <c r="E45" s="153" t="s">
        <v>1086</v>
      </c>
      <c r="F45" s="174">
        <f>_xll.BDP(C45,$F$3)</f>
        <v>2128</v>
      </c>
      <c r="G45" s="174">
        <f>_xll.BDP(C45,$G$3)</f>
        <v>2129</v>
      </c>
      <c r="H45" s="170">
        <f t="shared" si="0"/>
        <v>1</v>
      </c>
      <c r="I45" s="171">
        <f t="shared" si="1"/>
        <v>4.6992481203007516E-2</v>
      </c>
      <c r="J45" s="175">
        <v>145859</v>
      </c>
      <c r="K45" s="153" t="str">
        <f>CONCATENATE(D77,D45, " Curncy")</f>
        <v>USDGBp Curncy</v>
      </c>
      <c r="L45" s="153">
        <f>IF(D45 = D77,1,_xll.BDP(K45,$L$3))</f>
        <v>1</v>
      </c>
      <c r="M45" s="325">
        <f>IF(D45 = D77,1,_xll.BDP(K45,$M$3)*L45)</f>
        <v>0.75039999999999996</v>
      </c>
      <c r="N45" s="175">
        <f t="shared" si="2"/>
        <v>1943.75</v>
      </c>
      <c r="O45" s="330">
        <f>N45 / U77</f>
        <v>1.2172016370134879E-5</v>
      </c>
      <c r="P45" s="176">
        <f t="shared" si="3"/>
        <v>4138243.75</v>
      </c>
      <c r="Q45" s="335">
        <f>P45 / U77*100</f>
        <v>2.5914222852017157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2019</v>
      </c>
      <c r="W45" s="172">
        <f t="shared" si="5"/>
        <v>109</v>
      </c>
      <c r="X45" s="173">
        <f t="shared" si="6"/>
        <v>5.3987122337790989</v>
      </c>
      <c r="Y45" s="177">
        <v>145859</v>
      </c>
      <c r="Z45" s="178">
        <f>IF(D45 = D77,1,_xll.BDP(K45,$Z$3)*L45)</f>
        <v>0.74950000000000006</v>
      </c>
      <c r="AA45" s="340">
        <f>W45*Y45*R45/Z45 / AB77</f>
        <v>1.3308664183662746E-3</v>
      </c>
      <c r="AB45" s="168"/>
    </row>
    <row r="46" spans="1:28" x14ac:dyDescent="0.2">
      <c r="A46" s="153"/>
      <c r="B46" s="153">
        <v>2204</v>
      </c>
      <c r="C46" s="153" t="s">
        <v>99</v>
      </c>
      <c r="D46" s="153" t="str">
        <f>_xll.BDP(C46,$D$3)</f>
        <v>GBp</v>
      </c>
      <c r="E46" s="153" t="s">
        <v>380</v>
      </c>
      <c r="F46" s="174">
        <f>_xll.BDP(C46,$F$3)</f>
        <v>150.19999999999999</v>
      </c>
      <c r="G46" s="174">
        <f>_xll.BDP(C46,$G$3)</f>
        <v>143.08000000000001</v>
      </c>
      <c r="H46" s="170">
        <f t="shared" si="0"/>
        <v>-7.1199999999999761</v>
      </c>
      <c r="I46" s="171">
        <f t="shared" si="1"/>
        <v>-4.7403462050599048</v>
      </c>
      <c r="J46" s="175">
        <v>6496164</v>
      </c>
      <c r="K46" s="153" t="str">
        <f>CONCATENATE(D77,D46, " Curncy")</f>
        <v>USDGBp Curncy</v>
      </c>
      <c r="L46" s="153">
        <f>IF(D46 = D77,1,_xll.BDP(K46,$L$3))</f>
        <v>1</v>
      </c>
      <c r="M46" s="325">
        <f>IF(D46 = D77,1,_xll.BDP(K46,$M$3)*L46)</f>
        <v>0.75039999999999996</v>
      </c>
      <c r="N46" s="175">
        <f t="shared" si="2"/>
        <v>-616373.76972281246</v>
      </c>
      <c r="O46" s="330">
        <f>N46 / U77</f>
        <v>-3.8598130496143119E-3</v>
      </c>
      <c r="P46" s="176">
        <f t="shared" si="3"/>
        <v>12386342.552238807</v>
      </c>
      <c r="Q46" s="335">
        <f>P46 / U77*100</f>
        <v>7.7564894822867645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140.19999999999999</v>
      </c>
      <c r="W46" s="172">
        <f t="shared" si="5"/>
        <v>10</v>
      </c>
      <c r="X46" s="173">
        <f t="shared" si="6"/>
        <v>7.132667617689016</v>
      </c>
      <c r="Y46" s="177">
        <v>6496164</v>
      </c>
      <c r="Z46" s="178">
        <f>IF(D46 = D77,1,_xll.BDP(K46,$Z$3)*L46)</f>
        <v>0.74950000000000006</v>
      </c>
      <c r="AA46" s="340">
        <f>W46*Y46*R46/Z46 / AB77</f>
        <v>5.4379062674012194E-3</v>
      </c>
      <c r="AB46" s="168"/>
    </row>
    <row r="47" spans="1:28" x14ac:dyDescent="0.2">
      <c r="A47" s="153"/>
      <c r="B47" s="153">
        <v>6116</v>
      </c>
      <c r="C47" s="153" t="s">
        <v>992</v>
      </c>
      <c r="D47" s="153" t="str">
        <f>_xll.BDP(C47,$D$3)</f>
        <v>GBp</v>
      </c>
      <c r="E47" s="153" t="s">
        <v>1096</v>
      </c>
      <c r="F47" s="174">
        <f>_xll.BDP(C47,$F$3)</f>
        <v>125.25</v>
      </c>
      <c r="G47" s="174">
        <f>_xll.BDP(C47,$G$3)</f>
        <v>124.1</v>
      </c>
      <c r="H47" s="170">
        <f t="shared" si="0"/>
        <v>-1.1500000000000057</v>
      </c>
      <c r="I47" s="171">
        <f t="shared" si="1"/>
        <v>-0.91816367265469512</v>
      </c>
      <c r="J47" s="175">
        <v>5388940</v>
      </c>
      <c r="K47" s="153" t="str">
        <f>CONCATENATE(D77,D47, " Curncy")</f>
        <v>USDGBp Curncy</v>
      </c>
      <c r="L47" s="153">
        <f>IF(D47 = D77,1,_xll.BDP(K47,$L$3))</f>
        <v>1</v>
      </c>
      <c r="M47" s="325">
        <f>IF(D47 = D77,1,_xll.BDP(K47,$M$3)*L47)</f>
        <v>0.75039999999999996</v>
      </c>
      <c r="N47" s="175">
        <f t="shared" si="2"/>
        <v>-82586.367270789327</v>
      </c>
      <c r="O47" s="330">
        <f>N47 / U77</f>
        <v>-5.1716661832541171E-4</v>
      </c>
      <c r="P47" s="176">
        <f t="shared" si="3"/>
        <v>8912146.2420042641</v>
      </c>
      <c r="Q47" s="335">
        <f>P47 / U77*100</f>
        <v>5.5809023768855015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120.25</v>
      </c>
      <c r="W47" s="172">
        <f t="shared" si="5"/>
        <v>5</v>
      </c>
      <c r="X47" s="173">
        <f t="shared" si="6"/>
        <v>4.1580041580041582</v>
      </c>
      <c r="Y47" s="177">
        <v>5388940</v>
      </c>
      <c r="Z47" s="178">
        <f>IF(D47 = D77,1,_xll.BDP(K47,$Z$3)*L47)</f>
        <v>0.74950000000000006</v>
      </c>
      <c r="AA47" s="340">
        <f>W47*Y47*R47/Z47 / AB77</f>
        <v>2.2555273081659522E-3</v>
      </c>
      <c r="AB47" s="168"/>
    </row>
    <row r="48" spans="1:28" x14ac:dyDescent="0.2">
      <c r="A48" s="153"/>
      <c r="B48" s="153">
        <v>3746</v>
      </c>
      <c r="C48" s="153" t="s">
        <v>1004</v>
      </c>
      <c r="D48" s="153" t="str">
        <f>_xll.BDP(C48,$D$3)</f>
        <v>GBp</v>
      </c>
      <c r="E48" s="153" t="s">
        <v>1108</v>
      </c>
      <c r="F48" s="174">
        <f>_xll.BDP(C48,$F$3)</f>
        <v>117.6</v>
      </c>
      <c r="G48" s="174">
        <f>_xll.BDP(C48,$G$3)</f>
        <v>115.6</v>
      </c>
      <c r="H48" s="170">
        <f t="shared" si="0"/>
        <v>-2</v>
      </c>
      <c r="I48" s="171">
        <f t="shared" si="1"/>
        <v>-1.7006802721088436</v>
      </c>
      <c r="J48" s="175">
        <v>3924538</v>
      </c>
      <c r="K48" s="153" t="str">
        <f>CONCATENATE(D77,D48, " Curncy")</f>
        <v>USDGBp Curncy</v>
      </c>
      <c r="L48" s="153">
        <f>IF(D48 = D77,1,_xll.BDP(K48,$L$3))</f>
        <v>1</v>
      </c>
      <c r="M48" s="325">
        <f>IF(D48 = D77,1,_xll.BDP(K48,$M$3)*L48)</f>
        <v>0.75039999999999996</v>
      </c>
      <c r="N48" s="175">
        <f t="shared" si="2"/>
        <v>-104598.56076759062</v>
      </c>
      <c r="O48" s="330">
        <f>N48 / U77</f>
        <v>-6.5500984898040433E-4</v>
      </c>
      <c r="P48" s="176">
        <f t="shared" si="3"/>
        <v>6045796.8123667371</v>
      </c>
      <c r="Q48" s="335">
        <f>P48 / U77*100</f>
        <v>3.7859569271067364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114</v>
      </c>
      <c r="W48" s="172">
        <f t="shared" si="5"/>
        <v>3.5999999999999943</v>
      </c>
      <c r="X48" s="173">
        <f t="shared" si="6"/>
        <v>3.1578947368421004</v>
      </c>
      <c r="Y48" s="177">
        <v>3924538</v>
      </c>
      <c r="Z48" s="178">
        <f>IF(D48 = D77,1,_xll.BDP(K48,$Z$3)*L48)</f>
        <v>0.74950000000000006</v>
      </c>
      <c r="AA48" s="340">
        <f>W48*Y48*R48/Z48 / AB77</f>
        <v>1.1826759797424324E-3</v>
      </c>
      <c r="AB48" s="168"/>
    </row>
    <row r="49" spans="1:28" x14ac:dyDescent="0.2">
      <c r="A49" s="153"/>
      <c r="B49" s="153">
        <v>23802</v>
      </c>
      <c r="C49" s="153" t="s">
        <v>1463</v>
      </c>
      <c r="D49" s="153" t="str">
        <f>_xll.BDP(C49,$D$3)</f>
        <v>GBp</v>
      </c>
      <c r="E49" s="153" t="s">
        <v>1464</v>
      </c>
      <c r="F49" s="174">
        <f>_xll.BDP(C49,$F$3)</f>
        <v>12940</v>
      </c>
      <c r="G49" s="174">
        <f>_xll.BDP(C49,$G$3)</f>
        <v>13335</v>
      </c>
      <c r="H49" s="170">
        <f t="shared" si="0"/>
        <v>395</v>
      </c>
      <c r="I49" s="171">
        <f t="shared" si="1"/>
        <v>3.0525502318392581</v>
      </c>
      <c r="J49" s="175">
        <v>26169</v>
      </c>
      <c r="K49" s="153" t="str">
        <f>CONCATENATE(D77,D49, " Curncy")</f>
        <v>USDGBp Curncy</v>
      </c>
      <c r="L49" s="153">
        <f>IF(D49 = D77,1,_xll.BDP(K49,$L$3))</f>
        <v>1</v>
      </c>
      <c r="M49" s="325">
        <f>IF(D49 = D77,1,_xll.BDP(K49,$M$3)*L49)</f>
        <v>0.75039999999999996</v>
      </c>
      <c r="N49" s="175">
        <f t="shared" si="2"/>
        <v>137749.93336886994</v>
      </c>
      <c r="O49" s="330">
        <f>N49 / U77</f>
        <v>8.6260807405832724E-4</v>
      </c>
      <c r="P49" s="176">
        <f t="shared" si="3"/>
        <v>4650368.0037313439</v>
      </c>
      <c r="Q49" s="335">
        <f>P49 / U77*100</f>
        <v>2.9121211816627328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12545</v>
      </c>
      <c r="W49" s="172">
        <f t="shared" si="5"/>
        <v>395</v>
      </c>
      <c r="X49" s="173">
        <f t="shared" si="6"/>
        <v>3.1486648066958942</v>
      </c>
      <c r="Y49" s="177">
        <v>26169</v>
      </c>
      <c r="Z49" s="178">
        <f>IF(D49 = D77,1,_xll.BDP(K49,$Z$3)*L49)</f>
        <v>0.74950000000000006</v>
      </c>
      <c r="AA49" s="340">
        <f>W49*Y49*R49/Z49 / AB77</f>
        <v>8.6528457100360921E-4</v>
      </c>
      <c r="AB49" s="168"/>
    </row>
    <row r="50" spans="1:28" x14ac:dyDescent="0.2">
      <c r="A50" s="153"/>
      <c r="B50" s="153">
        <v>10555</v>
      </c>
      <c r="C50" s="153" t="s">
        <v>92</v>
      </c>
      <c r="D50" s="153" t="str">
        <f>_xll.BDP(C50,$D$3)</f>
        <v>GBp</v>
      </c>
      <c r="E50" s="153" t="s">
        <v>403</v>
      </c>
      <c r="F50" s="174">
        <f>_xll.BDP(C50,$F$3)</f>
        <v>124</v>
      </c>
      <c r="G50" s="174">
        <f>_xll.BDP(C50,$G$3)</f>
        <v>118</v>
      </c>
      <c r="H50" s="170">
        <f t="shared" si="0"/>
        <v>-6</v>
      </c>
      <c r="I50" s="171">
        <f t="shared" si="1"/>
        <v>-4.838709677419355</v>
      </c>
      <c r="J50" s="175">
        <v>906459</v>
      </c>
      <c r="K50" s="153" t="str">
        <f>CONCATENATE(D77,D50, " Curncy")</f>
        <v>USDGBp Curncy</v>
      </c>
      <c r="L50" s="153">
        <f>IF(D50 = D77,1,_xll.BDP(K50,$L$3))</f>
        <v>1</v>
      </c>
      <c r="M50" s="325">
        <f>IF(D50 = D77,1,_xll.BDP(K50,$M$3)*L50)</f>
        <v>0.75039999999999996</v>
      </c>
      <c r="N50" s="175">
        <f t="shared" si="2"/>
        <v>-72478.065031982944</v>
      </c>
      <c r="O50" s="330">
        <f>N50 / U77</f>
        <v>-4.5386710947652561E-4</v>
      </c>
      <c r="P50" s="176">
        <f t="shared" si="3"/>
        <v>1425401.9456289981</v>
      </c>
      <c r="Q50" s="335">
        <f>P50 / U77*100</f>
        <v>0.89260531530383391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118.8</v>
      </c>
      <c r="W50" s="172">
        <f t="shared" si="5"/>
        <v>5.2000000000000028</v>
      </c>
      <c r="X50" s="173">
        <f t="shared" si="6"/>
        <v>4.3771043771043789</v>
      </c>
      <c r="Y50" s="177">
        <v>906459</v>
      </c>
      <c r="Z50" s="178">
        <f>IF(D50 = D77,1,_xll.BDP(K50,$Z$3)*L50)</f>
        <v>0.74950000000000006</v>
      </c>
      <c r="AA50" s="340">
        <f>W50*Y50*R50/Z50 / AB77</f>
        <v>3.9457198435353041E-4</v>
      </c>
      <c r="AB50" s="168"/>
    </row>
    <row r="51" spans="1:28" x14ac:dyDescent="0.2">
      <c r="A51" s="153"/>
      <c r="B51" s="153">
        <v>3574</v>
      </c>
      <c r="C51" s="153" t="s">
        <v>90</v>
      </c>
      <c r="D51" s="153" t="str">
        <f>_xll.BDP(C51,$D$3)</f>
        <v>GBp</v>
      </c>
      <c r="E51" s="153" t="s">
        <v>386</v>
      </c>
      <c r="F51" s="174">
        <f>_xll.BDP(C51,$F$3)</f>
        <v>628.6</v>
      </c>
      <c r="G51" s="174">
        <f>_xll.BDP(C51,$G$3)</f>
        <v>623.6</v>
      </c>
      <c r="H51" s="170">
        <f t="shared" si="0"/>
        <v>-5</v>
      </c>
      <c r="I51" s="171">
        <f t="shared" si="1"/>
        <v>-0.79541839007317838</v>
      </c>
      <c r="J51" s="175">
        <v>152302</v>
      </c>
      <c r="K51" s="153" t="str">
        <f>CONCATENATE(D77,D51, " Curncy")</f>
        <v>USDGBp Curncy</v>
      </c>
      <c r="L51" s="153">
        <f>IF(D51 = D77,1,_xll.BDP(K51,$L$3))</f>
        <v>1</v>
      </c>
      <c r="M51" s="325">
        <f>IF(D51 = D77,1,_xll.BDP(K51,$M$3)*L51)</f>
        <v>0.75039999999999996</v>
      </c>
      <c r="N51" s="175">
        <f t="shared" si="2"/>
        <v>-10148.054371002134</v>
      </c>
      <c r="O51" s="330">
        <f>N51 / U77</f>
        <v>-6.3548441892659436E-5</v>
      </c>
      <c r="P51" s="176">
        <f t="shared" si="3"/>
        <v>1265665.341151386</v>
      </c>
      <c r="Q51" s="335">
        <f>P51 / U77*100</f>
        <v>0.79257616728524838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645.6</v>
      </c>
      <c r="W51" s="172">
        <f t="shared" si="5"/>
        <v>-17</v>
      </c>
      <c r="X51" s="173">
        <f t="shared" si="6"/>
        <v>-2.6332094175960346</v>
      </c>
      <c r="Y51" s="177">
        <v>152302</v>
      </c>
      <c r="Z51" s="178">
        <f>IF(D51 = D77,1,_xll.BDP(K51,$Z$3)*L51)</f>
        <v>0.74950000000000006</v>
      </c>
      <c r="AA51" s="340">
        <f>W51*Y51*R51/Z51 / AB77</f>
        <v>-2.1673510714541056E-4</v>
      </c>
      <c r="AB51" s="168"/>
    </row>
    <row r="52" spans="1:28" x14ac:dyDescent="0.2">
      <c r="A52" s="153"/>
      <c r="B52" s="153">
        <v>28421</v>
      </c>
      <c r="C52" s="153" t="s">
        <v>1325</v>
      </c>
      <c r="D52" s="153" t="str">
        <f>_xll.BDP(C52,$D$3)</f>
        <v>GBp</v>
      </c>
      <c r="E52" s="153" t="s">
        <v>1322</v>
      </c>
      <c r="F52" s="174">
        <f>_xll.BDP(C52,$F$3)</f>
        <v>56</v>
      </c>
      <c r="G52" s="174">
        <f>_xll.BDP(C52,$G$3)</f>
        <v>57</v>
      </c>
      <c r="H52" s="170">
        <f t="shared" si="0"/>
        <v>1</v>
      </c>
      <c r="I52" s="171">
        <f t="shared" si="1"/>
        <v>1.7857142857142856</v>
      </c>
      <c r="J52" s="175">
        <v>5306616</v>
      </c>
      <c r="K52" s="153" t="str">
        <f>CONCATENATE(D77,D52, " Curncy")</f>
        <v>USDGBp Curncy</v>
      </c>
      <c r="L52" s="153">
        <f>IF(D52 = D77,1,_xll.BDP(K52,$L$3))</f>
        <v>1</v>
      </c>
      <c r="M52" s="325">
        <f>IF(D52 = D77,1,_xll.BDP(K52,$M$3)*L52)</f>
        <v>0.75039999999999996</v>
      </c>
      <c r="N52" s="175">
        <f t="shared" si="2"/>
        <v>70717.164179104482</v>
      </c>
      <c r="O52" s="330">
        <f>N52 / U77</f>
        <v>4.4284011834730576E-4</v>
      </c>
      <c r="P52" s="176">
        <f t="shared" si="3"/>
        <v>4030878.3582089557</v>
      </c>
      <c r="Q52" s="335">
        <f>P52 / U77*100</f>
        <v>2.5241886745796429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54</v>
      </c>
      <c r="W52" s="172">
        <f t="shared" si="5"/>
        <v>2</v>
      </c>
      <c r="X52" s="173">
        <f t="shared" si="6"/>
        <v>3.7037037037037033</v>
      </c>
      <c r="Y52" s="177">
        <v>5306616</v>
      </c>
      <c r="Z52" s="178">
        <f>IF(D52 = D77,1,_xll.BDP(K52,$Z$3)*L52)</f>
        <v>0.74950000000000006</v>
      </c>
      <c r="AA52" s="340">
        <f>W52*Y52*R52/Z52 / AB77</f>
        <v>8.8842832185553173E-4</v>
      </c>
      <c r="AB52" s="168"/>
    </row>
    <row r="53" spans="1:28" x14ac:dyDescent="0.2">
      <c r="A53" s="153"/>
      <c r="B53" s="153">
        <v>3260</v>
      </c>
      <c r="C53" s="153" t="s">
        <v>79</v>
      </c>
      <c r="D53" s="153" t="str">
        <f>_xll.BDP(C53,$D$3)</f>
        <v>GBp</v>
      </c>
      <c r="E53" s="153" t="s">
        <v>393</v>
      </c>
      <c r="F53" s="174">
        <f>_xll.BDP(C53,$F$3)</f>
        <v>121.45</v>
      </c>
      <c r="G53" s="174">
        <f>_xll.BDP(C53,$G$3)</f>
        <v>122.75</v>
      </c>
      <c r="H53" s="170">
        <f t="shared" si="0"/>
        <v>1.2999999999999972</v>
      </c>
      <c r="I53" s="171">
        <f t="shared" si="1"/>
        <v>1.0703993412927109</v>
      </c>
      <c r="J53" s="175">
        <v>4407315</v>
      </c>
      <c r="K53" s="153" t="str">
        <f>CONCATENATE(D77,D53, " Curncy")</f>
        <v>USDGBp Curncy</v>
      </c>
      <c r="L53" s="153">
        <f>IF(D53 = D77,1,_xll.BDP(K53,$L$3))</f>
        <v>1</v>
      </c>
      <c r="M53" s="325">
        <f>IF(D53 = D77,1,_xll.BDP(K53,$M$3)*L53)</f>
        <v>0.75039999999999996</v>
      </c>
      <c r="N53" s="175">
        <f t="shared" si="2"/>
        <v>76352.738539445476</v>
      </c>
      <c r="O53" s="330">
        <f>N53 / U77</f>
        <v>4.7813082104527767E-4</v>
      </c>
      <c r="P53" s="176">
        <f t="shared" si="3"/>
        <v>7209460.5043976558</v>
      </c>
      <c r="Q53" s="335">
        <f>P53 / U77*100</f>
        <v>4.5146583294852283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117.9</v>
      </c>
      <c r="W53" s="172">
        <f t="shared" si="5"/>
        <v>3.5499999999999972</v>
      </c>
      <c r="X53" s="173">
        <f t="shared" si="6"/>
        <v>3.0110262934690391</v>
      </c>
      <c r="Y53" s="177">
        <v>4407315</v>
      </c>
      <c r="Z53" s="178">
        <f>IF(D53 = D77,1,_xll.BDP(K53,$Z$3)*L53)</f>
        <v>0.74950000000000006</v>
      </c>
      <c r="AA53" s="340">
        <f>W53*Y53*R53/Z53 / AB77</f>
        <v>1.3097161464248044E-3</v>
      </c>
      <c r="AB53" s="168"/>
    </row>
    <row r="54" spans="1:28" x14ac:dyDescent="0.2">
      <c r="A54" s="153"/>
      <c r="B54" s="153">
        <v>6360</v>
      </c>
      <c r="C54" s="153" t="s">
        <v>1036</v>
      </c>
      <c r="D54" s="153" t="str">
        <f>_xll.BDP(C54,$D$3)</f>
        <v>GBp</v>
      </c>
      <c r="E54" s="153" t="s">
        <v>1138</v>
      </c>
      <c r="F54" s="174">
        <f>_xll.BDP(C54,$F$3)</f>
        <v>140.30000000000001</v>
      </c>
      <c r="G54" s="174">
        <f>_xll.BDP(C54,$G$3)</f>
        <v>134.15</v>
      </c>
      <c r="H54" s="170">
        <f t="shared" si="0"/>
        <v>-6.1500000000000057</v>
      </c>
      <c r="I54" s="171">
        <f t="shared" si="1"/>
        <v>-4.3834640057020708</v>
      </c>
      <c r="J54" s="175">
        <v>649663</v>
      </c>
      <c r="K54" s="153" t="str">
        <f>CONCATENATE(D77,D54, " Curncy")</f>
        <v>USDGBp Curncy</v>
      </c>
      <c r="L54" s="153">
        <f>IF(D54 = D77,1,_xll.BDP(K54,$L$3))</f>
        <v>1</v>
      </c>
      <c r="M54" s="325">
        <f>IF(D54 = D77,1,_xll.BDP(K54,$M$3)*L54)</f>
        <v>0.75039999999999996</v>
      </c>
      <c r="N54" s="175">
        <f t="shared" si="2"/>
        <v>-53243.969216417972</v>
      </c>
      <c r="O54" s="330">
        <f>N54 / U77</f>
        <v>-3.3342068934441008E-4</v>
      </c>
      <c r="P54" s="176">
        <f t="shared" si="3"/>
        <v>1161411.1333955226</v>
      </c>
      <c r="Q54" s="335">
        <f>P54 / U77*100</f>
        <v>0.72729082074069218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135.05000000000001</v>
      </c>
      <c r="W54" s="172">
        <f t="shared" si="5"/>
        <v>5.25</v>
      </c>
      <c r="X54" s="173">
        <f t="shared" si="6"/>
        <v>3.8874490929285446</v>
      </c>
      <c r="Y54" s="177">
        <v>649663</v>
      </c>
      <c r="Z54" s="178">
        <f>IF(D54 = D77,1,_xll.BDP(K54,$Z$3)*L54)</f>
        <v>0.74950000000000006</v>
      </c>
      <c r="AA54" s="340">
        <f>W54*Y54*R54/Z54 / AB77</f>
        <v>2.8551055856722621E-4</v>
      </c>
      <c r="AB54" s="168"/>
    </row>
    <row r="55" spans="1:28" x14ac:dyDescent="0.2">
      <c r="A55" s="153"/>
      <c r="B55" s="153">
        <v>3404</v>
      </c>
      <c r="C55" s="153" t="s">
        <v>76</v>
      </c>
      <c r="D55" s="153" t="str">
        <f>_xll.BDP(C55,$D$3)</f>
        <v>GBp</v>
      </c>
      <c r="E55" s="153" t="s">
        <v>291</v>
      </c>
      <c r="F55" s="174">
        <f>_xll.BDP(C55,$F$3)</f>
        <v>14.12</v>
      </c>
      <c r="G55" s="174">
        <f>_xll.BDP(C55,$G$3)</f>
        <v>13.92</v>
      </c>
      <c r="H55" s="170">
        <f t="shared" si="0"/>
        <v>-0.19999999999999929</v>
      </c>
      <c r="I55" s="171">
        <f t="shared" si="1"/>
        <v>-1.4164305949008449</v>
      </c>
      <c r="J55" s="175">
        <v>17714880</v>
      </c>
      <c r="K55" s="153" t="str">
        <f>CONCATENATE(D77,D55, " Curncy")</f>
        <v>USDGBp Curncy</v>
      </c>
      <c r="L55" s="153">
        <f>IF(D55 = D77,1,_xll.BDP(K55,$L$3))</f>
        <v>1</v>
      </c>
      <c r="M55" s="325">
        <f>IF(D55 = D77,1,_xll.BDP(K55,$M$3)*L55)</f>
        <v>0.75039999999999996</v>
      </c>
      <c r="N55" s="175">
        <f t="shared" si="2"/>
        <v>-47214.498933901763</v>
      </c>
      <c r="O55" s="330">
        <f>N55 / U77</f>
        <v>-2.9566335893564915E-4</v>
      </c>
      <c r="P55" s="176">
        <f t="shared" si="3"/>
        <v>3286129.125799574</v>
      </c>
      <c r="Q55" s="335">
        <f>P55 / U77*100</f>
        <v>2.0578169781921249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13.53</v>
      </c>
      <c r="W55" s="172">
        <f t="shared" si="5"/>
        <v>0.58999999999999986</v>
      </c>
      <c r="X55" s="173">
        <f t="shared" si="6"/>
        <v>4.3606799704360668</v>
      </c>
      <c r="Y55" s="177">
        <v>17714880</v>
      </c>
      <c r="Z55" s="178">
        <f>IF(D55 = D77,1,_xll.BDP(K55,$Z$3)*L55)</f>
        <v>0.74950000000000006</v>
      </c>
      <c r="AA55" s="340">
        <f>W55*Y55*R55/Z55 / AB77</f>
        <v>8.749131890323842E-4</v>
      </c>
      <c r="AB55" s="168"/>
    </row>
    <row r="56" spans="1:28" x14ac:dyDescent="0.2">
      <c r="A56" s="153"/>
      <c r="B56" s="153">
        <v>19183</v>
      </c>
      <c r="C56" s="153" t="s">
        <v>1262</v>
      </c>
      <c r="D56" s="153" t="str">
        <f>_xll.BDP(C56,$D$3)</f>
        <v>GBp</v>
      </c>
      <c r="E56" s="153" t="s">
        <v>1263</v>
      </c>
      <c r="F56" s="174">
        <f>_xll.BDP(C56,$F$3)</f>
        <v>1572</v>
      </c>
      <c r="G56" s="174">
        <f>_xll.BDP(C56,$G$3)</f>
        <v>1568</v>
      </c>
      <c r="H56" s="170">
        <f t="shared" si="0"/>
        <v>-4</v>
      </c>
      <c r="I56" s="171">
        <f t="shared" si="1"/>
        <v>-0.2544529262086514</v>
      </c>
      <c r="J56" s="175">
        <v>257443</v>
      </c>
      <c r="K56" s="153" t="str">
        <f>CONCATENATE(D77,D56, " Curncy")</f>
        <v>USDGBp Curncy</v>
      </c>
      <c r="L56" s="153">
        <f>IF(D56 = D77,1,_xll.BDP(K56,$L$3))</f>
        <v>1</v>
      </c>
      <c r="M56" s="325">
        <f>IF(D56 = D77,1,_xll.BDP(K56,$M$3)*L56)</f>
        <v>0.75039999999999996</v>
      </c>
      <c r="N56" s="175">
        <f t="shared" si="2"/>
        <v>-13722.974413646056</v>
      </c>
      <c r="O56" s="330">
        <f>N56 / U77</f>
        <v>-8.5935058114388095E-5</v>
      </c>
      <c r="P56" s="176">
        <f t="shared" si="3"/>
        <v>5379405.9701492544</v>
      </c>
      <c r="Q56" s="335">
        <f>P56 / U77*100</f>
        <v>3.3686542780840134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1586</v>
      </c>
      <c r="W56" s="172">
        <f t="shared" si="5"/>
        <v>-14</v>
      </c>
      <c r="X56" s="173">
        <f t="shared" si="6"/>
        <v>-0.88272383354350581</v>
      </c>
      <c r="Y56" s="177">
        <v>257443</v>
      </c>
      <c r="Z56" s="178">
        <f>IF(D56 = D77,1,_xll.BDP(K56,$Z$3)*L56)</f>
        <v>0.74950000000000006</v>
      </c>
      <c r="AA56" s="340">
        <f>W56*Y56*R56/Z56 / AB77</f>
        <v>-3.0170593976352832E-4</v>
      </c>
      <c r="AB56" s="168"/>
    </row>
    <row r="57" spans="1:28" x14ac:dyDescent="0.2">
      <c r="A57" s="111"/>
      <c r="B57" s="111">
        <v>10205</v>
      </c>
      <c r="C57" s="111" t="s">
        <v>1049</v>
      </c>
      <c r="D57" s="111" t="str">
        <f>_xll.BDP(C57,$D$3)</f>
        <v>GBp</v>
      </c>
      <c r="E57" s="111" t="s">
        <v>1758</v>
      </c>
      <c r="F57" s="112">
        <f>_xll.BDP(C57,$F$3)</f>
        <v>299.39999999999998</v>
      </c>
      <c r="G57" s="112">
        <f>_xll.BDP(C57,$G$3)</f>
        <v>290</v>
      </c>
      <c r="H57" s="113">
        <f>IF(OR(OR(G57="#N/A N/A",G57="#N/A Real Time"),OR(F57="#N/A N/A",F57="#N/A Real Time")),0,  G57 - F57)</f>
        <v>-9.3999999999999773</v>
      </c>
      <c r="I57" s="114">
        <f>IF(OR(F57=0,F57="#N/A N/A"),0,H57 / F57*100)</f>
        <v>-3.1396125584502261</v>
      </c>
      <c r="J57" s="115">
        <v>76699</v>
      </c>
      <c r="K57" s="111" t="str">
        <f>CONCATENATE(D77,D57, " Curncy")</f>
        <v>USDGBp Curncy</v>
      </c>
      <c r="L57" s="111">
        <f>IF(D57 = D77,1,_xll.BDP(K57,$L$3))</f>
        <v>1</v>
      </c>
      <c r="M57" s="323">
        <f>IF(D57 = D77,1,_xll.BDP(K57,$M$3)*L57)</f>
        <v>0.75039999999999996</v>
      </c>
      <c r="N57" s="117">
        <f>H57*J57*R57/M57</f>
        <v>-9607.8171641790814</v>
      </c>
      <c r="O57" s="332">
        <f>N57 / U77</f>
        <v>-6.0165405944000329E-5</v>
      </c>
      <c r="P57" s="294">
        <f>IF(OR(OR(J57=0,G57 = "#N/A N/A"),G57="#N/A Real Time"),0,G57*J57*R57/M57)</f>
        <v>296411.38059701497</v>
      </c>
      <c r="Q57" s="337">
        <f>P57 / U77*100</f>
        <v>0.1856166779123419</v>
      </c>
      <c r="R57" s="111">
        <f>IF(EXACT(D57,UPPER(D57)),1,0.01)/T57</f>
        <v>0.01</v>
      </c>
      <c r="S57" s="111">
        <v>0</v>
      </c>
      <c r="T57" s="111">
        <v>1</v>
      </c>
      <c r="U57" s="111"/>
      <c r="V57" s="120">
        <f>_xll.BDH(C57,$V$3,$D$1,$D$1)</f>
        <v>299.60000000000002</v>
      </c>
      <c r="W57" s="120">
        <f>IF(OR(OR(F57="#N/A N/A",F57="#N/A Real Time"),OR(V57="#N/A N/A",V57="#N/A Real Time")),0,  F57 - V57)</f>
        <v>-0.20000000000004547</v>
      </c>
      <c r="X57" s="130">
        <f>IF(OR(V57=0,V57="#N/A N/A"),0,W57 / V57*100)</f>
        <v>-6.6755674232324924E-2</v>
      </c>
      <c r="Y57" s="122">
        <v>76699</v>
      </c>
      <c r="Z57" s="123">
        <f>IF(D57 = D77,1,_xll.BDP(K57,$Z$3)*L57)</f>
        <v>0.74950000000000006</v>
      </c>
      <c r="AA57" s="342">
        <f>W57*Y57*R57/Z57 / AB77</f>
        <v>-1.2840869559435417E-6</v>
      </c>
      <c r="AB57" s="124"/>
    </row>
    <row r="58" spans="1:28" x14ac:dyDescent="0.2">
      <c r="A58" s="153"/>
      <c r="B58" s="153">
        <v>10257</v>
      </c>
      <c r="C58" s="153" t="s">
        <v>1066</v>
      </c>
      <c r="D58" s="153" t="str">
        <f>_xll.BDP(C58,$D$3)</f>
        <v>GBp</v>
      </c>
      <c r="E58" s="153" t="s">
        <v>1164</v>
      </c>
      <c r="F58" s="174">
        <f>_xll.BDP(C58,$F$3)</f>
        <v>121</v>
      </c>
      <c r="G58" s="174">
        <f>_xll.BDP(C58,$G$3)</f>
        <v>118.1</v>
      </c>
      <c r="H58" s="170">
        <f t="shared" si="0"/>
        <v>-2.9000000000000057</v>
      </c>
      <c r="I58" s="171">
        <f t="shared" si="1"/>
        <v>-2.3966942148760375</v>
      </c>
      <c r="J58" s="175">
        <v>115627</v>
      </c>
      <c r="K58" s="153" t="str">
        <f>CONCATENATE(D77,D58, " Curncy")</f>
        <v>USDGBp Curncy</v>
      </c>
      <c r="L58" s="153">
        <f>IF(D58 = D77,1,_xll.BDP(K58,$L$3))</f>
        <v>1</v>
      </c>
      <c r="M58" s="325">
        <f>IF(D58 = D77,1,_xll.BDP(K58,$M$3)*L58)</f>
        <v>0.75039999999999996</v>
      </c>
      <c r="N58" s="175">
        <f t="shared" si="2"/>
        <v>-4468.5274520255953</v>
      </c>
      <c r="O58" s="330">
        <f>N58 / U77</f>
        <v>-2.7982502531937051E-5</v>
      </c>
      <c r="P58" s="176">
        <f t="shared" si="3"/>
        <v>181976.92830490405</v>
      </c>
      <c r="Q58" s="335">
        <f>P58 / U77*100</f>
        <v>0.11395632927661238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117.1</v>
      </c>
      <c r="W58" s="172">
        <f t="shared" si="5"/>
        <v>3.9000000000000057</v>
      </c>
      <c r="X58" s="173">
        <f t="shared" si="6"/>
        <v>3.3304867634500477</v>
      </c>
      <c r="Y58" s="177">
        <v>115627</v>
      </c>
      <c r="Z58" s="178">
        <f>IF(D58 = D77,1,_xll.BDP(K58,$Z$3)*L58)</f>
        <v>0.74950000000000006</v>
      </c>
      <c r="AA58" s="340">
        <f>W58*Y58*R58/Z58 / AB77</f>
        <v>3.7748404645035549E-5</v>
      </c>
      <c r="AB58" s="168"/>
    </row>
    <row r="59" spans="1:28" x14ac:dyDescent="0.2">
      <c r="A59" s="153"/>
      <c r="B59" s="153">
        <v>6512</v>
      </c>
      <c r="C59" s="153" t="s">
        <v>1391</v>
      </c>
      <c r="D59" s="153" t="str">
        <f>_xll.BDP(C59,$D$3)</f>
        <v>GBp</v>
      </c>
      <c r="E59" s="153" t="s">
        <v>1392</v>
      </c>
      <c r="F59" s="174">
        <f>_xll.BDP(C59,$F$3)</f>
        <v>247.5</v>
      </c>
      <c r="G59" s="174">
        <f>_xll.BDP(C59,$G$3)</f>
        <v>247.5</v>
      </c>
      <c r="H59" s="170">
        <f t="shared" si="0"/>
        <v>0</v>
      </c>
      <c r="I59" s="171">
        <f t="shared" si="1"/>
        <v>0</v>
      </c>
      <c r="J59" s="175">
        <v>99240</v>
      </c>
      <c r="K59" s="153" t="str">
        <f>CONCATENATE(D77,D59, " Curncy")</f>
        <v>USDGBp Curncy</v>
      </c>
      <c r="L59" s="153">
        <f>IF(D59 = D77,1,_xll.BDP(K59,$L$3))</f>
        <v>1</v>
      </c>
      <c r="M59" s="325">
        <f>IF(D59 = D77,1,_xll.BDP(K59,$M$3)*L59)</f>
        <v>0.75039999999999996</v>
      </c>
      <c r="N59" s="175">
        <f t="shared" si="2"/>
        <v>0</v>
      </c>
      <c r="O59" s="330">
        <f>N59 / U77</f>
        <v>0</v>
      </c>
      <c r="P59" s="176">
        <f t="shared" si="3"/>
        <v>327317.43070362473</v>
      </c>
      <c r="Q59" s="335">
        <f>P59 / U77*100</f>
        <v>0.20497045014816764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261</v>
      </c>
      <c r="W59" s="172">
        <f t="shared" si="5"/>
        <v>-13.5</v>
      </c>
      <c r="X59" s="173">
        <f t="shared" si="6"/>
        <v>-5.1724137931034484</v>
      </c>
      <c r="Y59" s="177">
        <v>99240</v>
      </c>
      <c r="Z59" s="178">
        <f>IF(D59 = D77,1,_xll.BDP(K59,$Z$3)*L59)</f>
        <v>0.74950000000000006</v>
      </c>
      <c r="AA59" s="340">
        <f>W59*Y59*R59/Z59 / AB77</f>
        <v>-1.1214896272150933E-4</v>
      </c>
      <c r="AB59" s="168"/>
    </row>
    <row r="60" spans="1:28" x14ac:dyDescent="0.2">
      <c r="A60" s="153"/>
      <c r="B60" s="153">
        <v>3528</v>
      </c>
      <c r="C60" s="153" t="s">
        <v>1519</v>
      </c>
      <c r="D60" s="153" t="str">
        <f>_xll.BDP(C60,$D$3)</f>
        <v>GBp</v>
      </c>
      <c r="E60" s="153" t="s">
        <v>1602</v>
      </c>
      <c r="F60" s="174">
        <f>_xll.BDP(C60,$F$3)</f>
        <v>451.2</v>
      </c>
      <c r="G60" s="174">
        <f>_xll.BDP(C60,$G$3)</f>
        <v>458.8</v>
      </c>
      <c r="H60" s="170">
        <f t="shared" si="0"/>
        <v>7.6000000000000227</v>
      </c>
      <c r="I60" s="171">
        <f t="shared" si="1"/>
        <v>1.6843971631205725</v>
      </c>
      <c r="J60" s="175">
        <v>73430</v>
      </c>
      <c r="K60" s="153" t="str">
        <f>CONCATENATE(D77,D60, " Curncy")</f>
        <v>USDGBp Curncy</v>
      </c>
      <c r="L60" s="153">
        <f>IF(D60 = D77,1,_xll.BDP(K60,$L$3))</f>
        <v>1</v>
      </c>
      <c r="M60" s="325">
        <f>IF(D60 = D77,1,_xll.BDP(K60,$M$3)*L60)</f>
        <v>0.75039999999999996</v>
      </c>
      <c r="N60" s="175">
        <f t="shared" si="2"/>
        <v>7436.9402985074857</v>
      </c>
      <c r="O60" s="330">
        <f>N60 / U77</f>
        <v>4.6571091476346692E-5</v>
      </c>
      <c r="P60" s="176">
        <f t="shared" si="3"/>
        <v>448956.34328358213</v>
      </c>
      <c r="Q60" s="335">
        <f>P60 / U77*100</f>
        <v>0.28114232591247101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473.6</v>
      </c>
      <c r="W60" s="172">
        <f t="shared" si="5"/>
        <v>-22.400000000000034</v>
      </c>
      <c r="X60" s="173">
        <f t="shared" si="6"/>
        <v>-4.7297297297297369</v>
      </c>
      <c r="Y60" s="177">
        <v>73430</v>
      </c>
      <c r="Z60" s="178">
        <f>IF(D60 = D77,1,_xll.BDP(K60,$Z$3)*L60)</f>
        <v>0.74950000000000006</v>
      </c>
      <c r="AA60" s="340">
        <f>W60*Y60*R60/Z60 / AB77</f>
        <v>-1.3768806085594665E-4</v>
      </c>
      <c r="AB60" s="168"/>
    </row>
    <row r="61" spans="1:28" s="108" customFormat="1" ht="12" customHeight="1" x14ac:dyDescent="0.2">
      <c r="A61" s="153"/>
      <c r="B61" s="153">
        <v>19530</v>
      </c>
      <c r="C61" s="153" t="s">
        <v>1369</v>
      </c>
      <c r="D61" s="153" t="str">
        <f>_xll.BDP(C61,$D$3)</f>
        <v>USD</v>
      </c>
      <c r="E61" s="153" t="s">
        <v>1370</v>
      </c>
      <c r="F61" s="174">
        <f>_xll.BDP(C61,$F$3)</f>
        <v>29.15</v>
      </c>
      <c r="G61" s="174">
        <f>_xll.BDP(C61,$G$3)</f>
        <v>30.15</v>
      </c>
      <c r="H61" s="170">
        <f t="shared" si="0"/>
        <v>1</v>
      </c>
      <c r="I61" s="171">
        <f t="shared" si="1"/>
        <v>3.4305317324185252</v>
      </c>
      <c r="J61" s="175">
        <v>29602</v>
      </c>
      <c r="K61" s="153" t="str">
        <f>CONCATENATE(D77,D61, " Curncy")</f>
        <v>USDUSD Curncy</v>
      </c>
      <c r="L61" s="153">
        <f>IF(D61 = D77,1,_xll.BDP(K61,$L$3))</f>
        <v>1</v>
      </c>
      <c r="M61" s="325">
        <f>IF(D61 = D77,1,_xll.BDP(K61,$M$3)*L61)</f>
        <v>1</v>
      </c>
      <c r="N61" s="175">
        <f t="shared" si="2"/>
        <v>29602</v>
      </c>
      <c r="O61" s="330">
        <f>N61 / U77</f>
        <v>1.8537159027073063E-4</v>
      </c>
      <c r="P61" s="176">
        <f t="shared" si="3"/>
        <v>892500.29999999993</v>
      </c>
      <c r="Q61" s="335">
        <f>P61 / U77*100</f>
        <v>0.55889534466625279</v>
      </c>
      <c r="R61" s="153">
        <f t="shared" si="4"/>
        <v>1</v>
      </c>
      <c r="S61" s="153">
        <v>0</v>
      </c>
      <c r="T61" s="153">
        <v>1</v>
      </c>
      <c r="U61" s="153"/>
      <c r="V61" s="172">
        <f>_xll.BDH(C61,$V$3,$D$1,$D$1)</f>
        <v>29.05</v>
      </c>
      <c r="W61" s="172">
        <f t="shared" si="5"/>
        <v>9.9999999999997868E-2</v>
      </c>
      <c r="X61" s="173">
        <f t="shared" si="6"/>
        <v>0.34423407917383086</v>
      </c>
      <c r="Y61" s="177">
        <v>29602</v>
      </c>
      <c r="Z61" s="178">
        <f>IF(D61 = D77,1,_xll.BDP(K61,$Z$3)*L61)</f>
        <v>1</v>
      </c>
      <c r="AA61" s="340">
        <f>W61*Y61*R61/Z61 / AB77</f>
        <v>1.857237433430588E-5</v>
      </c>
      <c r="AB61" s="168"/>
    </row>
    <row r="62" spans="1:28" x14ac:dyDescent="0.2">
      <c r="A62" s="153"/>
      <c r="B62" s="153">
        <v>26475</v>
      </c>
      <c r="C62" s="153" t="s">
        <v>66</v>
      </c>
      <c r="D62" s="153" t="str">
        <f>_xll.BDP(C62,$D$3)</f>
        <v>GBp</v>
      </c>
      <c r="E62" s="153" t="s">
        <v>289</v>
      </c>
      <c r="F62" s="174">
        <f>_xll.BDP(C62,$F$3)</f>
        <v>4.5</v>
      </c>
      <c r="G62" s="174">
        <f>_xll.BDP(C62,$G$3)</f>
        <v>4.25</v>
      </c>
      <c r="H62" s="170">
        <f t="shared" si="0"/>
        <v>-0.25</v>
      </c>
      <c r="I62" s="171">
        <f t="shared" si="1"/>
        <v>-5.5555555555555554</v>
      </c>
      <c r="J62" s="175">
        <v>1300000</v>
      </c>
      <c r="K62" s="153" t="str">
        <f>CONCATENATE(D77,D62, " Curncy")</f>
        <v>USDGBp Curncy</v>
      </c>
      <c r="L62" s="153">
        <f>IF(D62 = D77,1,_xll.BDP(K62,$L$3))</f>
        <v>1</v>
      </c>
      <c r="M62" s="325">
        <f>IF(D62 = D77,1,_xll.BDP(K62,$M$3)*L62)</f>
        <v>0.75039999999999996</v>
      </c>
      <c r="N62" s="175">
        <f t="shared" si="2"/>
        <v>-4331.0234541577829</v>
      </c>
      <c r="O62" s="330">
        <f>N62 / U77</f>
        <v>-2.7121434538107594E-5</v>
      </c>
      <c r="P62" s="176">
        <f t="shared" si="3"/>
        <v>73627.398720682308</v>
      </c>
      <c r="Q62" s="335">
        <f>P62 / U77*100</f>
        <v>4.6106438714782913E-2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4</v>
      </c>
      <c r="W62" s="172">
        <f t="shared" si="5"/>
        <v>0.5</v>
      </c>
      <c r="X62" s="173">
        <f t="shared" si="6"/>
        <v>12.5</v>
      </c>
      <c r="Y62" s="177">
        <v>1300000</v>
      </c>
      <c r="Z62" s="178">
        <f>IF(D62 = D77,1,_xll.BDP(K62,$Z$3)*L62)</f>
        <v>0.74950000000000006</v>
      </c>
      <c r="AA62" s="340">
        <f>W62*Y62*R62/Z62 / AB77</f>
        <v>5.4411173637408059E-5</v>
      </c>
      <c r="AB62" s="168"/>
    </row>
    <row r="63" spans="1:28" x14ac:dyDescent="0.2">
      <c r="A63" s="153"/>
      <c r="B63" s="153">
        <v>19477</v>
      </c>
      <c r="C63" s="153" t="s">
        <v>64</v>
      </c>
      <c r="D63" s="153" t="str">
        <f>_xll.BDP(C63,$D$3)</f>
        <v>GBp</v>
      </c>
      <c r="E63" s="153" t="s">
        <v>288</v>
      </c>
      <c r="F63" s="174">
        <f>_xll.BDP(C63,$F$3)</f>
        <v>30.2</v>
      </c>
      <c r="G63" s="174">
        <f>_xll.BDP(C63,$G$3)</f>
        <v>30</v>
      </c>
      <c r="H63" s="170">
        <f t="shared" si="0"/>
        <v>-0.19999999999999929</v>
      </c>
      <c r="I63" s="171">
        <f t="shared" si="1"/>
        <v>-0.66225165562913668</v>
      </c>
      <c r="J63" s="175">
        <v>1783573</v>
      </c>
      <c r="K63" s="153" t="str">
        <f>CONCATENATE(D77,D63, " Curncy")</f>
        <v>USDGBp Curncy</v>
      </c>
      <c r="L63" s="153">
        <f>IF(D63 = D77,1,_xll.BDP(K63,$L$3))</f>
        <v>1</v>
      </c>
      <c r="M63" s="325">
        <f>IF(D63 = D77,1,_xll.BDP(K63,$M$3)*L63)</f>
        <v>0.75039999999999996</v>
      </c>
      <c r="N63" s="175">
        <f t="shared" si="2"/>
        <v>-4753.6593816630966</v>
      </c>
      <c r="O63" s="330">
        <f>N63 / U77</f>
        <v>-2.9768035915960619E-5</v>
      </c>
      <c r="P63" s="176">
        <f t="shared" si="3"/>
        <v>713048.90724946698</v>
      </c>
      <c r="Q63" s="335">
        <f>P63 / U77*100</f>
        <v>0.44652053873941089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32.1</v>
      </c>
      <c r="W63" s="172">
        <f t="shared" si="5"/>
        <v>-1.9000000000000021</v>
      </c>
      <c r="X63" s="173">
        <f t="shared" si="6"/>
        <v>-5.9190031152648039</v>
      </c>
      <c r="Y63" s="177">
        <v>1783573</v>
      </c>
      <c r="Z63" s="178">
        <f>IF(D63 = D77,1,_xll.BDP(K63,$Z$3)*L63)</f>
        <v>0.74950000000000006</v>
      </c>
      <c r="AA63" s="340">
        <f>W63*Y63*R63/Z63 / AB77</f>
        <v>-2.836738005787485E-4</v>
      </c>
      <c r="AB63" s="168"/>
    </row>
    <row r="64" spans="1:28" x14ac:dyDescent="0.2">
      <c r="A64" s="153"/>
      <c r="B64" s="153">
        <v>3419</v>
      </c>
      <c r="C64" s="153" t="s">
        <v>3</v>
      </c>
      <c r="D64" s="153" t="str">
        <f>_xll.BDP(C64,$D$3)</f>
        <v>GBp</v>
      </c>
      <c r="E64" s="153" t="s">
        <v>399</v>
      </c>
      <c r="F64" s="174">
        <f>_xll.BDP(C64,$F$3)</f>
        <v>125.32</v>
      </c>
      <c r="G64" s="174">
        <f>_xll.BDP(C64,$G$3)</f>
        <v>124.16</v>
      </c>
      <c r="H64" s="170">
        <f t="shared" si="0"/>
        <v>-1.1599999999999966</v>
      </c>
      <c r="I64" s="171">
        <f t="shared" si="1"/>
        <v>-0.92563038621129645</v>
      </c>
      <c r="J64" s="175">
        <v>737621</v>
      </c>
      <c r="K64" s="153" t="str">
        <f>CONCATENATE(D77,D64, " Curncy")</f>
        <v>USDGBp Curncy</v>
      </c>
      <c r="L64" s="153">
        <f>IF(D64 = D77,1,_xll.BDP(K64,$L$3))</f>
        <v>1</v>
      </c>
      <c r="M64" s="325">
        <f>IF(D64 = D77,1,_xll.BDP(K64,$M$3)*L64)</f>
        <v>0.75039999999999996</v>
      </c>
      <c r="N64" s="175">
        <f t="shared" si="2"/>
        <v>-11402.456823027687</v>
      </c>
      <c r="O64" s="330">
        <f>N64 / U77</f>
        <v>-7.1403673882777699E-5</v>
      </c>
      <c r="P64" s="176">
        <f t="shared" si="3"/>
        <v>1220456.0682302774</v>
      </c>
      <c r="Q64" s="335">
        <f>P64 / U77*100</f>
        <v>0.76426553011083653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121.98</v>
      </c>
      <c r="W64" s="172">
        <f t="shared" si="5"/>
        <v>3.3399999999999892</v>
      </c>
      <c r="X64" s="173">
        <f t="shared" si="6"/>
        <v>2.7381537957042048</v>
      </c>
      <c r="Y64" s="177">
        <v>737621</v>
      </c>
      <c r="Z64" s="178">
        <f>IF(D64 = D77,1,_xll.BDP(K64,$Z$3)*L64)</f>
        <v>0.74950000000000006</v>
      </c>
      <c r="AA64" s="340">
        <f>W64*Y64*R64/Z64 / AB77</f>
        <v>2.062312510677828E-4</v>
      </c>
      <c r="AB64" s="168"/>
    </row>
    <row r="65" spans="1:28" x14ac:dyDescent="0.2">
      <c r="A65" s="295" t="s">
        <v>1743</v>
      </c>
      <c r="B65" s="295"/>
      <c r="C65" s="295"/>
      <c r="D65" s="295"/>
      <c r="E65" s="295" t="s">
        <v>19</v>
      </c>
      <c r="F65" s="296"/>
      <c r="G65" s="296"/>
      <c r="H65" s="297"/>
      <c r="I65" s="298"/>
      <c r="J65" s="299"/>
      <c r="K65" s="295"/>
      <c r="L65" s="295"/>
      <c r="M65" s="327"/>
      <c r="N65" s="300">
        <f xml:space="preserve"> SUM(N43:N64)</f>
        <v>-715871.70722281281</v>
      </c>
      <c r="O65" s="333">
        <f xml:space="preserve"> SUM(O43:O64)</f>
        <v>-4.4828821295086717E-3</v>
      </c>
      <c r="P65" s="301">
        <f xml:space="preserve"> SUM(P43:P64)</f>
        <v>65180531.842910454</v>
      </c>
      <c r="Q65" s="338">
        <f xml:space="preserve"> SUM(Q43:Q64)</f>
        <v>40.816900352720438</v>
      </c>
      <c r="R65" s="295"/>
      <c r="S65" s="295"/>
      <c r="T65" s="295"/>
      <c r="U65" s="295"/>
      <c r="V65" s="304"/>
      <c r="W65" s="304"/>
      <c r="X65" s="305"/>
      <c r="Y65" s="306"/>
      <c r="Z65" s="307"/>
      <c r="AA65" s="343">
        <f xml:space="preserve"> SUM(AA43:AA64)</f>
        <v>1.4036145235811233E-2</v>
      </c>
      <c r="AB65" s="308"/>
    </row>
    <row r="66" spans="1:28" x14ac:dyDescent="0.2">
      <c r="A66" s="153"/>
      <c r="B66" s="153"/>
      <c r="C66" s="153"/>
      <c r="D66" s="153"/>
      <c r="E66" s="153"/>
      <c r="F66" s="174"/>
      <c r="G66" s="174"/>
      <c r="H66" s="170"/>
      <c r="I66" s="171"/>
      <c r="J66" s="175"/>
      <c r="K66" s="153"/>
      <c r="L66" s="153"/>
      <c r="M66" s="325"/>
      <c r="N66" s="175"/>
      <c r="O66" s="330"/>
      <c r="P66" s="176"/>
      <c r="Q66" s="335"/>
      <c r="R66" s="153"/>
      <c r="S66" s="153"/>
      <c r="T66" s="153"/>
      <c r="U66" s="153"/>
      <c r="V66" s="172"/>
      <c r="W66" s="172"/>
      <c r="X66" s="173"/>
      <c r="Y66" s="177"/>
      <c r="Z66" s="178"/>
      <c r="AA66" s="340"/>
      <c r="AB66" s="168"/>
    </row>
    <row r="67" spans="1:28" x14ac:dyDescent="0.2">
      <c r="A67" s="153"/>
      <c r="B67" s="153">
        <v>1462</v>
      </c>
      <c r="C67" s="153" t="s">
        <v>845</v>
      </c>
      <c r="D67" s="153" t="str">
        <f>_xll.BDP(C67,$D$3)</f>
        <v>USD</v>
      </c>
      <c r="E67" s="153" t="s">
        <v>913</v>
      </c>
      <c r="F67" s="174">
        <f>_xll.BDP(C67,$F$3)</f>
        <v>96.21</v>
      </c>
      <c r="G67" s="174">
        <f>_xll.BDP(C67,$G$3)</f>
        <v>96.21</v>
      </c>
      <c r="H67" s="170">
        <f t="shared" ref="H67:H74" si="7">IF(OR(OR(G67="#N/A N/A",G67="#N/A Real Time"),OR(F67="#N/A N/A",F67="#N/A Real Time")),0,  G67 - F67)</f>
        <v>0</v>
      </c>
      <c r="I67" s="171">
        <f t="shared" ref="I67:I74" si="8">IF(OR(F67=0,F67="#N/A N/A"),0,H67 / F67*100)</f>
        <v>0</v>
      </c>
      <c r="J67" s="175">
        <v>26200</v>
      </c>
      <c r="K67" s="153" t="str">
        <f>CONCATENATE(D77,D67, " Curncy")</f>
        <v>USDUSD Curncy</v>
      </c>
      <c r="L67" s="153">
        <f>IF(D67 = D77,1,_xll.BDP(K67,$L$3))</f>
        <v>1</v>
      </c>
      <c r="M67" s="325">
        <f>IF(D67 = D77,1,_xll.BDP(K67,$M$3)*L67)</f>
        <v>1</v>
      </c>
      <c r="N67" s="175">
        <f t="shared" ref="N67:N74" si="9">H67*J67*R67/M67</f>
        <v>0</v>
      </c>
      <c r="O67" s="330">
        <f>N67 / U77</f>
        <v>0</v>
      </c>
      <c r="P67" s="176">
        <f t="shared" ref="P67:P74" si="10">IF(OR(OR(J67=0,G67 = "#N/A N/A"),G67="#N/A Real Time"),0,G67*J67*R67/M67)</f>
        <v>2520702</v>
      </c>
      <c r="Q67" s="335">
        <f>P67 / U77*100</f>
        <v>1.5784965148929506</v>
      </c>
      <c r="R67" s="153">
        <f t="shared" ref="R67:R74" si="11">IF(EXACT(D67,UPPER(D67)),1,0.01)/T67</f>
        <v>1</v>
      </c>
      <c r="S67" s="153">
        <v>0</v>
      </c>
      <c r="T67" s="153">
        <v>1</v>
      </c>
      <c r="U67" s="153"/>
      <c r="V67" s="172">
        <f>_xll.BDH(C67,$V$3,$D$1,$D$1)</f>
        <v>93.96</v>
      </c>
      <c r="W67" s="172">
        <f t="shared" ref="W67:W74" si="12">IF(OR(OR(F67="#N/A N/A",F67="#N/A Real Time"),OR(V67="#N/A N/A",V67="#N/A Real Time")),0,  F67 - V67)</f>
        <v>2.25</v>
      </c>
      <c r="X67" s="173">
        <f t="shared" ref="X67:X74" si="13">IF(OR(V67=0,V67="#N/A N/A"),0,W67 / V67*100)</f>
        <v>2.3946360153256707</v>
      </c>
      <c r="Y67" s="177">
        <v>26200</v>
      </c>
      <c r="Z67" s="178">
        <f>IF(D67 = D77,1,_xll.BDP(K67,$Z$3)*L67)</f>
        <v>1</v>
      </c>
      <c r="AA67" s="340">
        <f>W67*Y67*R67/Z67 / AB77</f>
        <v>3.6985388386168329E-4</v>
      </c>
      <c r="AB67" s="168"/>
    </row>
    <row r="68" spans="1:28" x14ac:dyDescent="0.2">
      <c r="A68" s="153"/>
      <c r="B68" s="153">
        <v>19642</v>
      </c>
      <c r="C68" s="153" t="s">
        <v>57</v>
      </c>
      <c r="D68" s="153" t="str">
        <f>_xll.BDP(C68,$D$3)</f>
        <v>USD</v>
      </c>
      <c r="E68" s="153" t="s">
        <v>285</v>
      </c>
      <c r="F68" s="174">
        <f>_xll.BDP(C68,$F$3)</f>
        <v>16.489999999999998</v>
      </c>
      <c r="G68" s="174">
        <f>_xll.BDP(C68,$G$3)</f>
        <v>16.489999999999998</v>
      </c>
      <c r="H68" s="170">
        <f t="shared" si="7"/>
        <v>0</v>
      </c>
      <c r="I68" s="171">
        <f t="shared" si="8"/>
        <v>0</v>
      </c>
      <c r="J68" s="175">
        <v>226322</v>
      </c>
      <c r="K68" s="153" t="str">
        <f>CONCATENATE(D77,D68, " Curncy")</f>
        <v>USDUSD Curncy</v>
      </c>
      <c r="L68" s="153">
        <f>IF(D68 = D77,1,_xll.BDP(K68,$L$3))</f>
        <v>1</v>
      </c>
      <c r="M68" s="325">
        <f>IF(D68 = D77,1,_xll.BDP(K68,$M$3)*L68)</f>
        <v>1</v>
      </c>
      <c r="N68" s="175">
        <f t="shared" si="9"/>
        <v>0</v>
      </c>
      <c r="O68" s="330">
        <f>N68 / U77</f>
        <v>0</v>
      </c>
      <c r="P68" s="176">
        <f t="shared" si="10"/>
        <v>3732049.78</v>
      </c>
      <c r="Q68" s="335">
        <f>P68 / U77*100</f>
        <v>2.3370583159520653</v>
      </c>
      <c r="R68" s="153">
        <f t="shared" si="11"/>
        <v>1</v>
      </c>
      <c r="S68" s="153">
        <v>0</v>
      </c>
      <c r="T68" s="153">
        <v>1</v>
      </c>
      <c r="U68" s="153"/>
      <c r="V68" s="172">
        <f>_xll.BDH(C68,$V$3,$D$1,$D$1)</f>
        <v>15.16</v>
      </c>
      <c r="W68" s="172">
        <f t="shared" si="12"/>
        <v>1.3299999999999983</v>
      </c>
      <c r="X68" s="173">
        <f t="shared" si="13"/>
        <v>8.773087071240095</v>
      </c>
      <c r="Y68" s="177">
        <v>226322</v>
      </c>
      <c r="Z68" s="178">
        <f>IF(D68 = D77,1,_xll.BDP(K68,$Z$3)*L68)</f>
        <v>1</v>
      </c>
      <c r="AA68" s="340">
        <f>W68*Y68*R68/Z68 / AB77</f>
        <v>1.8885339106946093E-3</v>
      </c>
      <c r="AB68" s="168"/>
    </row>
    <row r="69" spans="1:28" x14ac:dyDescent="0.2">
      <c r="A69" s="153"/>
      <c r="B69" s="153">
        <v>4377</v>
      </c>
      <c r="C69" s="153" t="s">
        <v>1497</v>
      </c>
      <c r="D69" s="153" t="str">
        <f>_xll.BDP(C69,$D$3)</f>
        <v>USD</v>
      </c>
      <c r="E69" s="153" t="s">
        <v>1498</v>
      </c>
      <c r="F69" s="174">
        <f>_xll.BDP(C69,$F$3)</f>
        <v>118.24</v>
      </c>
      <c r="G69" s="174">
        <f>_xll.BDP(C69,$G$3)</f>
        <v>118.24</v>
      </c>
      <c r="H69" s="170">
        <f t="shared" si="7"/>
        <v>0</v>
      </c>
      <c r="I69" s="171">
        <f t="shared" si="8"/>
        <v>0</v>
      </c>
      <c r="J69" s="175">
        <v>8077</v>
      </c>
      <c r="K69" s="153" t="str">
        <f>CONCATENATE(D77,D69, " Curncy")</f>
        <v>USDUSD Curncy</v>
      </c>
      <c r="L69" s="153">
        <f>IF(D69 = D77,1,_xll.BDP(K69,$L$3))</f>
        <v>1</v>
      </c>
      <c r="M69" s="325">
        <f>IF(D69 = D77,1,_xll.BDP(K69,$M$3)*L69)</f>
        <v>1</v>
      </c>
      <c r="N69" s="175">
        <f t="shared" si="9"/>
        <v>0</v>
      </c>
      <c r="O69" s="330">
        <f>N69 / U77</f>
        <v>0</v>
      </c>
      <c r="P69" s="176">
        <f t="shared" si="10"/>
        <v>955024.48</v>
      </c>
      <c r="Q69" s="335">
        <f>P69 / U77*100</f>
        <v>0.59804880280074857</v>
      </c>
      <c r="R69" s="153">
        <f t="shared" si="11"/>
        <v>1</v>
      </c>
      <c r="S69" s="153">
        <v>0</v>
      </c>
      <c r="T69" s="153">
        <v>1</v>
      </c>
      <c r="U69" s="153"/>
      <c r="V69" s="172">
        <f>_xll.BDH(C69,$V$3,$D$1,$D$1)</f>
        <v>116.06</v>
      </c>
      <c r="W69" s="172">
        <f t="shared" si="12"/>
        <v>2.1799999999999926</v>
      </c>
      <c r="X69" s="173">
        <f t="shared" si="13"/>
        <v>1.8783387902808826</v>
      </c>
      <c r="Y69" s="177">
        <v>8077</v>
      </c>
      <c r="Z69" s="178">
        <f>IF(D69 = D77,1,_xll.BDP(K69,$Z$3)*L69)</f>
        <v>1</v>
      </c>
      <c r="AA69" s="340">
        <f>W69*Y69*R69/Z69 / AB77</f>
        <v>1.1047218672591614E-4</v>
      </c>
      <c r="AB69" s="168"/>
    </row>
    <row r="70" spans="1:28" x14ac:dyDescent="0.2">
      <c r="A70" s="153"/>
      <c r="B70" s="153">
        <v>24143</v>
      </c>
      <c r="C70" s="153" t="s">
        <v>47</v>
      </c>
      <c r="D70" s="153" t="str">
        <f>_xll.BDP(C70,$D$3)</f>
        <v>USD</v>
      </c>
      <c r="E70" s="153" t="s">
        <v>274</v>
      </c>
      <c r="F70" s="174">
        <f>_xll.BDP(C70,$F$3)</f>
        <v>6.98</v>
      </c>
      <c r="G70" s="174">
        <f>_xll.BDP(C70,$G$3)</f>
        <v>6.98</v>
      </c>
      <c r="H70" s="170">
        <f t="shared" si="7"/>
        <v>0</v>
      </c>
      <c r="I70" s="171">
        <f t="shared" si="8"/>
        <v>0</v>
      </c>
      <c r="J70" s="175">
        <v>166382</v>
      </c>
      <c r="K70" s="153" t="str">
        <f>CONCATENATE(D77,D70, " Curncy")</f>
        <v>USDUSD Curncy</v>
      </c>
      <c r="L70" s="153">
        <f>IF(D70 = D77,1,_xll.BDP(K70,$L$3))</f>
        <v>1</v>
      </c>
      <c r="M70" s="325">
        <f>IF(D70 = D77,1,_xll.BDP(K70,$M$3)*L70)</f>
        <v>1</v>
      </c>
      <c r="N70" s="175">
        <f t="shared" si="9"/>
        <v>0</v>
      </c>
      <c r="O70" s="330">
        <f>N70 / U77</f>
        <v>0</v>
      </c>
      <c r="P70" s="176">
        <f t="shared" si="10"/>
        <v>1161346.3600000001</v>
      </c>
      <c r="Q70" s="335">
        <f>P70 / U77*100</f>
        <v>0.72725025879442085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7.17</v>
      </c>
      <c r="W70" s="172">
        <f t="shared" si="12"/>
        <v>-0.1899999999999995</v>
      </c>
      <c r="X70" s="173">
        <f t="shared" si="13"/>
        <v>-2.6499302649930194</v>
      </c>
      <c r="Y70" s="177">
        <v>166382</v>
      </c>
      <c r="Z70" s="178">
        <f>IF(D70 = D77,1,_xll.BDP(K70,$Z$3)*L70)</f>
        <v>1</v>
      </c>
      <c r="AA70" s="340">
        <f>W70*Y70*R70/Z70 / AB77</f>
        <v>-1.9833817628308977E-4</v>
      </c>
      <c r="AB70" s="168"/>
    </row>
    <row r="71" spans="1:28" x14ac:dyDescent="0.2">
      <c r="A71" s="153"/>
      <c r="B71" s="153">
        <v>24161</v>
      </c>
      <c r="C71" s="153" t="s">
        <v>1244</v>
      </c>
      <c r="D71" s="153" t="str">
        <f>_xll.BDP(C71,$D$3)</f>
        <v>USD</v>
      </c>
      <c r="E71" s="153" t="s">
        <v>1245</v>
      </c>
      <c r="F71" s="174" t="str">
        <f>_xll.BDP(C71,$F$3)</f>
        <v>#N/A N/A</v>
      </c>
      <c r="G71" s="174">
        <f>_xll.BDP(C71,$G$3)</f>
        <v>4.72</v>
      </c>
      <c r="H71" s="170">
        <f t="shared" si="7"/>
        <v>0</v>
      </c>
      <c r="I71" s="171">
        <f t="shared" si="8"/>
        <v>0</v>
      </c>
      <c r="J71" s="175">
        <v>2749340</v>
      </c>
      <c r="K71" s="153" t="str">
        <f>CONCATENATE(D77,D71, " Curncy")</f>
        <v>USDUSD Curncy</v>
      </c>
      <c r="L71" s="153">
        <f>IF(D71 = D77,1,_xll.BDP(K71,$L$3))</f>
        <v>1</v>
      </c>
      <c r="M71" s="325">
        <f>IF(D71 = D77,1,_xll.BDP(K71,$M$3)*L71)</f>
        <v>1</v>
      </c>
      <c r="N71" s="175">
        <f t="shared" si="9"/>
        <v>0</v>
      </c>
      <c r="O71" s="330">
        <f>N71 / U77</f>
        <v>0</v>
      </c>
      <c r="P71" s="176">
        <f t="shared" si="10"/>
        <v>12976884.799999999</v>
      </c>
      <c r="Q71" s="335">
        <f>P71 / U77*100</f>
        <v>8.1262947508143757</v>
      </c>
      <c r="R71" s="153">
        <f t="shared" si="11"/>
        <v>1</v>
      </c>
      <c r="S71" s="153">
        <v>0</v>
      </c>
      <c r="T71" s="153">
        <v>1</v>
      </c>
      <c r="U71" s="153"/>
      <c r="V71" s="172" t="str">
        <f>_xll.BDH(C71,$V$3,$D$1,$D$1)</f>
        <v>#N/A N/A</v>
      </c>
      <c r="W71" s="172">
        <f t="shared" si="12"/>
        <v>0</v>
      </c>
      <c r="X71" s="173">
        <f t="shared" si="13"/>
        <v>0</v>
      </c>
      <c r="Y71" s="177">
        <v>2749340</v>
      </c>
      <c r="Z71" s="178">
        <f>IF(D71 = D77,1,_xll.BDP(K71,$Z$3)*L71)</f>
        <v>1</v>
      </c>
      <c r="AA71" s="340">
        <f>W71*Y71*R71/Z71 / AB77</f>
        <v>0</v>
      </c>
      <c r="AB71" s="168"/>
    </row>
    <row r="72" spans="1:28" x14ac:dyDescent="0.2">
      <c r="A72" s="153"/>
      <c r="B72" s="153">
        <v>29157</v>
      </c>
      <c r="C72" s="153" t="s">
        <v>1439</v>
      </c>
      <c r="D72" s="153" t="str">
        <f>_xll.BDP(C72,$D$3)</f>
        <v>USD</v>
      </c>
      <c r="E72" s="153" t="s">
        <v>1440</v>
      </c>
      <c r="F72" s="174">
        <f>_xll.BDP(C72,$F$3)</f>
        <v>90.8</v>
      </c>
      <c r="G72" s="174">
        <f>_xll.BDP(C72,$G$3)</f>
        <v>90.8</v>
      </c>
      <c r="H72" s="170">
        <f t="shared" si="7"/>
        <v>0</v>
      </c>
      <c r="I72" s="171">
        <f t="shared" si="8"/>
        <v>0</v>
      </c>
      <c r="J72" s="175">
        <v>23456</v>
      </c>
      <c r="K72" s="153" t="str">
        <f>CONCATENATE(D77,D72, " Curncy")</f>
        <v>USDUSD Curncy</v>
      </c>
      <c r="L72" s="153">
        <f>IF(D72 = D77,1,_xll.BDP(K72,$L$3))</f>
        <v>1</v>
      </c>
      <c r="M72" s="325">
        <f>IF(D72 = D77,1,_xll.BDP(K72,$M$3)*L72)</f>
        <v>1</v>
      </c>
      <c r="N72" s="175">
        <f t="shared" si="9"/>
        <v>0</v>
      </c>
      <c r="O72" s="330">
        <f>N72 / U77</f>
        <v>0</v>
      </c>
      <c r="P72" s="176">
        <f t="shared" si="10"/>
        <v>2129804.7999999998</v>
      </c>
      <c r="Q72" s="335">
        <f>P72 / U77*100</f>
        <v>1.3337115828060109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89.79</v>
      </c>
      <c r="W72" s="172">
        <f t="shared" si="12"/>
        <v>1.0099999999999909</v>
      </c>
      <c r="X72" s="173">
        <f t="shared" si="13"/>
        <v>1.1248468649069949</v>
      </c>
      <c r="Y72" s="177">
        <v>23456</v>
      </c>
      <c r="Z72" s="178">
        <f>IF(D72 = D77,1,_xll.BDP(K72,$Z$3)*L72)</f>
        <v>1</v>
      </c>
      <c r="AA72" s="340">
        <f>W72*Y72*R72/Z72 / AB77</f>
        <v>1.4863520995518509E-4</v>
      </c>
      <c r="AB72" s="168"/>
    </row>
    <row r="73" spans="1:28" x14ac:dyDescent="0.2">
      <c r="A73" s="153"/>
      <c r="B73" s="153">
        <v>553</v>
      </c>
      <c r="C73" s="153" t="s">
        <v>1399</v>
      </c>
      <c r="D73" s="153" t="str">
        <f>_xll.BDP(C73,$D$3)</f>
        <v>USD</v>
      </c>
      <c r="E73" s="153" t="s">
        <v>1400</v>
      </c>
      <c r="F73" s="174">
        <f>_xll.BDP(C73,$F$3)</f>
        <v>12.19</v>
      </c>
      <c r="G73" s="174">
        <f>_xll.BDP(C73,$G$3)</f>
        <v>12.19</v>
      </c>
      <c r="H73" s="170">
        <f t="shared" si="7"/>
        <v>0</v>
      </c>
      <c r="I73" s="171">
        <f t="shared" si="8"/>
        <v>0</v>
      </c>
      <c r="J73" s="175">
        <v>49551</v>
      </c>
      <c r="K73" s="153" t="str">
        <f>CONCATENATE(D77,D73, " Curncy")</f>
        <v>USDUSD Curncy</v>
      </c>
      <c r="L73" s="153">
        <f>IF(D73 = D77,1,_xll.BDP(K73,$L$3))</f>
        <v>1</v>
      </c>
      <c r="M73" s="325">
        <f>IF(D73 = D77,1,_xll.BDP(K73,$M$3)*L73)</f>
        <v>1</v>
      </c>
      <c r="N73" s="175">
        <f t="shared" si="9"/>
        <v>0</v>
      </c>
      <c r="O73" s="330">
        <f>N73 / U77</f>
        <v>0</v>
      </c>
      <c r="P73" s="176">
        <f t="shared" si="10"/>
        <v>604026.68999999994</v>
      </c>
      <c r="Q73" s="335">
        <f>P73 / U77*100</f>
        <v>0.37824940237573679</v>
      </c>
      <c r="R73" s="153">
        <f t="shared" si="11"/>
        <v>1</v>
      </c>
      <c r="S73" s="153">
        <v>0</v>
      </c>
      <c r="T73" s="153">
        <v>1</v>
      </c>
      <c r="U73" s="153"/>
      <c r="V73" s="172">
        <f>_xll.BDH(C73,$V$3,$D$1,$D$1)</f>
        <v>12.05</v>
      </c>
      <c r="W73" s="172">
        <f t="shared" si="12"/>
        <v>0.13999999999999879</v>
      </c>
      <c r="X73" s="173">
        <f t="shared" si="13"/>
        <v>1.1618257261410687</v>
      </c>
      <c r="Y73" s="177">
        <v>49551</v>
      </c>
      <c r="Z73" s="178">
        <f>IF(D73 = D77,1,_xll.BDP(K73,$Z$3)*L73)</f>
        <v>1</v>
      </c>
      <c r="AA73" s="340">
        <f>W73*Y73*R73/Z73 / AB77</f>
        <v>4.3523802746263196E-5</v>
      </c>
      <c r="AB73" s="168"/>
    </row>
    <row r="74" spans="1:28" x14ac:dyDescent="0.2">
      <c r="A74" s="153"/>
      <c r="B74" s="153">
        <v>25072</v>
      </c>
      <c r="C74" s="153" t="s">
        <v>28</v>
      </c>
      <c r="D74" s="153" t="str">
        <f>_xll.BDP(C74,$D$3)</f>
        <v>USD</v>
      </c>
      <c r="E74" s="153" t="s">
        <v>234</v>
      </c>
      <c r="F74" s="174">
        <f>_xll.BDP(C74,$F$3)</f>
        <v>36.68</v>
      </c>
      <c r="G74" s="174">
        <f>_xll.BDP(C74,$G$3)</f>
        <v>36.68</v>
      </c>
      <c r="H74" s="170">
        <f t="shared" si="7"/>
        <v>0</v>
      </c>
      <c r="I74" s="171">
        <f t="shared" si="8"/>
        <v>0</v>
      </c>
      <c r="J74" s="175">
        <v>21702</v>
      </c>
      <c r="K74" s="153" t="str">
        <f>CONCATENATE(D77,D74, " Curncy")</f>
        <v>USDUSD Curncy</v>
      </c>
      <c r="L74" s="153">
        <f>IF(D74 = D77,1,_xll.BDP(K74,$L$3))</f>
        <v>1</v>
      </c>
      <c r="M74" s="325">
        <f>IF(D74 = D77,1,_xll.BDP(K74,$M$3)*L74)</f>
        <v>1</v>
      </c>
      <c r="N74" s="175">
        <f t="shared" si="9"/>
        <v>0</v>
      </c>
      <c r="O74" s="330">
        <f>N74 / U77</f>
        <v>0</v>
      </c>
      <c r="P74" s="176">
        <f t="shared" si="10"/>
        <v>796029.36</v>
      </c>
      <c r="Q74" s="335">
        <f>P74 / U77*100</f>
        <v>0.49848398204645605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35.659999999999997</v>
      </c>
      <c r="W74" s="172">
        <f t="shared" si="12"/>
        <v>1.0200000000000031</v>
      </c>
      <c r="X74" s="173">
        <f t="shared" si="13"/>
        <v>2.860347728547401</v>
      </c>
      <c r="Y74" s="177">
        <v>21702</v>
      </c>
      <c r="Z74" s="178">
        <f>IF(D74 = D77,1,_xll.BDP(K74,$Z$3)*L74)</f>
        <v>1</v>
      </c>
      <c r="AA74" s="340">
        <f>W74*Y74*R74/Z74 / AB77</f>
        <v>1.3888210970852588E-4</v>
      </c>
      <c r="AB74" s="168"/>
    </row>
    <row r="75" spans="1:28" x14ac:dyDescent="0.2">
      <c r="A75" s="187" t="s">
        <v>1744</v>
      </c>
      <c r="B75" s="187"/>
      <c r="C75" s="187"/>
      <c r="D75" s="187"/>
      <c r="E75" s="187" t="s">
        <v>26</v>
      </c>
      <c r="F75" s="232"/>
      <c r="G75" s="232"/>
      <c r="H75" s="233"/>
      <c r="I75" s="234"/>
      <c r="J75" s="235"/>
      <c r="K75" s="187"/>
      <c r="L75" s="187"/>
      <c r="M75" s="326"/>
      <c r="N75" s="235">
        <f xml:space="preserve"> SUM(N66:N74)</f>
        <v>0</v>
      </c>
      <c r="O75" s="331">
        <f xml:space="preserve"> SUM(O66:O74)</f>
        <v>0</v>
      </c>
      <c r="P75" s="236">
        <f xml:space="preserve"> SUM(P66:P74)</f>
        <v>24875868.27</v>
      </c>
      <c r="Q75" s="336">
        <f xml:space="preserve"> SUM(Q66:Q74)</f>
        <v>15.577593610482767</v>
      </c>
      <c r="R75" s="187"/>
      <c r="S75" s="187"/>
      <c r="T75" s="187"/>
      <c r="U75" s="187"/>
      <c r="V75" s="237"/>
      <c r="W75" s="237"/>
      <c r="X75" s="238"/>
      <c r="Y75" s="239"/>
      <c r="Z75" s="240"/>
      <c r="AA75" s="341">
        <f xml:space="preserve"> SUM(AA66:AA74)</f>
        <v>2.5015629274090932E-3</v>
      </c>
      <c r="AB75" s="212"/>
    </row>
    <row r="76" spans="1:28" x14ac:dyDescent="0.2">
      <c r="A76" s="153"/>
      <c r="B76" s="153"/>
      <c r="C76" s="153"/>
      <c r="D76" s="153"/>
      <c r="E76" s="153"/>
      <c r="F76" s="174"/>
      <c r="G76" s="174"/>
      <c r="H76" s="170"/>
      <c r="I76" s="171"/>
      <c r="J76" s="175"/>
      <c r="K76" s="153"/>
      <c r="L76" s="153"/>
      <c r="M76" s="325"/>
      <c r="N76" s="175"/>
      <c r="O76" s="330"/>
      <c r="P76" s="176"/>
      <c r="Q76" s="335"/>
      <c r="R76" s="153"/>
      <c r="S76" s="153"/>
      <c r="T76" s="153"/>
      <c r="U76" s="153"/>
      <c r="V76" s="172"/>
      <c r="W76" s="172"/>
      <c r="X76" s="173"/>
      <c r="Y76" s="177"/>
      <c r="Z76" s="178"/>
      <c r="AA76" s="340"/>
      <c r="AB76" s="168"/>
    </row>
    <row r="77" spans="1:28" ht="12.75" thickBot="1" x14ac:dyDescent="0.25">
      <c r="A77" s="274" t="s">
        <v>1745</v>
      </c>
      <c r="B77" s="274"/>
      <c r="C77" s="274"/>
      <c r="D77" s="274" t="s">
        <v>31</v>
      </c>
      <c r="E77" s="274" t="s">
        <v>1252</v>
      </c>
      <c r="F77" s="275"/>
      <c r="G77" s="275"/>
      <c r="H77" s="276"/>
      <c r="I77" s="277"/>
      <c r="J77" s="278"/>
      <c r="K77" s="274"/>
      <c r="L77" s="274"/>
      <c r="M77" s="328"/>
      <c r="N77" s="280">
        <f>N65+N42+N39+N75+N35+N16+N27+N23+N10+N7+N30+N13+N19</f>
        <v>-986253.7975205828</v>
      </c>
      <c r="O77" s="334">
        <f>O65+O42+O39+O75+O35+O16+O27+O23+O10+O7+O30+O13+O19</f>
        <v>-6.1760500931334929E-3</v>
      </c>
      <c r="P77" s="281">
        <f>P65+P42+P39+P75+P35+P16+P27+P23+P10+P7+P30+P13+P19</f>
        <v>122162039.33800191</v>
      </c>
      <c r="Q77" s="339">
        <f>Q65+Q42+Q39+Q75+Q35+Q16+Q27+Q23+Q10+Q7+Q30+Q13+Q19</f>
        <v>76.49946457266725</v>
      </c>
      <c r="R77" s="274"/>
      <c r="S77" s="274"/>
      <c r="T77" s="274"/>
      <c r="U77" s="274">
        <v>159690057.98983011</v>
      </c>
      <c r="V77" s="275"/>
      <c r="W77" s="275"/>
      <c r="X77" s="277"/>
      <c r="Y77" s="278"/>
      <c r="Z77" s="279"/>
      <c r="AA77" s="334">
        <f>AA65+AA42+AA39+AA75+AA35+AA16+AA27+AA23+AA10+AA7+AA30+AA13+AA19</f>
        <v>2.1385992622095187E-2</v>
      </c>
      <c r="AB77" s="274">
        <v>159387267.70825508</v>
      </c>
    </row>
    <row r="78" spans="1:28" ht="12.75" thickTop="1" x14ac:dyDescent="0.2"/>
  </sheetData>
  <customSheetViews>
    <customSheetView guid="{444EA61C-69FF-425D-9CFF-48F84524037B}" scale="115" zeroValues="0" hiddenRows="1" hiddenColumns="1" topLeftCell="E1">
      <pane xSplit="1" ySplit="4" topLeftCell="F47" activePane="bottomRight" state="frozen"/>
      <selection pane="bottomRight" activeCell="E57" sqref="E5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OEI</vt:lpstr>
      <vt:lpstr>ODIF</vt:lpstr>
      <vt:lpstr>SWAN</vt:lpstr>
      <vt:lpstr>GILT</vt:lpstr>
      <vt:lpstr>ALEG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2020-11-25T12:07:01Z</dcterms:modified>
</cp:coreProperties>
</file>